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LETINE\Infraestructura\2019\"/>
    </mc:Choice>
  </mc:AlternateContent>
  <bookViews>
    <workbookView xWindow="480" yWindow="330" windowWidth="8940" windowHeight="4305" tabRatio="862"/>
  </bookViews>
  <sheets>
    <sheet name="INDICE" sheetId="26" r:id="rId1"/>
    <sheet name="PORTADA" sheetId="14" r:id="rId2"/>
    <sheet name="FUNCIONARIOS" sheetId="13" r:id="rId3"/>
    <sheet name="c-1" sheetId="28" r:id="rId4"/>
    <sheet name="c-2" sheetId="4" r:id="rId5"/>
    <sheet name="c-3" sheetId="5" r:id="rId6"/>
    <sheet name="c-4" sheetId="6" r:id="rId7"/>
    <sheet name="c-5" sheetId="12" r:id="rId8"/>
    <sheet name="c-6" sheetId="33" r:id="rId9"/>
    <sheet name="c-7" sheetId="35" r:id="rId10"/>
    <sheet name="c-8" sheetId="36" r:id="rId11"/>
    <sheet name="c-9" sheetId="39" r:id="rId12"/>
    <sheet name="c-10" sheetId="37" r:id="rId13"/>
    <sheet name="c-11" sheetId="7" r:id="rId14"/>
    <sheet name="c-12" sheetId="9" r:id="rId15"/>
    <sheet name="c-13" sheetId="10" r:id="rId16"/>
    <sheet name="c-14" sheetId="11" r:id="rId17"/>
    <sheet name="c-15" sheetId="27" r:id="rId18"/>
    <sheet name="c-16" sheetId="25" r:id="rId19"/>
    <sheet name="c-17" sheetId="17" r:id="rId20"/>
    <sheet name="c-18" sheetId="16" r:id="rId21"/>
    <sheet name="c-19" sheetId="18" r:id="rId22"/>
    <sheet name="c-20" sheetId="29" r:id="rId23"/>
    <sheet name="c-21" sheetId="30" r:id="rId24"/>
    <sheet name="c-22" sheetId="31" r:id="rId25"/>
    <sheet name="c-23" sheetId="32" r:id="rId26"/>
    <sheet name="c24" sheetId="19" r:id="rId27"/>
    <sheet name="c-25" sheetId="20" r:id="rId28"/>
    <sheet name="c-26" sheetId="21" r:id="rId29"/>
    <sheet name="c-27" sheetId="22" r:id="rId30"/>
    <sheet name="c-28" sheetId="23" r:id="rId31"/>
  </sheets>
  <externalReferences>
    <externalReference r:id="rId32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xlnm.Print_Area" localSheetId="3">'c-1'!$A$1:$N$32</definedName>
    <definedName name="_xlnm.Print_Area" localSheetId="12">'c-10'!$A$1:$P$37</definedName>
    <definedName name="_xlnm.Print_Area" localSheetId="13">'c-11'!$A$1:$N$36</definedName>
    <definedName name="_xlnm.Print_Area" localSheetId="14">'c-12'!$A$1:$AC$36</definedName>
    <definedName name="_xlnm.Print_Area" localSheetId="15">'c-13'!$A$1:$N$36</definedName>
    <definedName name="_xlnm.Print_Area" localSheetId="16">'c-14'!$A$1:$P$36</definedName>
    <definedName name="_xlnm.Print_Area" localSheetId="17">'c-15'!$A$1:$T$36</definedName>
    <definedName name="_xlnm.Print_Area" localSheetId="18">'c-16'!$A$1:$T$36</definedName>
    <definedName name="_xlnm.Print_Area" localSheetId="19">'c-17'!$A$1:$T$36</definedName>
    <definedName name="_xlnm.Print_Area" localSheetId="20">'c-18'!$A$1:$X$36</definedName>
    <definedName name="_xlnm.Print_Area" localSheetId="21">'c-19'!$A$1:$T$37</definedName>
    <definedName name="_xlnm.Print_Area" localSheetId="4">'c-2'!$A$1:$AB$35</definedName>
    <definedName name="_xlnm.Print_Area" localSheetId="22">'c-20'!$A$1:$P$38</definedName>
    <definedName name="_xlnm.Print_Area" localSheetId="23">'c-21'!$A$1:$P$37</definedName>
    <definedName name="_xlnm.Print_Area" localSheetId="24">'c-22'!$A$1:$P$37</definedName>
    <definedName name="_xlnm.Print_Area" localSheetId="25">'c-23'!$A$1:$P$37</definedName>
    <definedName name="_xlnm.Print_Area" localSheetId="26">'c24'!$A$1:$N$36</definedName>
    <definedName name="_xlnm.Print_Area" localSheetId="27">'c-25'!$A$1:$W$36</definedName>
    <definedName name="_xlnm.Print_Area" localSheetId="28">'c-26'!$A$1:$L$36</definedName>
    <definedName name="_xlnm.Print_Area" localSheetId="29">'c-27'!$A$1:$L$36</definedName>
    <definedName name="_xlnm.Print_Area" localSheetId="30">'c-28'!$A$1:$T$36</definedName>
    <definedName name="_xlnm.Print_Area" localSheetId="5">'c-3'!$A$1:$T$36</definedName>
    <definedName name="_xlnm.Print_Area" localSheetId="6">'c-4'!$A$1:$X$36</definedName>
    <definedName name="_xlnm.Print_Area" localSheetId="7">'c-5'!$A$1:$X$36</definedName>
    <definedName name="_xlnm.Print_Area" localSheetId="8">'c-6'!$A$1:$T$37</definedName>
    <definedName name="_xlnm.Print_Area" localSheetId="9">'c-7'!$A$1:$P$38</definedName>
    <definedName name="_xlnm.Print_Area" localSheetId="10">'c-8'!$A$1:$P$37</definedName>
    <definedName name="_xlnm.Print_Area" localSheetId="11">'c-9'!$A$1:$P$37</definedName>
    <definedName name="_xlnm.Print_Area" localSheetId="0">INDICE!$A$3:$B$19</definedName>
    <definedName name="_xlnm.Database" localSheetId="13">'c-11'!$A$7:$N$36</definedName>
    <definedName name="_xlnm.Database" localSheetId="14">'c-12'!$A$7:$R$36</definedName>
    <definedName name="_xlnm.Database" localSheetId="15">'c-13'!$A$7:$N$36</definedName>
    <definedName name="_xlnm.Database" localSheetId="16">'c-14'!$A$7:$O$36</definedName>
    <definedName name="_xlnm.Database" localSheetId="17">'c-15'!$A$7:$N$36</definedName>
    <definedName name="_xlnm.Database" localSheetId="18">'c-16'!$A$7:$L$36</definedName>
    <definedName name="_xlnm.Database" localSheetId="19">'c-17'!$A$7:$D$36</definedName>
    <definedName name="_xlnm.Database" localSheetId="21">'c-19'!$A$8:$L$37</definedName>
    <definedName name="_xlnm.Database" localSheetId="26">'c24'!$A$7:$N$36</definedName>
    <definedName name="_xlnm.Database" localSheetId="27">'c-25'!$A$7:$V$36</definedName>
    <definedName name="_xlnm.Database" localSheetId="28">'c-26'!$A$7:$L$36</definedName>
    <definedName name="_xlnm.Database" localSheetId="29">'c-27'!$A$7:$K$36</definedName>
    <definedName name="_xlnm.Database" localSheetId="30">'c-28'!$A$7:$S$36</definedName>
    <definedName name="_xlnm.Database" localSheetId="6">'c-4'!$A$7:$X$36</definedName>
    <definedName name="_xlnm.Database" localSheetId="7">'c-5'!$A$7:$T$36</definedName>
    <definedName name="_xlnm.Database">'c-3'!$A$7:$P$36</definedName>
    <definedName name="OLE_LINK1" localSheetId="2">FUNCIONARIOS!$B$2</definedName>
  </definedNames>
  <calcPr calcId="152511"/>
</workbook>
</file>

<file path=xl/calcChain.xml><?xml version="1.0" encoding="utf-8"?>
<calcChain xmlns="http://schemas.openxmlformats.org/spreadsheetml/2006/main">
  <c r="D37" i="32" l="1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H37" i="32"/>
  <c r="H36" i="32"/>
  <c r="H35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L37" i="32"/>
  <c r="L36" i="32"/>
  <c r="L35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1" i="30"/>
  <c r="L12" i="30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H37" i="37"/>
  <c r="H36" i="37"/>
  <c r="H35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L37" i="37"/>
  <c r="L36" i="37"/>
  <c r="L35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19" i="37"/>
  <c r="L18" i="37"/>
  <c r="L17" i="37"/>
  <c r="L16" i="37"/>
  <c r="L15" i="37"/>
  <c r="L14" i="37"/>
  <c r="L13" i="37"/>
  <c r="L12" i="37"/>
  <c r="L11" i="37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L13" i="35"/>
  <c r="L12" i="35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L37" i="33"/>
  <c r="L36" i="33"/>
  <c r="L35" i="33"/>
  <c r="L34" i="33"/>
  <c r="L33" i="33"/>
  <c r="L32" i="33"/>
  <c r="L31" i="33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N25" i="28" l="1"/>
  <c r="N20" i="28"/>
  <c r="N15" i="28"/>
  <c r="N10" i="28"/>
  <c r="AB11" i="4"/>
  <c r="AB13" i="4"/>
  <c r="AB14" i="4"/>
  <c r="AB16" i="4"/>
  <c r="AB34" i="4"/>
  <c r="AB32" i="4"/>
  <c r="AB31" i="4"/>
  <c r="AB29" i="4"/>
  <c r="AB25" i="4"/>
  <c r="AB23" i="4"/>
  <c r="AB22" i="4"/>
  <c r="AB20" i="4"/>
  <c r="T36" i="27"/>
  <c r="T33" i="27"/>
  <c r="AB8" i="9"/>
  <c r="AA8" i="9"/>
  <c r="Z8" i="9"/>
  <c r="Q8" i="9"/>
  <c r="P8" i="9"/>
  <c r="O8" i="9"/>
  <c r="N8" i="9"/>
  <c r="M8" i="9"/>
  <c r="L8" i="9"/>
  <c r="K8" i="9"/>
  <c r="J8" i="9"/>
  <c r="I8" i="9"/>
  <c r="H8" i="9"/>
  <c r="G8" i="9"/>
  <c r="N8" i="28" l="1"/>
  <c r="N36" i="10"/>
  <c r="L36" i="10"/>
  <c r="J36" i="10"/>
  <c r="I36" i="10"/>
  <c r="N35" i="10"/>
  <c r="L35" i="10"/>
  <c r="J35" i="10"/>
  <c r="I35" i="10"/>
  <c r="N34" i="10"/>
  <c r="J34" i="10"/>
  <c r="I34" i="10"/>
  <c r="N33" i="10"/>
  <c r="J33" i="10"/>
  <c r="I33" i="10"/>
  <c r="N32" i="10"/>
  <c r="L32" i="10"/>
  <c r="J32" i="10"/>
  <c r="I32" i="10"/>
  <c r="N31" i="10"/>
  <c r="J31" i="10"/>
  <c r="I31" i="10"/>
  <c r="N30" i="10"/>
  <c r="L30" i="10"/>
  <c r="K30" i="10"/>
  <c r="J30" i="10"/>
  <c r="I30" i="10"/>
  <c r="N29" i="10"/>
  <c r="K29" i="10"/>
  <c r="J29" i="10"/>
  <c r="I29" i="10"/>
  <c r="N28" i="10"/>
  <c r="J28" i="10"/>
  <c r="I28" i="10"/>
  <c r="L27" i="10"/>
  <c r="J27" i="10"/>
  <c r="I27" i="10"/>
  <c r="N26" i="10"/>
  <c r="M26" i="10"/>
  <c r="L26" i="10"/>
  <c r="J26" i="10"/>
  <c r="I26" i="10"/>
  <c r="N25" i="10"/>
  <c r="K25" i="10"/>
  <c r="J25" i="10"/>
  <c r="I25" i="10"/>
  <c r="J24" i="10"/>
  <c r="I24" i="10"/>
  <c r="N23" i="10"/>
  <c r="K23" i="10"/>
  <c r="J23" i="10"/>
  <c r="I23" i="10"/>
  <c r="N22" i="10"/>
  <c r="L22" i="10"/>
  <c r="J22" i="10"/>
  <c r="I22" i="10"/>
  <c r="N21" i="10"/>
  <c r="J21" i="10"/>
  <c r="I21" i="10"/>
  <c r="N20" i="10"/>
  <c r="L20" i="10"/>
  <c r="J20" i="10"/>
  <c r="I20" i="10"/>
  <c r="N19" i="10"/>
  <c r="L19" i="10"/>
  <c r="K19" i="10"/>
  <c r="J19" i="10"/>
  <c r="I19" i="10"/>
  <c r="N18" i="10"/>
  <c r="J18" i="10"/>
  <c r="I18" i="10"/>
  <c r="N17" i="10"/>
  <c r="J17" i="10"/>
  <c r="I17" i="10"/>
  <c r="K16" i="10"/>
  <c r="J16" i="10"/>
  <c r="I16" i="10"/>
  <c r="N15" i="10"/>
  <c r="J15" i="10"/>
  <c r="I15" i="10"/>
  <c r="N14" i="10"/>
  <c r="J14" i="10"/>
  <c r="I14" i="10"/>
  <c r="J13" i="10"/>
  <c r="I13" i="10"/>
  <c r="N12" i="10"/>
  <c r="J12" i="10"/>
  <c r="I12" i="10"/>
  <c r="K11" i="10"/>
  <c r="J11" i="10"/>
  <c r="I11" i="10"/>
  <c r="N10" i="10"/>
  <c r="J10" i="10"/>
  <c r="I10" i="10"/>
  <c r="D37" i="39" l="1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P37" i="39"/>
  <c r="P36" i="39"/>
  <c r="P35" i="39"/>
  <c r="P34" i="39"/>
  <c r="P33" i="39"/>
  <c r="P32" i="39"/>
  <c r="P31" i="39"/>
  <c r="P30" i="39"/>
  <c r="P29" i="39"/>
  <c r="P27" i="39"/>
  <c r="P25" i="39"/>
  <c r="P24" i="39"/>
  <c r="P23" i="39"/>
  <c r="P22" i="39"/>
  <c r="P20" i="39"/>
  <c r="P19" i="39"/>
  <c r="P16" i="39"/>
  <c r="P14" i="39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P37" i="36"/>
  <c r="P36" i="36"/>
  <c r="P35" i="36"/>
  <c r="P34" i="36"/>
  <c r="P33" i="36"/>
  <c r="P32" i="36"/>
  <c r="P31" i="36"/>
  <c r="P30" i="36"/>
  <c r="P29" i="36"/>
  <c r="P28" i="36"/>
  <c r="P27" i="36"/>
  <c r="P25" i="36"/>
  <c r="P23" i="36"/>
  <c r="P22" i="36"/>
  <c r="P21" i="36"/>
  <c r="P20" i="36"/>
  <c r="P19" i="36"/>
  <c r="P18" i="36"/>
  <c r="P16" i="36"/>
  <c r="P15" i="36"/>
  <c r="P14" i="36"/>
  <c r="P11" i="36"/>
  <c r="T37" i="33"/>
  <c r="T36" i="33"/>
  <c r="T35" i="33"/>
  <c r="T34" i="33"/>
  <c r="T33" i="33"/>
  <c r="T32" i="33"/>
  <c r="T31" i="33"/>
  <c r="T30" i="33"/>
  <c r="T29" i="33"/>
  <c r="T28" i="33"/>
  <c r="T27" i="33"/>
  <c r="T26" i="33"/>
  <c r="T25" i="33"/>
  <c r="T24" i="33"/>
  <c r="T23" i="33"/>
  <c r="T22" i="33"/>
  <c r="T21" i="33"/>
  <c r="T20" i="33"/>
  <c r="T19" i="33"/>
  <c r="T18" i="33"/>
  <c r="T17" i="33"/>
  <c r="T16" i="33"/>
  <c r="T15" i="33"/>
  <c r="T14" i="33"/>
  <c r="T13" i="33"/>
  <c r="T12" i="33"/>
  <c r="T11" i="33"/>
  <c r="S9" i="33"/>
  <c r="R9" i="33"/>
  <c r="O9" i="33"/>
  <c r="N9" i="33"/>
  <c r="K9" i="33"/>
  <c r="J9" i="33"/>
  <c r="G9" i="33"/>
  <c r="F9" i="33"/>
  <c r="C9" i="33"/>
  <c r="B9" i="33"/>
  <c r="P11" i="39"/>
  <c r="O9" i="39"/>
  <c r="P9" i="39" s="1"/>
  <c r="N9" i="39"/>
  <c r="K9" i="39"/>
  <c r="L9" i="39" s="1"/>
  <c r="J9" i="39"/>
  <c r="G9" i="39"/>
  <c r="H9" i="39" s="1"/>
  <c r="F9" i="39"/>
  <c r="C9" i="39"/>
  <c r="D9" i="39" s="1"/>
  <c r="B9" i="39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6" i="37"/>
  <c r="P15" i="37"/>
  <c r="P14" i="37"/>
  <c r="P13" i="37"/>
  <c r="P12" i="37"/>
  <c r="P11" i="37"/>
  <c r="O9" i="37"/>
  <c r="P9" i="37" s="1"/>
  <c r="N9" i="37"/>
  <c r="K9" i="37"/>
  <c r="L9" i="37" s="1"/>
  <c r="J9" i="37"/>
  <c r="G9" i="37"/>
  <c r="F9" i="37"/>
  <c r="C9" i="37"/>
  <c r="D9" i="37" s="1"/>
  <c r="B9" i="37"/>
  <c r="P12" i="36"/>
  <c r="O9" i="36"/>
  <c r="N9" i="36"/>
  <c r="L9" i="36"/>
  <c r="K9" i="36"/>
  <c r="J9" i="36"/>
  <c r="G9" i="36"/>
  <c r="F9" i="36"/>
  <c r="C9" i="36"/>
  <c r="B9" i="36"/>
  <c r="P38" i="35"/>
  <c r="P37" i="35"/>
  <c r="P36" i="35"/>
  <c r="P35" i="35"/>
  <c r="P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P18" i="35"/>
  <c r="P17" i="35"/>
  <c r="P16" i="35"/>
  <c r="P15" i="35"/>
  <c r="P14" i="35"/>
  <c r="P13" i="35"/>
  <c r="P12" i="35"/>
  <c r="O10" i="35"/>
  <c r="P10" i="35" s="1"/>
  <c r="N10" i="35"/>
  <c r="K10" i="35"/>
  <c r="J10" i="35"/>
  <c r="G10" i="35"/>
  <c r="F10" i="35"/>
  <c r="C10" i="35"/>
  <c r="B10" i="35"/>
  <c r="L19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L35" i="12"/>
  <c r="L29" i="12"/>
  <c r="L23" i="12"/>
  <c r="L22" i="12"/>
  <c r="L21" i="12"/>
  <c r="L18" i="12"/>
  <c r="L17" i="12"/>
  <c r="L15" i="12"/>
  <c r="L14" i="12"/>
  <c r="L12" i="12"/>
  <c r="L11" i="12"/>
  <c r="L10" i="12"/>
  <c r="P35" i="12"/>
  <c r="P32" i="12"/>
  <c r="P30" i="12"/>
  <c r="P29" i="12"/>
  <c r="P23" i="12"/>
  <c r="P22" i="12"/>
  <c r="P18" i="12"/>
  <c r="P17" i="12"/>
  <c r="P16" i="12"/>
  <c r="P14" i="12"/>
  <c r="P12" i="12"/>
  <c r="P10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3" i="12"/>
  <c r="T12" i="12"/>
  <c r="T11" i="12"/>
  <c r="T10" i="12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H35" i="6"/>
  <c r="H34" i="6"/>
  <c r="H33" i="6"/>
  <c r="H31" i="6"/>
  <c r="H30" i="6"/>
  <c r="H29" i="6"/>
  <c r="H26" i="6"/>
  <c r="H25" i="6"/>
  <c r="H24" i="6"/>
  <c r="H23" i="6"/>
  <c r="H22" i="6"/>
  <c r="H21" i="6"/>
  <c r="H20" i="6"/>
  <c r="H19" i="6"/>
  <c r="H17" i="6"/>
  <c r="H15" i="6"/>
  <c r="H13" i="6"/>
  <c r="H12" i="6"/>
  <c r="H11" i="6"/>
  <c r="H10" i="6"/>
  <c r="L35" i="6"/>
  <c r="L34" i="6"/>
  <c r="L32" i="6"/>
  <c r="L30" i="6"/>
  <c r="L29" i="6"/>
  <c r="L28" i="6"/>
  <c r="L26" i="6"/>
  <c r="L25" i="6"/>
  <c r="L23" i="6"/>
  <c r="L22" i="6"/>
  <c r="L21" i="6"/>
  <c r="L19" i="6"/>
  <c r="L18" i="6"/>
  <c r="L17" i="6"/>
  <c r="L15" i="6"/>
  <c r="L13" i="6"/>
  <c r="L12" i="6"/>
  <c r="L11" i="6"/>
  <c r="L10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36" i="5"/>
  <c r="P34" i="5"/>
  <c r="P32" i="5"/>
  <c r="P31" i="5"/>
  <c r="P30" i="5"/>
  <c r="P29" i="5"/>
  <c r="P27" i="5"/>
  <c r="P26" i="5"/>
  <c r="P25" i="5"/>
  <c r="P23" i="5"/>
  <c r="P22" i="5"/>
  <c r="P21" i="5"/>
  <c r="P20" i="5"/>
  <c r="P19" i="5"/>
  <c r="P18" i="5"/>
  <c r="P17" i="5"/>
  <c r="P15" i="5"/>
  <c r="P14" i="5"/>
  <c r="P13" i="5"/>
  <c r="P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36" i="5"/>
  <c r="D35" i="5"/>
  <c r="D11" i="5"/>
  <c r="D10" i="5"/>
  <c r="H36" i="5"/>
  <c r="H35" i="5"/>
  <c r="H11" i="5"/>
  <c r="H10" i="5"/>
  <c r="L36" i="5"/>
  <c r="L35" i="5"/>
  <c r="L11" i="5"/>
  <c r="L10" i="5"/>
  <c r="P35" i="5"/>
  <c r="P11" i="5"/>
  <c r="P10" i="5"/>
  <c r="D10" i="35" l="1"/>
  <c r="L10" i="35"/>
  <c r="D9" i="33"/>
  <c r="H9" i="37"/>
  <c r="H9" i="36"/>
  <c r="P9" i="36"/>
  <c r="D9" i="36"/>
  <c r="H10" i="35"/>
  <c r="L9" i="33"/>
  <c r="T9" i="33"/>
  <c r="H9" i="33"/>
  <c r="P9" i="33"/>
  <c r="L36" i="22"/>
  <c r="K36" i="22"/>
  <c r="J36" i="22"/>
  <c r="I36" i="22"/>
  <c r="H36" i="22"/>
  <c r="L35" i="22"/>
  <c r="K35" i="22"/>
  <c r="J35" i="22"/>
  <c r="I35" i="22"/>
  <c r="H35" i="22"/>
  <c r="L34" i="22"/>
  <c r="K34" i="22"/>
  <c r="J34" i="22"/>
  <c r="I34" i="22"/>
  <c r="H34" i="22"/>
  <c r="L33" i="22"/>
  <c r="K33" i="22"/>
  <c r="J33" i="22"/>
  <c r="I33" i="22"/>
  <c r="H33" i="22"/>
  <c r="L32" i="22"/>
  <c r="K32" i="22"/>
  <c r="J32" i="22"/>
  <c r="I32" i="22"/>
  <c r="H32" i="22"/>
  <c r="L31" i="22"/>
  <c r="K31" i="22"/>
  <c r="J31" i="22"/>
  <c r="I31" i="22"/>
  <c r="H31" i="22"/>
  <c r="L30" i="22"/>
  <c r="K30" i="22"/>
  <c r="J30" i="22"/>
  <c r="I30" i="22"/>
  <c r="H30" i="22"/>
  <c r="L29" i="22"/>
  <c r="K29" i="22"/>
  <c r="J29" i="22"/>
  <c r="I29" i="22"/>
  <c r="H29" i="22"/>
  <c r="L28" i="22"/>
  <c r="K28" i="22"/>
  <c r="J28" i="22"/>
  <c r="I28" i="22"/>
  <c r="H28" i="22"/>
  <c r="L27" i="22"/>
  <c r="K27" i="22"/>
  <c r="J27" i="22"/>
  <c r="I27" i="22"/>
  <c r="H27" i="22"/>
  <c r="L26" i="22"/>
  <c r="K26" i="22"/>
  <c r="J26" i="22"/>
  <c r="I26" i="22"/>
  <c r="H26" i="22"/>
  <c r="L25" i="22"/>
  <c r="K25" i="22"/>
  <c r="J25" i="22"/>
  <c r="I25" i="22"/>
  <c r="H25" i="22"/>
  <c r="L24" i="22"/>
  <c r="K24" i="22"/>
  <c r="J24" i="22"/>
  <c r="I24" i="22"/>
  <c r="H24" i="22"/>
  <c r="L23" i="22"/>
  <c r="K23" i="22"/>
  <c r="J23" i="22"/>
  <c r="I23" i="22"/>
  <c r="H23" i="22"/>
  <c r="L22" i="22"/>
  <c r="K22" i="22"/>
  <c r="J22" i="22"/>
  <c r="I22" i="22"/>
  <c r="H22" i="22"/>
  <c r="L21" i="22"/>
  <c r="K21" i="22"/>
  <c r="J21" i="22"/>
  <c r="I21" i="22"/>
  <c r="H21" i="22"/>
  <c r="L20" i="22"/>
  <c r="K20" i="22"/>
  <c r="J20" i="22"/>
  <c r="I20" i="22"/>
  <c r="H20" i="22"/>
  <c r="L19" i="22"/>
  <c r="K19" i="22"/>
  <c r="J19" i="22"/>
  <c r="I19" i="22"/>
  <c r="H19" i="22"/>
  <c r="L18" i="22"/>
  <c r="K18" i="22"/>
  <c r="J18" i="22"/>
  <c r="I18" i="22"/>
  <c r="H18" i="22"/>
  <c r="L17" i="22"/>
  <c r="K17" i="22"/>
  <c r="J17" i="22"/>
  <c r="I17" i="22"/>
  <c r="H17" i="22"/>
  <c r="L16" i="22"/>
  <c r="K16" i="22"/>
  <c r="J16" i="22"/>
  <c r="I16" i="22"/>
  <c r="H16" i="22"/>
  <c r="L15" i="22"/>
  <c r="K15" i="22"/>
  <c r="J15" i="22"/>
  <c r="I15" i="22"/>
  <c r="H15" i="22"/>
  <c r="L14" i="22"/>
  <c r="K14" i="22"/>
  <c r="J14" i="22"/>
  <c r="I14" i="22"/>
  <c r="H14" i="22"/>
  <c r="L13" i="22"/>
  <c r="K13" i="22"/>
  <c r="J13" i="22"/>
  <c r="I13" i="22"/>
  <c r="H13" i="22"/>
  <c r="L12" i="22"/>
  <c r="K12" i="22"/>
  <c r="J12" i="22"/>
  <c r="I12" i="22"/>
  <c r="H12" i="22"/>
  <c r="L11" i="22"/>
  <c r="K11" i="22"/>
  <c r="J11" i="22"/>
  <c r="I11" i="22"/>
  <c r="H11" i="22"/>
  <c r="L10" i="22"/>
  <c r="K10" i="22"/>
  <c r="J10" i="22"/>
  <c r="I10" i="22"/>
  <c r="H10" i="22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I34" i="21"/>
  <c r="H34" i="21"/>
  <c r="L33" i="21"/>
  <c r="K33" i="21"/>
  <c r="J33" i="21"/>
  <c r="I33" i="21"/>
  <c r="H33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I27" i="21"/>
  <c r="H27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I20" i="21"/>
  <c r="H20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I13" i="21"/>
  <c r="H13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I10" i="21"/>
  <c r="H10" i="21"/>
  <c r="M8" i="20"/>
  <c r="L8" i="20"/>
  <c r="K8" i="20"/>
  <c r="U36" i="20"/>
  <c r="T36" i="20"/>
  <c r="U35" i="20"/>
  <c r="T35" i="20"/>
  <c r="U34" i="20"/>
  <c r="T34" i="20"/>
  <c r="U33" i="20"/>
  <c r="T33" i="20"/>
  <c r="U32" i="20"/>
  <c r="T32" i="20"/>
  <c r="U31" i="20"/>
  <c r="T31" i="20"/>
  <c r="U30" i="20"/>
  <c r="T30" i="20"/>
  <c r="U29" i="20"/>
  <c r="T29" i="20"/>
  <c r="U28" i="20"/>
  <c r="T28" i="20"/>
  <c r="U27" i="20"/>
  <c r="T27" i="20"/>
  <c r="U26" i="20"/>
  <c r="T26" i="20"/>
  <c r="U25" i="20"/>
  <c r="T25" i="20"/>
  <c r="U24" i="20"/>
  <c r="T24" i="20"/>
  <c r="U23" i="20"/>
  <c r="T23" i="20"/>
  <c r="U22" i="20"/>
  <c r="T22" i="20"/>
  <c r="U21" i="20"/>
  <c r="T21" i="20"/>
  <c r="U20" i="20"/>
  <c r="T20" i="20"/>
  <c r="U19" i="20"/>
  <c r="T19" i="20"/>
  <c r="U18" i="20"/>
  <c r="T18" i="20"/>
  <c r="U17" i="20"/>
  <c r="T17" i="20"/>
  <c r="U16" i="20"/>
  <c r="T16" i="20"/>
  <c r="U15" i="20"/>
  <c r="T15" i="20"/>
  <c r="U14" i="20"/>
  <c r="T14" i="20"/>
  <c r="U13" i="20"/>
  <c r="T13" i="20"/>
  <c r="U12" i="20"/>
  <c r="T12" i="20"/>
  <c r="U11" i="20"/>
  <c r="T11" i="20"/>
  <c r="U10" i="20"/>
  <c r="T10" i="20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O9" i="32"/>
  <c r="N9" i="32"/>
  <c r="K9" i="32"/>
  <c r="L9" i="32" s="1"/>
  <c r="J9" i="32"/>
  <c r="G9" i="32"/>
  <c r="F9" i="32"/>
  <c r="C9" i="32"/>
  <c r="D9" i="32" s="1"/>
  <c r="B9" i="32"/>
  <c r="P35" i="31"/>
  <c r="P33" i="31"/>
  <c r="P30" i="31"/>
  <c r="P29" i="31"/>
  <c r="P26" i="31"/>
  <c r="P22" i="31"/>
  <c r="P21" i="31"/>
  <c r="P16" i="31"/>
  <c r="P11" i="31"/>
  <c r="O9" i="31"/>
  <c r="N9" i="31"/>
  <c r="K9" i="31"/>
  <c r="L9" i="31" s="1"/>
  <c r="J9" i="31"/>
  <c r="G9" i="31"/>
  <c r="F9" i="31"/>
  <c r="C9" i="31"/>
  <c r="D9" i="31" s="1"/>
  <c r="B9" i="31"/>
  <c r="P36" i="30"/>
  <c r="P33" i="30"/>
  <c r="P32" i="30"/>
  <c r="P31" i="30"/>
  <c r="P30" i="30"/>
  <c r="P29" i="30"/>
  <c r="P26" i="30"/>
  <c r="P25" i="30"/>
  <c r="P22" i="30"/>
  <c r="P21" i="30"/>
  <c r="P20" i="30"/>
  <c r="P19" i="30"/>
  <c r="P18" i="30"/>
  <c r="P14" i="30"/>
  <c r="P12" i="30"/>
  <c r="O9" i="30"/>
  <c r="P9" i="30" s="1"/>
  <c r="N9" i="30"/>
  <c r="K9" i="30"/>
  <c r="J9" i="30"/>
  <c r="G9" i="30"/>
  <c r="H9" i="30" s="1"/>
  <c r="F9" i="30"/>
  <c r="C9" i="30"/>
  <c r="B9" i="30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O10" i="29"/>
  <c r="N10" i="29"/>
  <c r="K10" i="29"/>
  <c r="J10" i="29"/>
  <c r="G10" i="29"/>
  <c r="F10" i="29"/>
  <c r="C10" i="29"/>
  <c r="B10" i="29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H36" i="17"/>
  <c r="H34" i="17"/>
  <c r="H33" i="17"/>
  <c r="H32" i="17"/>
  <c r="H30" i="17"/>
  <c r="H29" i="17"/>
  <c r="H27" i="17"/>
  <c r="H26" i="17"/>
  <c r="H23" i="17"/>
  <c r="H21" i="17"/>
  <c r="H20" i="17"/>
  <c r="H19" i="17"/>
  <c r="H18" i="17"/>
  <c r="H17" i="17"/>
  <c r="H16" i="17"/>
  <c r="H15" i="17"/>
  <c r="H14" i="17"/>
  <c r="H13" i="17"/>
  <c r="H11" i="17"/>
  <c r="H10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T35" i="25"/>
  <c r="T34" i="25"/>
  <c r="T32" i="25"/>
  <c r="T30" i="25"/>
  <c r="T29" i="25"/>
  <c r="T27" i="25"/>
  <c r="T26" i="25"/>
  <c r="T23" i="25"/>
  <c r="T22" i="25"/>
  <c r="T21" i="25"/>
  <c r="T20" i="25"/>
  <c r="T19" i="25"/>
  <c r="T18" i="25"/>
  <c r="T17" i="25"/>
  <c r="T16" i="25"/>
  <c r="T15" i="25"/>
  <c r="T13" i="25"/>
  <c r="T12" i="25"/>
  <c r="T11" i="25"/>
  <c r="T10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L35" i="25"/>
  <c r="L34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S8" i="25"/>
  <c r="T8" i="25" s="1"/>
  <c r="R8" i="25"/>
  <c r="L9" i="30" l="1"/>
  <c r="P9" i="32"/>
  <c r="H9" i="32"/>
  <c r="H9" i="31"/>
  <c r="P9" i="31"/>
  <c r="D9" i="30"/>
  <c r="D10" i="29"/>
  <c r="L10" i="29"/>
  <c r="H10" i="29"/>
  <c r="P10" i="29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8" i="21"/>
  <c r="D8" i="21"/>
  <c r="E8" i="21"/>
  <c r="H8" i="20"/>
  <c r="I8" i="20"/>
  <c r="J8" i="20"/>
  <c r="N8" i="20"/>
  <c r="P10" i="20"/>
  <c r="Q10" i="20"/>
  <c r="R10" i="20"/>
  <c r="S10" i="20"/>
  <c r="V10" i="20"/>
  <c r="W10" i="20"/>
  <c r="P11" i="20"/>
  <c r="Q11" i="20"/>
  <c r="R11" i="20"/>
  <c r="S11" i="20"/>
  <c r="V11" i="20"/>
  <c r="W11" i="20"/>
  <c r="P12" i="20"/>
  <c r="Q12" i="20"/>
  <c r="R12" i="20"/>
  <c r="S12" i="20"/>
  <c r="V12" i="20"/>
  <c r="W12" i="20"/>
  <c r="P13" i="20"/>
  <c r="Q13" i="20"/>
  <c r="R13" i="20"/>
  <c r="S13" i="20"/>
  <c r="V13" i="20"/>
  <c r="W13" i="20"/>
  <c r="P14" i="20"/>
  <c r="Q14" i="20"/>
  <c r="R14" i="20"/>
  <c r="S14" i="20"/>
  <c r="V14" i="20"/>
  <c r="W14" i="20"/>
  <c r="P15" i="20"/>
  <c r="Q15" i="20"/>
  <c r="R15" i="20"/>
  <c r="S15" i="20"/>
  <c r="V15" i="20"/>
  <c r="W15" i="20"/>
  <c r="P16" i="20"/>
  <c r="Q16" i="20"/>
  <c r="R16" i="20"/>
  <c r="S16" i="20"/>
  <c r="V16" i="20"/>
  <c r="W16" i="20"/>
  <c r="P17" i="20"/>
  <c r="Q17" i="20"/>
  <c r="R17" i="20"/>
  <c r="S17" i="20"/>
  <c r="V17" i="20"/>
  <c r="W17" i="20"/>
  <c r="P18" i="20"/>
  <c r="Q18" i="20"/>
  <c r="R18" i="20"/>
  <c r="S18" i="20"/>
  <c r="V18" i="20"/>
  <c r="W18" i="20"/>
  <c r="P19" i="20"/>
  <c r="Q19" i="20"/>
  <c r="R19" i="20"/>
  <c r="S19" i="20"/>
  <c r="V19" i="20"/>
  <c r="W19" i="20"/>
  <c r="P20" i="20"/>
  <c r="Q20" i="20"/>
  <c r="R20" i="20"/>
  <c r="S20" i="20"/>
  <c r="V20" i="20"/>
  <c r="W20" i="20"/>
  <c r="P21" i="20"/>
  <c r="Q21" i="20"/>
  <c r="R21" i="20"/>
  <c r="S21" i="20"/>
  <c r="V21" i="20"/>
  <c r="W21" i="20"/>
  <c r="P22" i="20"/>
  <c r="Q22" i="20"/>
  <c r="R22" i="20"/>
  <c r="S22" i="20"/>
  <c r="V22" i="20"/>
  <c r="W22" i="20"/>
  <c r="P23" i="20"/>
  <c r="Q23" i="20"/>
  <c r="R23" i="20"/>
  <c r="S23" i="20"/>
  <c r="V23" i="20"/>
  <c r="W23" i="20"/>
  <c r="P24" i="20"/>
  <c r="Q24" i="20"/>
  <c r="R24" i="20"/>
  <c r="S24" i="20"/>
  <c r="V24" i="20"/>
  <c r="W24" i="20"/>
  <c r="P25" i="20"/>
  <c r="Q25" i="20"/>
  <c r="R25" i="20"/>
  <c r="S25" i="20"/>
  <c r="V25" i="20"/>
  <c r="W25" i="20"/>
  <c r="P26" i="20"/>
  <c r="Q26" i="20"/>
  <c r="R26" i="20"/>
  <c r="S26" i="20"/>
  <c r="V26" i="20"/>
  <c r="W26" i="20"/>
  <c r="P27" i="20"/>
  <c r="Q27" i="20"/>
  <c r="R27" i="20"/>
  <c r="S27" i="20"/>
  <c r="V27" i="20"/>
  <c r="W27" i="20"/>
  <c r="P28" i="20"/>
  <c r="Q28" i="20"/>
  <c r="R28" i="20"/>
  <c r="S28" i="20"/>
  <c r="V28" i="20"/>
  <c r="W28" i="20"/>
  <c r="P29" i="20"/>
  <c r="Q29" i="20"/>
  <c r="R29" i="20"/>
  <c r="S29" i="20"/>
  <c r="V29" i="20"/>
  <c r="W29" i="20"/>
  <c r="P30" i="20"/>
  <c r="Q30" i="20"/>
  <c r="R30" i="20"/>
  <c r="S30" i="20"/>
  <c r="V30" i="20"/>
  <c r="W30" i="20"/>
  <c r="P31" i="20"/>
  <c r="Q31" i="20"/>
  <c r="R31" i="20"/>
  <c r="S31" i="20"/>
  <c r="V31" i="20"/>
  <c r="W31" i="20"/>
  <c r="P32" i="20"/>
  <c r="Q32" i="20"/>
  <c r="R32" i="20"/>
  <c r="S32" i="20"/>
  <c r="V32" i="20"/>
  <c r="W32" i="20"/>
  <c r="P33" i="20"/>
  <c r="Q33" i="20"/>
  <c r="R33" i="20"/>
  <c r="S33" i="20"/>
  <c r="V33" i="20"/>
  <c r="W33" i="20"/>
  <c r="P34" i="20"/>
  <c r="Q34" i="20"/>
  <c r="R34" i="20"/>
  <c r="S34" i="20"/>
  <c r="V34" i="20"/>
  <c r="W34" i="20"/>
  <c r="P35" i="20"/>
  <c r="Q35" i="20"/>
  <c r="R35" i="20"/>
  <c r="S35" i="20"/>
  <c r="V35" i="20"/>
  <c r="W35" i="20"/>
  <c r="P36" i="20"/>
  <c r="Q36" i="20"/>
  <c r="R36" i="20"/>
  <c r="S36" i="20"/>
  <c r="V36" i="20"/>
  <c r="W36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X36" i="16" l="1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X10" i="16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35" i="27"/>
  <c r="T34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J10" i="11"/>
  <c r="K10" i="11"/>
  <c r="L10" i="11"/>
  <c r="M10" i="11"/>
  <c r="N10" i="11"/>
  <c r="O10" i="11"/>
  <c r="P10" i="11"/>
  <c r="J11" i="11"/>
  <c r="K11" i="11"/>
  <c r="L11" i="11"/>
  <c r="M11" i="11"/>
  <c r="N11" i="11"/>
  <c r="O11" i="11"/>
  <c r="P11" i="11"/>
  <c r="J12" i="11"/>
  <c r="K12" i="11"/>
  <c r="L12" i="11"/>
  <c r="M12" i="11"/>
  <c r="N12" i="11"/>
  <c r="O12" i="11"/>
  <c r="P12" i="11"/>
  <c r="J13" i="11"/>
  <c r="K13" i="11"/>
  <c r="L13" i="11"/>
  <c r="M13" i="11"/>
  <c r="N13" i="11"/>
  <c r="O13" i="11"/>
  <c r="P13" i="11"/>
  <c r="J14" i="11"/>
  <c r="K14" i="11"/>
  <c r="L14" i="11"/>
  <c r="M14" i="11"/>
  <c r="N14" i="11"/>
  <c r="O14" i="11"/>
  <c r="P14" i="11"/>
  <c r="J15" i="11"/>
  <c r="K15" i="11"/>
  <c r="L15" i="11"/>
  <c r="M15" i="11"/>
  <c r="N15" i="11"/>
  <c r="O15" i="11"/>
  <c r="P15" i="11"/>
  <c r="J16" i="11"/>
  <c r="K16" i="11"/>
  <c r="L16" i="11"/>
  <c r="M16" i="11"/>
  <c r="N16" i="11"/>
  <c r="O16" i="11"/>
  <c r="P16" i="11"/>
  <c r="J17" i="11"/>
  <c r="K17" i="11"/>
  <c r="L17" i="11"/>
  <c r="M17" i="11"/>
  <c r="N17" i="11"/>
  <c r="O17" i="11"/>
  <c r="P17" i="11"/>
  <c r="J18" i="11"/>
  <c r="K18" i="11"/>
  <c r="L18" i="11"/>
  <c r="M18" i="11"/>
  <c r="N18" i="11"/>
  <c r="O18" i="11"/>
  <c r="P18" i="11"/>
  <c r="J19" i="11"/>
  <c r="K19" i="11"/>
  <c r="L19" i="11"/>
  <c r="M19" i="11"/>
  <c r="N19" i="11"/>
  <c r="O19" i="11"/>
  <c r="P19" i="11"/>
  <c r="J20" i="11"/>
  <c r="K20" i="11"/>
  <c r="L20" i="11"/>
  <c r="M20" i="11"/>
  <c r="N20" i="11"/>
  <c r="O20" i="11"/>
  <c r="P20" i="11"/>
  <c r="J21" i="11"/>
  <c r="K21" i="11"/>
  <c r="L21" i="11"/>
  <c r="M21" i="11"/>
  <c r="N21" i="11"/>
  <c r="O21" i="11"/>
  <c r="P21" i="11"/>
  <c r="J22" i="11"/>
  <c r="K22" i="11"/>
  <c r="L22" i="11"/>
  <c r="M22" i="11"/>
  <c r="N22" i="11"/>
  <c r="O22" i="11"/>
  <c r="P22" i="11"/>
  <c r="J23" i="11"/>
  <c r="K23" i="11"/>
  <c r="L23" i="11"/>
  <c r="M23" i="11"/>
  <c r="N23" i="11"/>
  <c r="O23" i="11"/>
  <c r="P23" i="11"/>
  <c r="J24" i="11"/>
  <c r="K24" i="11"/>
  <c r="L24" i="11"/>
  <c r="M24" i="11"/>
  <c r="N24" i="11"/>
  <c r="O24" i="11"/>
  <c r="P24" i="11"/>
  <c r="J25" i="11"/>
  <c r="K25" i="11"/>
  <c r="L25" i="11"/>
  <c r="M25" i="11"/>
  <c r="N25" i="11"/>
  <c r="O25" i="11"/>
  <c r="P25" i="11"/>
  <c r="J26" i="11"/>
  <c r="K26" i="11"/>
  <c r="L26" i="11"/>
  <c r="M26" i="11"/>
  <c r="N26" i="11"/>
  <c r="O26" i="11"/>
  <c r="P26" i="11"/>
  <c r="J27" i="11"/>
  <c r="K27" i="11"/>
  <c r="L27" i="11"/>
  <c r="M27" i="11"/>
  <c r="N27" i="11"/>
  <c r="O27" i="11"/>
  <c r="P27" i="11"/>
  <c r="J28" i="11"/>
  <c r="K28" i="11"/>
  <c r="L28" i="11"/>
  <c r="M28" i="11"/>
  <c r="N28" i="11"/>
  <c r="O28" i="11"/>
  <c r="P28" i="11"/>
  <c r="J29" i="11"/>
  <c r="K29" i="11"/>
  <c r="L29" i="11"/>
  <c r="M29" i="11"/>
  <c r="N29" i="11"/>
  <c r="O29" i="11"/>
  <c r="P29" i="11"/>
  <c r="J30" i="11"/>
  <c r="K30" i="11"/>
  <c r="L30" i="11"/>
  <c r="M30" i="11"/>
  <c r="N30" i="11"/>
  <c r="O30" i="11"/>
  <c r="P30" i="11"/>
  <c r="J31" i="11"/>
  <c r="K31" i="11"/>
  <c r="L31" i="11"/>
  <c r="M31" i="11"/>
  <c r="N31" i="11"/>
  <c r="O31" i="11"/>
  <c r="P31" i="11"/>
  <c r="J32" i="11"/>
  <c r="K32" i="11"/>
  <c r="L32" i="11"/>
  <c r="M32" i="11"/>
  <c r="N32" i="11"/>
  <c r="O32" i="11"/>
  <c r="P32" i="11"/>
  <c r="J33" i="11"/>
  <c r="K33" i="11"/>
  <c r="L33" i="11"/>
  <c r="M33" i="11"/>
  <c r="N33" i="11"/>
  <c r="O33" i="11"/>
  <c r="P33" i="11"/>
  <c r="J34" i="11"/>
  <c r="K34" i="11"/>
  <c r="L34" i="11"/>
  <c r="M34" i="11"/>
  <c r="N34" i="11"/>
  <c r="O34" i="11"/>
  <c r="P34" i="11"/>
  <c r="J35" i="11"/>
  <c r="K35" i="11"/>
  <c r="L35" i="11"/>
  <c r="M35" i="11"/>
  <c r="N35" i="11"/>
  <c r="O35" i="11"/>
  <c r="P35" i="11"/>
  <c r="J36" i="11"/>
  <c r="K36" i="11"/>
  <c r="L36" i="11"/>
  <c r="M36" i="11"/>
  <c r="N36" i="11"/>
  <c r="O36" i="11"/>
  <c r="P36" i="11"/>
  <c r="X36" i="12" l="1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T11" i="5"/>
  <c r="T12" i="5"/>
  <c r="T13" i="5"/>
  <c r="T14" i="5"/>
  <c r="T35" i="5"/>
  <c r="S8" i="5" l="1"/>
  <c r="R8" i="5"/>
  <c r="T10" i="5" l="1"/>
  <c r="T8" i="5"/>
  <c r="AA31" i="4"/>
  <c r="AA32" i="4"/>
  <c r="AA34" i="4"/>
  <c r="AA29" i="4"/>
  <c r="AA22" i="4"/>
  <c r="AA23" i="4"/>
  <c r="AA25" i="4"/>
  <c r="AA20" i="4"/>
  <c r="AA13" i="4"/>
  <c r="AA14" i="4"/>
  <c r="AA16" i="4"/>
  <c r="AA11" i="4"/>
  <c r="M25" i="28" l="1"/>
  <c r="M20" i="28"/>
  <c r="M15" i="28"/>
  <c r="M10" i="28"/>
  <c r="M8" i="28" l="1"/>
  <c r="L25" i="28"/>
  <c r="K25" i="28"/>
  <c r="J25" i="28"/>
  <c r="I25" i="28"/>
  <c r="F25" i="28"/>
  <c r="E25" i="28"/>
  <c r="D25" i="28"/>
  <c r="C25" i="28"/>
  <c r="B25" i="28"/>
  <c r="L20" i="28"/>
  <c r="K20" i="28"/>
  <c r="J20" i="28"/>
  <c r="I20" i="28"/>
  <c r="F20" i="28"/>
  <c r="E20" i="28"/>
  <c r="D20" i="28"/>
  <c r="C20" i="28"/>
  <c r="B20" i="28"/>
  <c r="L15" i="28"/>
  <c r="K15" i="28"/>
  <c r="J15" i="28"/>
  <c r="I15" i="28"/>
  <c r="F15" i="28"/>
  <c r="E15" i="28"/>
  <c r="D15" i="28"/>
  <c r="C15" i="28"/>
  <c r="B15" i="28"/>
  <c r="L10" i="28"/>
  <c r="K10" i="28"/>
  <c r="K8" i="28" s="1"/>
  <c r="J10" i="28"/>
  <c r="I10" i="28"/>
  <c r="I8" i="28" s="1"/>
  <c r="F10" i="28"/>
  <c r="F8" i="28" s="1"/>
  <c r="E10" i="28"/>
  <c r="D10" i="28"/>
  <c r="C10" i="28"/>
  <c r="B10" i="28"/>
  <c r="B8" i="28" s="1"/>
  <c r="L8" i="28"/>
  <c r="C8" i="28" l="1"/>
  <c r="J8" i="28"/>
  <c r="D8" i="28"/>
  <c r="E8" i="28"/>
  <c r="S8" i="27"/>
  <c r="R8" i="27"/>
  <c r="Q8" i="27"/>
  <c r="N8" i="27"/>
  <c r="M8" i="27"/>
  <c r="L8" i="27"/>
  <c r="I8" i="27"/>
  <c r="H8" i="27"/>
  <c r="G8" i="27"/>
  <c r="D8" i="27"/>
  <c r="C8" i="27"/>
  <c r="B8" i="27"/>
  <c r="E8" i="27" l="1"/>
  <c r="T8" i="27"/>
  <c r="O8" i="27"/>
  <c r="J8" i="27"/>
  <c r="K8" i="25"/>
  <c r="J8" i="25"/>
  <c r="G8" i="25"/>
  <c r="H8" i="25" s="1"/>
  <c r="F8" i="25"/>
  <c r="C8" i="25"/>
  <c r="B8" i="25"/>
  <c r="O8" i="25"/>
  <c r="N8" i="25"/>
  <c r="S8" i="23"/>
  <c r="R8" i="23"/>
  <c r="Q8" i="23"/>
  <c r="N8" i="23"/>
  <c r="M8" i="23"/>
  <c r="L8" i="23"/>
  <c r="I8" i="23"/>
  <c r="H8" i="23"/>
  <c r="G8" i="23"/>
  <c r="D8" i="23"/>
  <c r="C8" i="23"/>
  <c r="B8" i="23"/>
  <c r="F8" i="22"/>
  <c r="E8" i="22"/>
  <c r="D8" i="22"/>
  <c r="C8" i="22"/>
  <c r="B8" i="22"/>
  <c r="F8" i="21"/>
  <c r="B8" i="21"/>
  <c r="G8" i="20"/>
  <c r="D8" i="20"/>
  <c r="C8" i="20"/>
  <c r="B8" i="20"/>
  <c r="S9" i="18"/>
  <c r="R9" i="18"/>
  <c r="O9" i="18"/>
  <c r="N9" i="18"/>
  <c r="K9" i="18"/>
  <c r="J9" i="18"/>
  <c r="G9" i="18"/>
  <c r="F9" i="18"/>
  <c r="C9" i="18"/>
  <c r="B9" i="18"/>
  <c r="S8" i="17"/>
  <c r="R8" i="17"/>
  <c r="O8" i="17"/>
  <c r="N8" i="17"/>
  <c r="K8" i="17"/>
  <c r="J8" i="17"/>
  <c r="G8" i="17"/>
  <c r="H8" i="17" s="1"/>
  <c r="F8" i="17"/>
  <c r="C8" i="17"/>
  <c r="B8" i="17"/>
  <c r="W8" i="16"/>
  <c r="X8" i="16" s="1"/>
  <c r="V8" i="16"/>
  <c r="S8" i="16"/>
  <c r="T8" i="16" s="1"/>
  <c r="R8" i="16"/>
  <c r="O8" i="16"/>
  <c r="N8" i="16"/>
  <c r="K8" i="16"/>
  <c r="L8" i="16" s="1"/>
  <c r="J8" i="16"/>
  <c r="G8" i="16"/>
  <c r="H8" i="16" s="1"/>
  <c r="F8" i="16"/>
  <c r="C8" i="16"/>
  <c r="D8" i="16" s="1"/>
  <c r="B8" i="16"/>
  <c r="K8" i="22" l="1"/>
  <c r="J8" i="23"/>
  <c r="H8" i="22"/>
  <c r="L8" i="22"/>
  <c r="I8" i="22"/>
  <c r="J8" i="22"/>
  <c r="H8" i="21"/>
  <c r="I8" i="21"/>
  <c r="J8" i="21"/>
  <c r="K8" i="21"/>
  <c r="L8" i="21"/>
  <c r="U8" i="20"/>
  <c r="H9" i="18"/>
  <c r="L9" i="18"/>
  <c r="T8" i="17"/>
  <c r="L8" i="17"/>
  <c r="T8" i="23"/>
  <c r="O8" i="23"/>
  <c r="E8" i="23"/>
  <c r="W8" i="20"/>
  <c r="R8" i="20"/>
  <c r="S8" i="20"/>
  <c r="Q8" i="20"/>
  <c r="T8" i="20"/>
  <c r="E8" i="20"/>
  <c r="V8" i="20"/>
  <c r="P8" i="20"/>
  <c r="T9" i="18"/>
  <c r="P9" i="18"/>
  <c r="D9" i="18"/>
  <c r="P8" i="16"/>
  <c r="P8" i="17"/>
  <c r="D8" i="17"/>
  <c r="P8" i="25"/>
  <c r="L8" i="25"/>
  <c r="D8" i="25"/>
  <c r="W8" i="12" l="1"/>
  <c r="X8" i="12" s="1"/>
  <c r="V8" i="12"/>
  <c r="S8" i="12"/>
  <c r="R8" i="12"/>
  <c r="O8" i="12"/>
  <c r="P8" i="12" s="1"/>
  <c r="N8" i="12"/>
  <c r="K8" i="12"/>
  <c r="J8" i="12"/>
  <c r="G8" i="12"/>
  <c r="H8" i="12" s="1"/>
  <c r="F8" i="12"/>
  <c r="C8" i="12"/>
  <c r="D8" i="12" s="1"/>
  <c r="B8" i="12"/>
  <c r="H8" i="11"/>
  <c r="G8" i="11"/>
  <c r="F8" i="11"/>
  <c r="E8" i="11"/>
  <c r="D8" i="11"/>
  <c r="C8" i="11"/>
  <c r="B8" i="11"/>
  <c r="G8" i="10"/>
  <c r="F8" i="10"/>
  <c r="E8" i="10"/>
  <c r="D8" i="10"/>
  <c r="C8" i="10"/>
  <c r="B8" i="10"/>
  <c r="D8" i="9"/>
  <c r="C8" i="9"/>
  <c r="B8" i="9"/>
  <c r="I36" i="7"/>
  <c r="B36" i="7"/>
  <c r="I35" i="7"/>
  <c r="B35" i="7"/>
  <c r="I34" i="7"/>
  <c r="B34" i="7"/>
  <c r="I33" i="7"/>
  <c r="B33" i="7"/>
  <c r="I32" i="7"/>
  <c r="B32" i="7"/>
  <c r="I31" i="7"/>
  <c r="B31" i="7"/>
  <c r="I30" i="7"/>
  <c r="B30" i="7"/>
  <c r="I29" i="7"/>
  <c r="B29" i="7"/>
  <c r="I28" i="7"/>
  <c r="B28" i="7"/>
  <c r="I27" i="7"/>
  <c r="B27" i="7"/>
  <c r="I26" i="7"/>
  <c r="B26" i="7"/>
  <c r="I25" i="7"/>
  <c r="B25" i="7"/>
  <c r="I24" i="7"/>
  <c r="B24" i="7"/>
  <c r="I23" i="7"/>
  <c r="B23" i="7"/>
  <c r="I22" i="7"/>
  <c r="B22" i="7"/>
  <c r="I21" i="7"/>
  <c r="B21" i="7"/>
  <c r="I20" i="7"/>
  <c r="B20" i="7"/>
  <c r="I19" i="7"/>
  <c r="B19" i="7"/>
  <c r="I18" i="7"/>
  <c r="B18" i="7"/>
  <c r="I17" i="7"/>
  <c r="B17" i="7"/>
  <c r="I16" i="7"/>
  <c r="B16" i="7"/>
  <c r="I15" i="7"/>
  <c r="B15" i="7"/>
  <c r="I14" i="7"/>
  <c r="B14" i="7"/>
  <c r="I13" i="7"/>
  <c r="B13" i="7"/>
  <c r="I12" i="7"/>
  <c r="B12" i="7"/>
  <c r="I11" i="7"/>
  <c r="B11" i="7"/>
  <c r="I10" i="7"/>
  <c r="B10" i="7"/>
  <c r="L8" i="7"/>
  <c r="K8" i="7"/>
  <c r="J8" i="7"/>
  <c r="D8" i="7"/>
  <c r="C8" i="7"/>
  <c r="W8" i="9" l="1"/>
  <c r="U8" i="9"/>
  <c r="T8" i="9"/>
  <c r="Y8" i="9"/>
  <c r="X8" i="9"/>
  <c r="V8" i="9"/>
  <c r="S8" i="9"/>
  <c r="AC8" i="9"/>
  <c r="L8" i="10"/>
  <c r="M8" i="10"/>
  <c r="J8" i="10"/>
  <c r="O8" i="11"/>
  <c r="K8" i="11"/>
  <c r="L8" i="11"/>
  <c r="M8" i="11"/>
  <c r="N8" i="11"/>
  <c r="P8" i="11"/>
  <c r="J8" i="11"/>
  <c r="N8" i="10"/>
  <c r="K8" i="10"/>
  <c r="I8" i="10"/>
  <c r="E8" i="9"/>
  <c r="I8" i="7"/>
  <c r="F19" i="7"/>
  <c r="G19" i="7"/>
  <c r="F27" i="7"/>
  <c r="G27" i="7"/>
  <c r="G31" i="7"/>
  <c r="F31" i="7"/>
  <c r="F35" i="7"/>
  <c r="G35" i="7"/>
  <c r="G15" i="7"/>
  <c r="F15" i="7"/>
  <c r="F16" i="7"/>
  <c r="G16" i="7"/>
  <c r="F32" i="7"/>
  <c r="G32" i="7"/>
  <c r="F36" i="7"/>
  <c r="G36" i="7"/>
  <c r="F28" i="7"/>
  <c r="G28" i="7"/>
  <c r="F23" i="7"/>
  <c r="G23" i="7"/>
  <c r="F12" i="7"/>
  <c r="G12" i="7"/>
  <c r="F17" i="7"/>
  <c r="G17" i="7"/>
  <c r="F25" i="7"/>
  <c r="G25" i="7"/>
  <c r="F33" i="7"/>
  <c r="G33" i="7"/>
  <c r="G11" i="7"/>
  <c r="F11" i="7"/>
  <c r="F24" i="7"/>
  <c r="G24" i="7"/>
  <c r="F13" i="7"/>
  <c r="G13" i="7"/>
  <c r="F21" i="7"/>
  <c r="G21" i="7"/>
  <c r="F29" i="7"/>
  <c r="G29" i="7"/>
  <c r="F10" i="7"/>
  <c r="G10" i="7"/>
  <c r="F18" i="7"/>
  <c r="G18" i="7"/>
  <c r="F26" i="7"/>
  <c r="G26" i="7"/>
  <c r="F34" i="7"/>
  <c r="G34" i="7"/>
  <c r="F20" i="7"/>
  <c r="G20" i="7"/>
  <c r="F14" i="7"/>
  <c r="G14" i="7"/>
  <c r="F22" i="7"/>
  <c r="G22" i="7"/>
  <c r="F30" i="7"/>
  <c r="G30" i="7"/>
  <c r="T8" i="12"/>
  <c r="L8" i="12"/>
  <c r="B8" i="7"/>
  <c r="F8" i="7" s="1"/>
  <c r="G8" i="7" l="1"/>
  <c r="W8" i="6"/>
  <c r="X8" i="6" s="1"/>
  <c r="V8" i="6"/>
  <c r="S8" i="6"/>
  <c r="R8" i="6"/>
  <c r="O8" i="6"/>
  <c r="N8" i="6"/>
  <c r="K8" i="6"/>
  <c r="J8" i="6"/>
  <c r="G8" i="6"/>
  <c r="H8" i="6" s="1"/>
  <c r="F8" i="6"/>
  <c r="C8" i="6"/>
  <c r="B8" i="6"/>
  <c r="O8" i="5"/>
  <c r="N8" i="5"/>
  <c r="K8" i="5"/>
  <c r="J8" i="5"/>
  <c r="G8" i="5"/>
  <c r="F8" i="5"/>
  <c r="C8" i="5"/>
  <c r="B8" i="5"/>
  <c r="Z34" i="4"/>
  <c r="Z33" i="4"/>
  <c r="Y33" i="4"/>
  <c r="X33" i="4"/>
  <c r="Z32" i="4"/>
  <c r="Y32" i="4"/>
  <c r="X32" i="4"/>
  <c r="Z31" i="4"/>
  <c r="Y31" i="4"/>
  <c r="X31" i="4"/>
  <c r="Z30" i="4"/>
  <c r="Y30" i="4"/>
  <c r="X30" i="4"/>
  <c r="Z29" i="4"/>
  <c r="Y29" i="4"/>
  <c r="X29" i="4"/>
  <c r="Z25" i="4"/>
  <c r="Z24" i="4"/>
  <c r="Y24" i="4"/>
  <c r="X24" i="4"/>
  <c r="Z23" i="4"/>
  <c r="Y23" i="4"/>
  <c r="X23" i="4"/>
  <c r="Z22" i="4"/>
  <c r="Y22" i="4"/>
  <c r="X22" i="4"/>
  <c r="Z21" i="4"/>
  <c r="Y21" i="4"/>
  <c r="X21" i="4"/>
  <c r="Z20" i="4"/>
  <c r="Y20" i="4"/>
  <c r="X20" i="4"/>
  <c r="Z16" i="4"/>
  <c r="Z15" i="4"/>
  <c r="Y15" i="4"/>
  <c r="X15" i="4"/>
  <c r="Z14" i="4"/>
  <c r="Y14" i="4"/>
  <c r="X14" i="4"/>
  <c r="Z13" i="4"/>
  <c r="Y13" i="4"/>
  <c r="X13" i="4"/>
  <c r="Z12" i="4"/>
  <c r="Y12" i="4"/>
  <c r="X12" i="4"/>
  <c r="Z11" i="4"/>
  <c r="Y11" i="4"/>
  <c r="X11" i="4"/>
  <c r="D8" i="5" l="1"/>
  <c r="L8" i="6"/>
  <c r="D8" i="6"/>
  <c r="T8" i="6"/>
  <c r="P8" i="6"/>
  <c r="P8" i="5"/>
  <c r="H8" i="5"/>
  <c r="L8" i="5"/>
</calcChain>
</file>

<file path=xl/sharedStrings.xml><?xml version="1.0" encoding="utf-8"?>
<sst xmlns="http://schemas.openxmlformats.org/spreadsheetml/2006/main" count="1840" uniqueCount="291">
  <si>
    <t xml:space="preserve">          CUADRO Nº 1</t>
  </si>
  <si>
    <t>TOTAL</t>
  </si>
  <si>
    <t xml:space="preserve">    Pública</t>
  </si>
  <si>
    <t xml:space="preserve">    Privada</t>
  </si>
  <si>
    <t xml:space="preserve">    Privada subvencionada</t>
  </si>
  <si>
    <t>Nivel y dependencia</t>
  </si>
  <si>
    <t>DEPENDENCIA: PÚBLICA, PRIVADA Y PRIVADA SUBVENCIONADA</t>
  </si>
  <si>
    <t>Educación Preescolar</t>
  </si>
  <si>
    <t>…</t>
  </si>
  <si>
    <t>… Dato no disponible</t>
  </si>
  <si>
    <t xml:space="preserve">          TOTAL DE AULAS UTILIZADAS PARA IMPARTIR LECCIONES EN EDUCACIÓN REGULAR</t>
  </si>
  <si>
    <t xml:space="preserve">          CUADRO Nº 2</t>
  </si>
  <si>
    <t>SERVICIOS Y OTROS DATOS DE LAS INSTITUCIONES</t>
  </si>
  <si>
    <t>DE EDUCACION TRADICIONAL</t>
  </si>
  <si>
    <t>Cifras Absolutas</t>
  </si>
  <si>
    <t>Cifras Relativas</t>
  </si>
  <si>
    <t>Servicio</t>
  </si>
  <si>
    <t>Servicio de Biblioteca</t>
  </si>
  <si>
    <t>Servicio de Salud</t>
  </si>
  <si>
    <t>Servicio de Internet</t>
  </si>
  <si>
    <t>Equipos de Primeros Auxilios</t>
  </si>
  <si>
    <t>Página WEB</t>
  </si>
  <si>
    <t>.</t>
  </si>
  <si>
    <t>Colegios</t>
  </si>
  <si>
    <t>CUADRO Nº 3</t>
  </si>
  <si>
    <t xml:space="preserve">AULAS Y ESPACIOS FÍSICOS EN I Y II CICLOS </t>
  </si>
  <si>
    <t>DEPENDENCIA PÚBLICA</t>
  </si>
  <si>
    <t>Dirección Regional</t>
  </si>
  <si>
    <t>Aulas Educación Especial</t>
  </si>
  <si>
    <t>Aulas Aula Edad</t>
  </si>
  <si>
    <t>Biblioteca</t>
  </si>
  <si>
    <t>Comedor</t>
  </si>
  <si>
    <t>Gimnasio</t>
  </si>
  <si>
    <t>Total</t>
  </si>
  <si>
    <t>Buenas</t>
  </si>
  <si>
    <t>%</t>
  </si>
  <si>
    <t>Costa Rica</t>
  </si>
  <si>
    <t>San José Central</t>
  </si>
  <si>
    <t>San José Norte</t>
  </si>
  <si>
    <t>San José Oeste</t>
  </si>
  <si>
    <t>Desamparados</t>
  </si>
  <si>
    <t>Puriscal</t>
  </si>
  <si>
    <t>-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</si>
  <si>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</si>
  <si>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</si>
  <si>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</si>
  <si>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</si>
  <si>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</si>
  <si>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</si>
  <si>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</si>
  <si>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</si>
  <si>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</si>
  <si>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</si>
  <si>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</si>
  <si>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</si>
  <si>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</si>
  <si>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</si>
  <si>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</si>
  <si>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</si>
  <si>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</si>
  <si>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</si>
  <si>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</si>
  <si>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</si>
  <si>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</si>
  <si>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</si>
  <si>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 4</t>
  </si>
  <si>
    <t xml:space="preserve">ESPACIOS FÍSICOS EN I Y II CICLOS </t>
  </si>
  <si>
    <t>Aulas no utilizadas en lecciones</t>
  </si>
  <si>
    <t>Laboratorio de Informática</t>
  </si>
  <si>
    <t>Otros laboratorios</t>
  </si>
  <si>
    <t>Sala de robotica</t>
  </si>
  <si>
    <t>Sala de Profesores</t>
  </si>
  <si>
    <t>Buenos</t>
  </si>
  <si>
    <t>CUADRO Nº 7</t>
  </si>
  <si>
    <t xml:space="preserve">NÚMERO DE COMPUTADORAS Y SUS USOS EN I Y II CICLOS </t>
  </si>
  <si>
    <t>Usos de las computadoras</t>
  </si>
  <si>
    <t>Con internet</t>
  </si>
  <si>
    <t>Sin internet</t>
  </si>
  <si>
    <t>Alumnos por computadora</t>
  </si>
  <si>
    <t>CUADRO Nº 6</t>
  </si>
  <si>
    <t>Lavatorios</t>
  </si>
  <si>
    <t>CUADRO Nº 8</t>
  </si>
  <si>
    <t xml:space="preserve">ADAPTACIONES DE ACCESIBILIDAD Y AGUA EN I Y II CICLOS </t>
  </si>
  <si>
    <t xml:space="preserve">Adaptaciones  para la accesibilidad física </t>
  </si>
  <si>
    <t>Absoluto</t>
  </si>
  <si>
    <t>Relativo</t>
  </si>
  <si>
    <t>Sí</t>
  </si>
  <si>
    <t>No</t>
  </si>
  <si>
    <t>N.R.</t>
  </si>
  <si>
    <t>% de Sí</t>
  </si>
  <si>
    <t>Acueducto Municipal</t>
  </si>
  <si>
    <t>No tiene</t>
  </si>
  <si>
    <t>CUADRO Nº 9</t>
  </si>
  <si>
    <t xml:space="preserve">SERVICIOS SANITARIOS EN I Y II CICLOS </t>
  </si>
  <si>
    <t>Alcantarillado Sanitario</t>
  </si>
  <si>
    <t>Tanque Séptico</t>
  </si>
  <si>
    <t>CUADRO Nº 10</t>
  </si>
  <si>
    <t xml:space="preserve">LUZ ELÉCTRICA EN I Y II CICLOS </t>
  </si>
  <si>
    <t>Porcentaje</t>
  </si>
  <si>
    <t>ICE o CNFL</t>
  </si>
  <si>
    <t>ESPH o JASEC</t>
  </si>
  <si>
    <t>Cooperativa</t>
  </si>
  <si>
    <t>Panel Solar</t>
  </si>
  <si>
    <t>Otra Fuente</t>
  </si>
  <si>
    <t>CUADRO Nº 5</t>
  </si>
  <si>
    <t>Cubiculos</t>
  </si>
  <si>
    <t>Taller Artes Industriales</t>
  </si>
  <si>
    <t>Otros Talleres</t>
  </si>
  <si>
    <t>Soda</t>
  </si>
  <si>
    <t>Pupitres</t>
  </si>
  <si>
    <t>CUADRO Nº 14</t>
  </si>
  <si>
    <t xml:space="preserve">ESPACIOS FÍSICOS EN III CICLO Y EDUCACIÓN DIVERSIFICADA, DIURNA Y NOCTURNA </t>
  </si>
  <si>
    <t>Cúbiculos</t>
  </si>
  <si>
    <t>CUADRO Nº 13</t>
  </si>
  <si>
    <t>CUADRO Nº 15</t>
  </si>
  <si>
    <t>CUADRO Nº 16</t>
  </si>
  <si>
    <t>NÚMERO DE COMPUTADORAS Y SUS USOS EN III CICLO Y EDUCACIÓN DIVERSIFICADA, DIURNA Y NOCTURNA</t>
  </si>
  <si>
    <t>CUADRO Nº 17</t>
  </si>
  <si>
    <t xml:space="preserve">ADAPTACIONES DE ACCESIBILIDAD Y AGUA EN III CICLO Y EDUCACIÓN DIVERSIFICADA, DIURNA Y NOCTURNA </t>
  </si>
  <si>
    <t>CUADRO Nº 18</t>
  </si>
  <si>
    <t xml:space="preserve">SERVICIOS SANITARIOS EN III CICLO Y EDUCACIÓN DIVERSIFICADA, DIURNA Y NOCTURNA </t>
  </si>
  <si>
    <t>CUADRO Nº 19</t>
  </si>
  <si>
    <t xml:space="preserve">LUZ ELÉCTRICA EN III CICLO Y EDUCACIÓN DIVERSIFICADA, DIURNA Y NOCTURNA </t>
  </si>
  <si>
    <t>CUADRO Nº 20</t>
  </si>
  <si>
    <t>OTROS SERVICIOS EN III CICLO Y EDUCACIÓN DIVERSIFICADA, DIURNA Y NOCTURNA</t>
  </si>
  <si>
    <t>Servicios de biblioteca</t>
  </si>
  <si>
    <t>CUADRO Nº 11</t>
  </si>
  <si>
    <t>CUADRO Nº 12</t>
  </si>
  <si>
    <t>AULAS Y ESPACIOS FÍSICOS EN III CICLO Y EDUCACIÓN DIVERSIFICADA, DIURNA Y NOCTURNA</t>
  </si>
  <si>
    <t>Aulas para impartir lecciones</t>
  </si>
  <si>
    <t>Aulas Plan Nacional</t>
  </si>
  <si>
    <t>CONTENIDO</t>
  </si>
  <si>
    <t>INDICE</t>
  </si>
  <si>
    <t>Portada</t>
  </si>
  <si>
    <t>Para ir al cuadro dar clik en la celda</t>
  </si>
  <si>
    <t>Funcionarios que participaron en la publicación</t>
  </si>
  <si>
    <t>PORTADA</t>
  </si>
  <si>
    <t>Cuadros Estadísticos: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</si>
  <si>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</si>
  <si>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</si>
  <si>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</si>
  <si>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</si>
  <si>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</si>
  <si>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</si>
  <si>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</si>
  <si>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</si>
  <si>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</si>
  <si>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</si>
  <si>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</si>
  <si>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</si>
  <si>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</si>
  <si>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</si>
  <si>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</si>
  <si>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</si>
  <si>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</si>
  <si>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</si>
  <si>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</si>
  <si>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</si>
  <si>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</si>
  <si>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Comportamiento Histórico del Número de Aulas y Servicios Disponibles</t>
  </si>
  <si>
    <t>Aulas, Espacio Físico, Mobiliario y Servicios Disponibles en I y II Ciclos</t>
  </si>
  <si>
    <t xml:space="preserve">Aulas, Espacio Físico, Mobiliario y Servicios Disponibles en III Ciclo y Educación Diversificada, Diurna y Nocturna </t>
  </si>
  <si>
    <t>c1-c2</t>
  </si>
  <si>
    <t>c12-c20</t>
  </si>
  <si>
    <r>
      <t xml:space="preserve">Educación Primaria </t>
    </r>
    <r>
      <rPr>
        <b/>
        <sz val="10"/>
        <rFont val="Calibri"/>
        <family val="2"/>
      </rPr>
      <t>¹⁄</t>
    </r>
  </si>
  <si>
    <r>
      <t xml:space="preserve">III Ciclo y Educ. Diversificada </t>
    </r>
    <r>
      <rPr>
        <b/>
        <sz val="10"/>
        <rFont val="Calibri"/>
        <family val="2"/>
      </rPr>
      <t>²⁄</t>
    </r>
  </si>
  <si>
    <r>
      <t xml:space="preserve">Enseñanza Especial  </t>
    </r>
    <r>
      <rPr>
        <b/>
        <sz val="10"/>
        <rFont val="Calibri"/>
        <family val="2"/>
      </rPr>
      <t>³⁄</t>
    </r>
  </si>
  <si>
    <t>³⁄ Incluye solo aulas en Centros de Enseñanza Especial y  CAIPAD</t>
  </si>
  <si>
    <t xml:space="preserve">          DEPENDENCIA PÚBLICA</t>
  </si>
  <si>
    <t>I y II Ciclos</t>
  </si>
  <si>
    <r>
      <t xml:space="preserve">Preescolar </t>
    </r>
    <r>
      <rPr>
        <b/>
        <sz val="9"/>
        <rFont val="Calibri"/>
        <family val="2"/>
      </rPr>
      <t>¹⁄</t>
    </r>
  </si>
  <si>
    <t>¹⁄ Instituciones independientes</t>
  </si>
  <si>
    <t>Aulas I y II Ciclos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</si>
  <si>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</si>
  <si>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</si>
  <si>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</si>
  <si>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</si>
  <si>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</si>
  <si>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</si>
  <si>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</si>
  <si>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</si>
  <si>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</si>
  <si>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</si>
  <si>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</si>
  <si>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</si>
  <si>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</si>
  <si>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</si>
  <si>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</si>
  <si>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</si>
  <si>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</si>
  <si>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</si>
  <si>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</si>
  <si>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</si>
  <si>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</si>
  <si>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</si>
  <si>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</si>
  <si>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</si>
  <si>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</si>
  <si>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</si>
  <si>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</si>
  <si>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Aulas Educación Preescolar, dependiente</t>
  </si>
  <si>
    <t>Computadoras e Internet</t>
  </si>
  <si>
    <t xml:space="preserve"> %  de Computadoras e Internet</t>
  </si>
  <si>
    <t>De uso Pedagógico</t>
  </si>
  <si>
    <t>De uso Pedagógico y Administrativo</t>
  </si>
  <si>
    <t>De uso Administrativo</t>
  </si>
  <si>
    <t>NR</t>
  </si>
  <si>
    <t>Acueducto Rural o Comunal (ASADAS o CAAR)</t>
  </si>
  <si>
    <t>Acueducto A y A</t>
  </si>
  <si>
    <t>Acueducto de una Empresa o Cooperativa</t>
  </si>
  <si>
    <t>Río o Quebrada</t>
  </si>
  <si>
    <t>Tiene salida directa a acequia, zanja, río o estero</t>
  </si>
  <si>
    <t>Es de hueco, pozo negro o letrina</t>
  </si>
  <si>
    <t>Sala de Robótica</t>
  </si>
  <si>
    <t xml:space="preserve"> ¹⁄ Incluye aulas  utilizadas en I-II Ciclos, Aula Edad y Aula Integrada. </t>
  </si>
  <si>
    <t xml:space="preserve">²⁄ Incluye aulas  utilizadas en III Ciclo y Educación Diversificada y Plan Nacional. </t>
  </si>
  <si>
    <t>c3-c11</t>
  </si>
  <si>
    <t>Laboratoio de Informática</t>
  </si>
  <si>
    <t>Laboratoio de Química</t>
  </si>
  <si>
    <t>AÑO 2019</t>
  </si>
  <si>
    <t>Taller de Artes Industriales</t>
  </si>
  <si>
    <t>Mingitorios (Urinarios)</t>
  </si>
  <si>
    <t>Servicios Sanitarios</t>
  </si>
  <si>
    <t>Para Hombres</t>
  </si>
  <si>
    <t>Para Mujeres</t>
  </si>
  <si>
    <t>Para ambos sexos</t>
  </si>
  <si>
    <t>Servicios Sanitarios Accesible (Ley 7600)</t>
  </si>
  <si>
    <t>Pileta lavamanos (Bebedero)</t>
  </si>
  <si>
    <t>Duchas</t>
  </si>
  <si>
    <t xml:space="preserve">PILETAS LAVAMANOS (BEBEDERO) EN III CICLO Y EDUCACIÓN DIVERSIFICADA, DIURNA Y NOCTURNA </t>
  </si>
  <si>
    <t xml:space="preserve">LAVATORIOS  EN III CICLO Y EDUCACIÓN DIVERSIFICADA, DIURNA Y NOCTURNA </t>
  </si>
  <si>
    <t xml:space="preserve"> EN III CICLO Y EDUCACIÓN DIVERSIFICADA, DIURNA Y NOCTURNA </t>
  </si>
  <si>
    <t>SERVICIOS SANITARIOS ACCESIBLES (LEY 7600)</t>
  </si>
  <si>
    <t xml:space="preserve">DUCHAS EN III CICLO Y EDUCACIÓN DIVERSIFICADA, DIURNA Y NOCTURNA </t>
  </si>
  <si>
    <t>Pozo con tanque elevado</t>
  </si>
  <si>
    <t>pozo sin sistema de extracción de agua</t>
  </si>
  <si>
    <t>Planes de Gestión de Riesgos</t>
  </si>
  <si>
    <t>CUADRO Nº 28</t>
  </si>
  <si>
    <t>CUADRO Nº 27</t>
  </si>
  <si>
    <t>CUADRO Nº 25</t>
  </si>
  <si>
    <t>CUADRO Nº 24</t>
  </si>
  <si>
    <t>CUADRO Nº 23</t>
  </si>
  <si>
    <t>CUADRO Nº 22</t>
  </si>
  <si>
    <t>CUADRO Nº 21</t>
  </si>
  <si>
    <t>SERVICIOS SANITARIOS EN I Y II CICLOS</t>
  </si>
  <si>
    <t xml:space="preserve"> EN I Y II CICLOS</t>
  </si>
  <si>
    <t>LAVATORIOS  EN I Y II CICLOS</t>
  </si>
  <si>
    <t>PILETAS LAVAMANOS (BEBEDERO) EN I Y II CICLOS</t>
  </si>
  <si>
    <t>DUCHAS EN I Y II CICLOS</t>
  </si>
  <si>
    <t>Camión Cisterna</t>
  </si>
  <si>
    <t>Hidrante</t>
  </si>
  <si>
    <t>Planes de Gestión de Riesgo</t>
  </si>
  <si>
    <t xml:space="preserve">      PERIODO 2007-2019</t>
  </si>
  <si>
    <t xml:space="preserve">          PERÍODO:  2007 - 2019</t>
  </si>
  <si>
    <t>TOTAL DE AULAS UTILIZADAS PARA IMPARTIR LECCIONES EN EDUCACIÓN REGULAR, DEPENDENCIA: PÚBLICA, PRIVADA Y SUBVENCIONADA, PERIODO 2007-2019</t>
  </si>
  <si>
    <t xml:space="preserve">SERVICIOS Y OTROS DATOS DE LAS INSTITUCIONES DE EDUCACIÓN TRADICIONAL, DEPENDENCIA PÚBLICA, PERIODO 2007-2019 </t>
  </si>
  <si>
    <t>CUADRO Nº 26</t>
  </si>
  <si>
    <t>C21</t>
  </si>
  <si>
    <t>C22</t>
  </si>
  <si>
    <t>C23</t>
  </si>
  <si>
    <t>C24</t>
  </si>
  <si>
    <t>C25</t>
  </si>
  <si>
    <t>C26</t>
  </si>
  <si>
    <t>C27</t>
  </si>
  <si>
    <t>C28</t>
  </si>
  <si>
    <t>NÚMERO DE COMPUTADORAS Y SUS USOS EN I Y II CICLOS,  DEPENDENCIA PÚBLICA, AÑO 2019</t>
  </si>
  <si>
    <t>AULAS Y ESPACIOS FÍSICOS EN I Y II CICLOS,  DEPENDENCIA PÚBLICA, AÑO 2019</t>
  </si>
  <si>
    <t>ESPACIOS FÍSICOS EN I Y II CICLOS,  DEPENDENCIA PÚBLICA, AÑO 2019</t>
  </si>
  <si>
    <t>SERVICIOS SANITARIOS EN I Y II CICLOS,  DEPENDENCIA PÚBLICA, AÑO 2019</t>
  </si>
  <si>
    <t>SERVICIOS SANITARIOS ACCESIBLES (LEY 7600) EN I Y II CICLOS,  DEPENDENCIA PÚBLICA, AÑO 2019</t>
  </si>
  <si>
    <t>LAVATORIOS EN I Y II CICLOS,  DEPENDENCIA PÚBLICA, AÑO 2019</t>
  </si>
  <si>
    <t>PILETAS LAVAMANOS (BEBEDERO) EN I Y II CICLOS,  DEPENDENCIA PÚBLICA, AÑO 2019</t>
  </si>
  <si>
    <t>DUCHAS EN I Y II CICLOS,  DEPENDENCIA PÚBLICA, AÑO 2019</t>
  </si>
  <si>
    <t>ADAPTACIONES DE ACCESIBILIDAD Y AGUA EN I Y II CICLOS,  DEPENDENCIA PÚBLICA, AÑO 2019</t>
  </si>
  <si>
    <t>LUZ ELÉCTRICA EN I Y II CICLOS,  DEPENDENCIA PÚBLICA, AÑO 2019</t>
  </si>
  <si>
    <t>OTROS SERVICIOS EN I Y II CICLOS,  DEPENDENCIA PÚBLICA, AÑO 2019</t>
  </si>
  <si>
    <t>AULAS Y ESPACIOS FÍSICOS EN III CICLO Y EDUCACIÓN DIVERSIFICADA, DIURNA Y NOCTURNA,  DEPENDENCIA PÚBLICA, AÑO 2019</t>
  </si>
  <si>
    <t>ESPACIOS FÍSICOS EN III CICLO Y EDUCACIÓN DIVERSIFICADA, DIURNA Y NOCTURNA,  DEPENDENCIA PÚBLICA, AÑO 2019</t>
  </si>
  <si>
    <t>NÚMERO DE COMPUTADORAS Y SUS USOS EN III CICLO Y EDUCACIÓN DIVERSIFICADA, DIURNA Y NOCTURNA,  DEPENDENCIA PÚBLICA, AÑO 2019</t>
  </si>
  <si>
    <t>ADAPTACIONES DE ACCESIBILIDAD Y AGUA EN III CICLO Y EDUCACIÓN DIVERSIFICADA, DIURNA Y NOCTURNA,  DEPENDENCIA PÚBLICA, AÑO 2019</t>
  </si>
  <si>
    <t>SERVICIOS SANITARIOS EN III CICLO Y EDUCACIÓN DIVERSIFICADA, DIURNA Y NOCTURNA,  DEPENDENCIA PÚBLICA, AÑO 2019</t>
  </si>
  <si>
    <t>LUS ELÉCTRICA EN III CICLO Y EDUCACIÓN DIVERSIFICADA, DIURNA Y NOCTURNA,  DEPENDENCIA PÚBLICA, AÑO 2019</t>
  </si>
  <si>
    <t>OTROS SERVICIOS EN III CICLO Y EDUCACIÓN DIVERSIFICADA, DIURNA Y NOCTURNA,  DEPENDENCIA PÚBLICA, AÑO 2019</t>
  </si>
  <si>
    <t>SERVICIOS SANITARIOS ACCESIBLES (LEY 7600) EN III CICLO Y EDUCACIÓN DIVERSIFICADA, DIURNA Y NOCTURNA,  DEPENDENCIA PÚBLICA, AÑO 2019</t>
  </si>
  <si>
    <t>LAVATORIOS EN III CICLO Y EDUCACIÓN DIVERSIFICADA, DIURNA Y NOCTURNA,  DEPENDENCIA PÚBLICA, AÑO 2019</t>
  </si>
  <si>
    <t>PILETAS LAVAMANOS (BEBEDERO) EN III CICLO Y EDUCACIÓN DIVERSIFICADA, DIURNA Y NOCTURNA,  DEPENDENCIA PÚBLICA, AÑO 2019</t>
  </si>
  <si>
    <t>DUCHAS EN III CICLO Y EDUCACIÓN DIVERSIFICADA, DIURNA Y NOCTURNA,  DEPENDENCIA PÚBLICA, AÑO 2019</t>
  </si>
  <si>
    <t>Sin agua</t>
  </si>
  <si>
    <t>Con agua pero sin jabón</t>
  </si>
  <si>
    <t>Con agua y jabón</t>
  </si>
  <si>
    <t xml:space="preserve">OTROS SERVICIOS EN I Y II CICLOS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</si>
</sst>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0.0"/>
    <numFmt numFmtId="165" formatCode="0.0%"/>
    <numFmt numFmtId="166" formatCode="#.#"/>
    <numFmt numFmtId="167" formatCode="General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rgb="FFFF0000"/>
      <name val="Times New Roman"/>
      <family val="1"/>
    </font>
    <font>
      <sz val="10"/>
      <color rgb="FFFF0000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i/>
      <sz val="1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Book Antiqua"/>
      <family val="1"/>
    </font>
    <font>
      <u/>
      <sz val="11"/>
      <color theme="10"/>
      <name val="Times New Roman"/>
      <family val="1"/>
    </font>
    <font>
      <b/>
      <u/>
      <sz val="18"/>
      <color rgb="FFFFFF00"/>
      <name val="Times New Roman"/>
      <family val="1"/>
    </font>
    <font>
      <sz val="10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7" fontId="27" fillId="0" borderId="0"/>
    <xf numFmtId="0" fontId="28" fillId="0" borderId="0"/>
    <xf numFmtId="41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243">
    <xf numFmtId="0" fontId="0" fillId="0" borderId="0" xfId="0"/>
    <xf numFmtId="0" fontId="11" fillId="0" borderId="0" xfId="1" applyFont="1"/>
    <xf numFmtId="0" fontId="12" fillId="0" borderId="0" xfId="1" applyFont="1"/>
    <xf numFmtId="0" fontId="13" fillId="0" borderId="0" xfId="1" applyFont="1"/>
    <xf numFmtId="0" fontId="20" fillId="0" borderId="0" xfId="1" applyFont="1"/>
    <xf numFmtId="0" fontId="21" fillId="0" borderId="0" xfId="0" applyFont="1"/>
    <xf numFmtId="0" fontId="21" fillId="0" borderId="0" xfId="0" applyFont="1" applyAlignment="1">
      <alignment wrapText="1"/>
    </xf>
    <xf numFmtId="0" fontId="20" fillId="2" borderId="0" xfId="1" applyFont="1" applyFill="1" applyAlignment="1">
      <alignment vertical="center" wrapText="1"/>
    </xf>
    <xf numFmtId="0" fontId="20" fillId="0" borderId="0" xfId="1" applyFont="1" applyFill="1" applyAlignment="1">
      <alignment vertical="center"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vertical="center" wrapText="1"/>
    </xf>
    <xf numFmtId="0" fontId="24" fillId="0" borderId="8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25" fillId="3" borderId="10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vertical="center" wrapText="1"/>
    </xf>
    <xf numFmtId="0" fontId="24" fillId="0" borderId="8" xfId="1" quotePrefix="1" applyFont="1" applyBorder="1" applyAlignment="1">
      <alignment horizontal="left" vertical="center"/>
    </xf>
    <xf numFmtId="0" fontId="24" fillId="0" borderId="9" xfId="1" quotePrefix="1" applyFont="1" applyBorder="1" applyAlignment="1">
      <alignment horizontal="left" vertical="center"/>
    </xf>
    <xf numFmtId="167" fontId="2" fillId="0" borderId="0" xfId="4" applyFont="1" applyAlignment="1" applyProtection="1">
      <alignment horizontal="left" vertical="center"/>
    </xf>
    <xf numFmtId="167" fontId="2" fillId="0" borderId="0" xfId="4" applyFont="1" applyAlignment="1" applyProtection="1">
      <alignment horizontal="centerContinuous" vertical="center"/>
    </xf>
    <xf numFmtId="0" fontId="21" fillId="0" borderId="8" xfId="5" applyFont="1" applyBorder="1"/>
    <xf numFmtId="0" fontId="21" fillId="0" borderId="9" xfId="5" applyFont="1" applyBorder="1" applyAlignment="1">
      <alignment horizontal="center"/>
    </xf>
    <xf numFmtId="0" fontId="13" fillId="4" borderId="9" xfId="1" applyFont="1" applyFill="1" applyBorder="1" applyAlignment="1">
      <alignment vertical="center" wrapText="1"/>
    </xf>
    <xf numFmtId="0" fontId="21" fillId="0" borderId="8" xfId="5" quotePrefix="1" applyFont="1" applyBorder="1" applyAlignment="1">
      <alignment horizontal="left"/>
    </xf>
    <xf numFmtId="0" fontId="21" fillId="0" borderId="13" xfId="5" applyFont="1" applyBorder="1" applyAlignment="1">
      <alignment horizontal="center"/>
    </xf>
    <xf numFmtId="0" fontId="20" fillId="2" borderId="0" xfId="1" applyFont="1" applyFill="1" applyBorder="1" applyAlignment="1">
      <alignment vertical="center" wrapText="1"/>
    </xf>
    <xf numFmtId="0" fontId="20" fillId="2" borderId="0" xfId="1" applyFont="1" applyFill="1" applyBorder="1" applyAlignment="1">
      <alignment horizontal="left" vertical="center" wrapText="1"/>
    </xf>
    <xf numFmtId="0" fontId="13" fillId="5" borderId="9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23" fillId="0" borderId="0" xfId="1" applyFont="1" applyFill="1" applyAlignment="1">
      <alignment horizontal="center" vertical="center" wrapText="1"/>
    </xf>
    <xf numFmtId="0" fontId="20" fillId="2" borderId="14" xfId="1" applyFont="1" applyFill="1" applyBorder="1" applyAlignment="1">
      <alignment vertical="center" wrapText="1"/>
    </xf>
    <xf numFmtId="0" fontId="21" fillId="0" borderId="0" xfId="5" applyFont="1" applyBorder="1" applyAlignment="1">
      <alignment horizontal="center"/>
    </xf>
    <xf numFmtId="0" fontId="21" fillId="0" borderId="1" xfId="0" applyFont="1" applyBorder="1"/>
    <xf numFmtId="0" fontId="29" fillId="4" borderId="8" xfId="3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vertical="center" wrapText="1"/>
    </xf>
    <xf numFmtId="167" fontId="3" fillId="0" borderId="0" xfId="4" applyFont="1" applyAlignment="1">
      <alignment vertical="center"/>
    </xf>
    <xf numFmtId="0" fontId="26" fillId="4" borderId="8" xfId="3" applyFill="1" applyBorder="1" applyAlignment="1">
      <alignment horizontal="center" vertical="center" wrapText="1"/>
    </xf>
    <xf numFmtId="0" fontId="26" fillId="0" borderId="8" xfId="3" applyFill="1" applyBorder="1" applyAlignment="1">
      <alignment horizontal="center" vertical="center" wrapText="1"/>
    </xf>
    <xf numFmtId="0" fontId="26" fillId="5" borderId="8" xfId="3" applyFill="1" applyBorder="1" applyAlignment="1">
      <alignment horizontal="center" vertical="center" wrapText="1"/>
    </xf>
    <xf numFmtId="0" fontId="26" fillId="5" borderId="15" xfId="3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1" fontId="15" fillId="0" borderId="1" xfId="1" applyNumberFormat="1" applyFont="1" applyBorder="1" applyAlignment="1">
      <alignment horizontal="center" vertical="center"/>
    </xf>
    <xf numFmtId="1" fontId="12" fillId="0" borderId="0" xfId="1" applyNumberFormat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vertical="center"/>
    </xf>
    <xf numFmtId="1" fontId="1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3" fontId="14" fillId="0" borderId="0" xfId="1" applyNumberFormat="1" applyFont="1" applyAlignment="1">
      <alignment vertical="center"/>
    </xf>
    <xf numFmtId="165" fontId="14" fillId="0" borderId="0" xfId="2" applyNumberFormat="1" applyFont="1" applyAlignment="1">
      <alignment vertical="center"/>
    </xf>
    <xf numFmtId="1" fontId="14" fillId="0" borderId="0" xfId="1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" fontId="13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1" fontId="14" fillId="0" borderId="0" xfId="1" applyNumberFormat="1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1" fontId="13" fillId="0" borderId="0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" fontId="14" fillId="0" borderId="1" xfId="1" applyNumberFormat="1" applyFont="1" applyBorder="1" applyAlignment="1">
      <alignment vertical="center"/>
    </xf>
    <xf numFmtId="1" fontId="11" fillId="0" borderId="1" xfId="1" applyNumberFormat="1" applyFont="1" applyBorder="1" applyAlignment="1">
      <alignment horizontal="centerContinuous" vertical="center"/>
    </xf>
    <xf numFmtId="1" fontId="35" fillId="0" borderId="1" xfId="1" applyNumberFormat="1" applyFont="1" applyBorder="1" applyAlignment="1">
      <alignment horizontal="centerContinuous" vertical="center"/>
    </xf>
    <xf numFmtId="0" fontId="35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41" fontId="15" fillId="0" borderId="0" xfId="6" applyFont="1" applyBorder="1" applyAlignment="1">
      <alignment vertical="center"/>
    </xf>
    <xf numFmtId="165" fontId="15" fillId="0" borderId="0" xfId="2" applyNumberFormat="1" applyFont="1" applyBorder="1" applyAlignment="1">
      <alignment vertical="center"/>
    </xf>
    <xf numFmtId="166" fontId="15" fillId="0" borderId="0" xfId="1" applyNumberFormat="1" applyFont="1" applyBorder="1" applyAlignment="1">
      <alignment vertical="center"/>
    </xf>
    <xf numFmtId="1" fontId="15" fillId="0" borderId="0" xfId="1" applyNumberFormat="1" applyFont="1" applyBorder="1" applyAlignment="1">
      <alignment vertical="center"/>
    </xf>
    <xf numFmtId="3" fontId="1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41" fontId="14" fillId="0" borderId="0" xfId="6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41" fontId="13" fillId="0" borderId="0" xfId="6" applyFont="1" applyBorder="1" applyAlignment="1">
      <alignment horizontal="right" vertical="center"/>
    </xf>
    <xf numFmtId="165" fontId="14" fillId="0" borderId="0" xfId="2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41" fontId="14" fillId="0" borderId="0" xfId="6" applyFont="1" applyBorder="1" applyAlignment="1">
      <alignment horizontal="right" vertical="center"/>
    </xf>
    <xf numFmtId="0" fontId="5" fillId="0" borderId="0" xfId="1" quotePrefix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14" fillId="0" borderId="1" xfId="6" applyFont="1" applyBorder="1" applyAlignment="1">
      <alignment vertical="center"/>
    </xf>
    <xf numFmtId="165" fontId="14" fillId="0" borderId="1" xfId="2" applyNumberFormat="1" applyFont="1" applyBorder="1" applyAlignment="1">
      <alignment vertical="center"/>
    </xf>
    <xf numFmtId="166" fontId="14" fillId="0" borderId="1" xfId="1" applyNumberFormat="1" applyFont="1" applyBorder="1" applyAlignment="1">
      <alignment vertical="center"/>
    </xf>
    <xf numFmtId="41" fontId="14" fillId="0" borderId="1" xfId="6" applyFont="1" applyBorder="1" applyAlignment="1">
      <alignment horizontal="right" vertical="center"/>
    </xf>
    <xf numFmtId="165" fontId="14" fillId="0" borderId="1" xfId="2" applyNumberFormat="1" applyFont="1" applyBorder="1" applyAlignment="1">
      <alignment horizontal="right" vertical="center"/>
    </xf>
    <xf numFmtId="41" fontId="13" fillId="0" borderId="1" xfId="6" applyFont="1" applyBorder="1" applyAlignment="1">
      <alignment horizontal="right" vertical="center"/>
    </xf>
    <xf numFmtId="1" fontId="11" fillId="0" borderId="1" xfId="1" applyNumberFormat="1" applyFont="1" applyBorder="1" applyAlignment="1">
      <alignment horizontal="center" vertical="center"/>
    </xf>
    <xf numFmtId="3" fontId="15" fillId="0" borderId="0" xfId="1" applyNumberFormat="1" applyFont="1" applyAlignment="1">
      <alignment vertical="center"/>
    </xf>
    <xf numFmtId="165" fontId="15" fillId="0" borderId="0" xfId="2" applyNumberFormat="1" applyFont="1" applyAlignment="1">
      <alignment vertical="center"/>
    </xf>
    <xf numFmtId="1" fontId="15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41" fontId="14" fillId="0" borderId="0" xfId="6" applyFont="1" applyAlignment="1">
      <alignment vertical="center"/>
    </xf>
    <xf numFmtId="41" fontId="14" fillId="0" borderId="0" xfId="6" applyFont="1" applyAlignment="1">
      <alignment horizontal="right" vertical="center"/>
    </xf>
    <xf numFmtId="41" fontId="15" fillId="0" borderId="0" xfId="6" applyFont="1" applyAlignment="1">
      <alignment vertical="center"/>
    </xf>
    <xf numFmtId="41" fontId="13" fillId="0" borderId="0" xfId="6" applyFont="1" applyAlignment="1">
      <alignment vertical="center"/>
    </xf>
    <xf numFmtId="1" fontId="13" fillId="0" borderId="1" xfId="1" applyNumberFormat="1" applyFont="1" applyBorder="1" applyAlignment="1">
      <alignment vertical="center"/>
    </xf>
    <xf numFmtId="165" fontId="15" fillId="0" borderId="0" xfId="7" applyNumberFormat="1" applyFont="1" applyAlignment="1">
      <alignment vertical="center"/>
    </xf>
    <xf numFmtId="165" fontId="14" fillId="0" borderId="0" xfId="7" applyNumberFormat="1" applyFont="1" applyAlignment="1">
      <alignment vertical="center"/>
    </xf>
    <xf numFmtId="165" fontId="14" fillId="0" borderId="0" xfId="7" applyNumberFormat="1" applyFont="1" applyBorder="1" applyAlignment="1">
      <alignment vertical="center"/>
    </xf>
    <xf numFmtId="165" fontId="14" fillId="0" borderId="1" xfId="7" applyNumberFormat="1" applyFont="1" applyBorder="1" applyAlignment="1">
      <alignment vertical="center"/>
    </xf>
    <xf numFmtId="165" fontId="15" fillId="0" borderId="5" xfId="7" applyNumberFormat="1" applyFont="1" applyBorder="1" applyAlignment="1">
      <alignment vertical="center"/>
    </xf>
    <xf numFmtId="165" fontId="15" fillId="0" borderId="0" xfId="7" applyNumberFormat="1" applyFont="1" applyBorder="1" applyAlignment="1">
      <alignment vertical="center"/>
    </xf>
    <xf numFmtId="41" fontId="15" fillId="0" borderId="0" xfId="6" applyFont="1" applyAlignment="1">
      <alignment horizontal="right" vertical="center"/>
    </xf>
    <xf numFmtId="0" fontId="16" fillId="0" borderId="0" xfId="1" applyFont="1" applyAlignment="1">
      <alignment vertical="center"/>
    </xf>
    <xf numFmtId="1" fontId="12" fillId="0" borderId="0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" fontId="15" fillId="0" borderId="1" xfId="1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vertical="center"/>
    </xf>
    <xf numFmtId="1" fontId="15" fillId="0" borderId="1" xfId="1" applyNumberFormat="1" applyFont="1" applyBorder="1" applyAlignment="1">
      <alignment horizontal="right" vertical="center" wrapText="1"/>
    </xf>
    <xf numFmtId="165" fontId="14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" fontId="18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165" fontId="14" fillId="0" borderId="1" xfId="1" applyNumberFormat="1" applyFont="1" applyBorder="1" applyAlignment="1">
      <alignment vertical="center"/>
    </xf>
    <xf numFmtId="1" fontId="10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64" fontId="12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3" fillId="0" borderId="0" xfId="7" applyNumberFormat="1" applyFont="1" applyBorder="1" applyAlignment="1">
      <alignment vertical="center"/>
    </xf>
    <xf numFmtId="165" fontId="13" fillId="0" borderId="1" xfId="7" applyNumberFormat="1" applyFont="1" applyBorder="1" applyAlignment="1">
      <alignment vertical="center"/>
    </xf>
    <xf numFmtId="41" fontId="15" fillId="0" borderId="5" xfId="6" applyFont="1" applyBorder="1" applyAlignment="1">
      <alignment vertical="center"/>
    </xf>
    <xf numFmtId="1" fontId="15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5" fillId="0" borderId="1" xfId="1" applyFont="1" applyBorder="1" applyAlignment="1">
      <alignment horizontal="right" vertical="center"/>
    </xf>
    <xf numFmtId="3" fontId="12" fillId="0" borderId="0" xfId="1" applyNumberFormat="1" applyFont="1" applyAlignment="1">
      <alignment vertical="center"/>
    </xf>
    <xf numFmtId="165" fontId="12" fillId="0" borderId="5" xfId="7" applyNumberFormat="1" applyFont="1" applyBorder="1" applyAlignment="1">
      <alignment vertical="center"/>
    </xf>
    <xf numFmtId="41" fontId="13" fillId="0" borderId="0" xfId="6" applyFont="1" applyBorder="1" applyAlignment="1">
      <alignment vertical="center"/>
    </xf>
    <xf numFmtId="41" fontId="13" fillId="0" borderId="1" xfId="6" applyFont="1" applyBorder="1" applyAlignment="1">
      <alignment vertical="center"/>
    </xf>
    <xf numFmtId="167" fontId="3" fillId="0" borderId="0" xfId="4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1" fontId="6" fillId="0" borderId="0" xfId="6" applyFont="1" applyBorder="1" applyAlignment="1" applyProtection="1">
      <alignment horizontal="right" vertical="center"/>
    </xf>
    <xf numFmtId="41" fontId="7" fillId="0" borderId="0" xfId="6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41" fontId="6" fillId="0" borderId="0" xfId="6" applyFont="1" applyAlignment="1">
      <alignment horizontal="right" vertical="center"/>
    </xf>
    <xf numFmtId="0" fontId="8" fillId="0" borderId="0" xfId="0" applyFont="1" applyAlignment="1" applyProtection="1">
      <alignment horizontal="left" vertical="center"/>
    </xf>
    <xf numFmtId="41" fontId="7" fillId="0" borderId="0" xfId="6" applyFont="1" applyAlignment="1">
      <alignment horizontal="right" vertical="center"/>
    </xf>
    <xf numFmtId="41" fontId="7" fillId="0" borderId="0" xfId="6" applyFont="1" applyAlignment="1" applyProtection="1">
      <alignment horizontal="right" vertical="center"/>
    </xf>
    <xf numFmtId="41" fontId="7" fillId="0" borderId="0" xfId="6" applyFont="1" applyFill="1" applyAlignment="1">
      <alignment horizontal="right" vertical="center"/>
    </xf>
    <xf numFmtId="0" fontId="8" fillId="0" borderId="1" xfId="0" applyFont="1" applyBorder="1" applyAlignment="1" applyProtection="1">
      <alignment horizontal="left" vertical="center"/>
    </xf>
    <xf numFmtId="41" fontId="7" fillId="0" borderId="1" xfId="6" applyFont="1" applyBorder="1" applyAlignment="1">
      <alignment horizontal="right" vertical="center"/>
    </xf>
    <xf numFmtId="41" fontId="7" fillId="0" borderId="1" xfId="6" applyFont="1" applyFill="1" applyBorder="1" applyAlignment="1">
      <alignment horizontal="right" vertical="center"/>
    </xf>
    <xf numFmtId="1" fontId="34" fillId="0" borderId="0" xfId="0" applyNumberFormat="1" applyFont="1" applyBorder="1" applyAlignment="1">
      <alignment horizontal="center"/>
    </xf>
    <xf numFmtId="0" fontId="36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1" fontId="15" fillId="0" borderId="16" xfId="1" applyNumberFormat="1" applyFont="1" applyBorder="1" applyAlignment="1">
      <alignment horizontal="center" vertical="center" wrapText="1"/>
    </xf>
    <xf numFmtId="41" fontId="7" fillId="0" borderId="1" xfId="6" applyFont="1" applyBorder="1" applyAlignment="1" applyProtection="1">
      <alignment horizontal="right" vertical="center"/>
    </xf>
    <xf numFmtId="1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Continuous" vertical="center"/>
    </xf>
    <xf numFmtId="165" fontId="14" fillId="0" borderId="0" xfId="2" applyNumberFormat="1" applyFont="1" applyAlignment="1">
      <alignment horizontal="right" vertical="center"/>
    </xf>
    <xf numFmtId="0" fontId="13" fillId="0" borderId="1" xfId="1" applyFont="1" applyBorder="1"/>
    <xf numFmtId="0" fontId="0" fillId="0" borderId="0" xfId="0" applyNumberFormat="1"/>
    <xf numFmtId="0" fontId="5" fillId="0" borderId="0" xfId="0" applyNumberFormat="1" applyFont="1"/>
    <xf numFmtId="0" fontId="5" fillId="0" borderId="1" xfId="0" applyNumberFormat="1" applyFont="1" applyBorder="1"/>
    <xf numFmtId="164" fontId="13" fillId="0" borderId="0" xfId="1" applyNumberFormat="1" applyFont="1" applyAlignment="1">
      <alignment vertical="center"/>
    </xf>
    <xf numFmtId="164" fontId="1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65" fontId="14" fillId="0" borderId="0" xfId="2" applyNumberFormat="1" applyFont="1" applyBorder="1" applyAlignment="1">
      <alignment horizontal="right" vertical="center"/>
    </xf>
    <xf numFmtId="165" fontId="14" fillId="0" borderId="0" xfId="7" applyNumberFormat="1" applyFont="1" applyBorder="1" applyAlignment="1">
      <alignment horizontal="right" vertical="center"/>
    </xf>
    <xf numFmtId="165" fontId="14" fillId="0" borderId="1" xfId="7" applyNumberFormat="1" applyFont="1" applyBorder="1" applyAlignment="1">
      <alignment horizontal="right" vertical="center"/>
    </xf>
    <xf numFmtId="165" fontId="14" fillId="0" borderId="0" xfId="7" applyNumberFormat="1" applyFont="1" applyAlignment="1">
      <alignment horizontal="right" vertical="center"/>
    </xf>
    <xf numFmtId="3" fontId="14" fillId="0" borderId="0" xfId="6" applyNumberFormat="1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7" applyNumberFormat="1" applyFont="1" applyBorder="1" applyAlignment="1">
      <alignment vertical="center"/>
    </xf>
    <xf numFmtId="3" fontId="14" fillId="0" borderId="1" xfId="6" applyNumberFormat="1" applyFont="1" applyBorder="1" applyAlignment="1">
      <alignment vertical="center"/>
    </xf>
    <xf numFmtId="3" fontId="13" fillId="0" borderId="1" xfId="1" applyNumberFormat="1" applyFont="1" applyBorder="1" applyAlignment="1">
      <alignment vertical="center"/>
    </xf>
    <xf numFmtId="0" fontId="11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16" xfId="0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2" borderId="6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29" fillId="2" borderId="11" xfId="3" applyFont="1" applyFill="1" applyBorder="1" applyAlignment="1">
      <alignment horizontal="left" vertical="center"/>
    </xf>
    <xf numFmtId="0" fontId="29" fillId="2" borderId="12" xfId="3" applyFont="1" applyFill="1" applyBorder="1" applyAlignment="1">
      <alignment horizontal="left" vertical="center"/>
    </xf>
    <xf numFmtId="167" fontId="30" fillId="6" borderId="0" xfId="3" applyNumberFormat="1" applyFont="1" applyFill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1" fontId="12" fillId="0" borderId="4" xfId="1" applyNumberFormat="1" applyFont="1" applyBorder="1" applyAlignment="1">
      <alignment horizontal="center" vertical="center" wrapText="1"/>
    </xf>
    <xf numFmtId="1" fontId="12" fillId="0" borderId="0" xfId="1" applyNumberFormat="1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" fontId="15" fillId="0" borderId="5" xfId="1" applyNumberFormat="1" applyFont="1" applyFill="1" applyBorder="1" applyAlignment="1">
      <alignment horizontal="right" vertical="center" wrapText="1"/>
    </xf>
    <xf numFmtId="1" fontId="15" fillId="0" borderId="1" xfId="1" applyNumberFormat="1" applyFont="1" applyFill="1" applyBorder="1" applyAlignment="1">
      <alignment horizontal="right" vertical="center" wrapText="1"/>
    </xf>
    <xf numFmtId="1" fontId="11" fillId="0" borderId="0" xfId="1" applyNumberFormat="1" applyFont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67" fontId="30" fillId="6" borderId="0" xfId="3" applyNumberFormat="1" applyFont="1" applyFill="1" applyAlignment="1">
      <alignment horizontal="center" vertical="center" wrapText="1"/>
    </xf>
  </cellXfs>
  <cellStyles count="8">
    <cellStyle name="Hipervínculo" xfId="3" builtinId="8"/>
    <cellStyle name="Millares [0]" xfId="6" builtinId="6"/>
    <cellStyle name="Normal" xfId="0" builtinId="0"/>
    <cellStyle name="Normal 2" xfId="1"/>
    <cellStyle name="Normal 2 2" xfId="5"/>
    <cellStyle name="Normal 3" xfId="4"/>
    <cellStyle name="Porcentaje" xfId="7" builtinId="5"/>
    <cellStyle name="Porcentaje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4</xdr:row>
      <xdr:rowOff>19050</xdr:rowOff>
    </xdr:from>
    <xdr:to>
      <xdr:col>12</xdr:col>
      <xdr:colOff>391318</xdr:colOff>
      <xdr:row>46</xdr:row>
      <xdr:rowOff>76794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723900"/>
          <a:ext cx="9144793" cy="685859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180975</xdr:rowOff>
    </xdr:from>
    <xdr:to>
      <xdr:col>11</xdr:col>
      <xdr:colOff>550546</xdr:colOff>
      <xdr:row>30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80975"/>
          <a:ext cx="8161020" cy="4800600"/>
        </a:xfrm>
        <a:prstGeom prst="rect">
          <a:avLst/>
        </a:prstGeom>
        <a:noFill/>
        <a:ln w="12700"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estadistica/BOLETINE/Infraestructura/2017/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showGridLines="0" tabSelected="1" topLeftCell="A3" workbookViewId="0">
      <selection activeCell="B13" sqref="B13"/>
    </sheetView>
  </sheetViews>
  <sheetFormatPr baseColWidth="10" defaultRowHeight="15" x14ac:dyDescent="0.2"/>
  <cols>
    <col min="1" max="1" width="102.140625" style="8" customWidth="1"/>
    <col min="2" max="3" width="11.42578125" style="8"/>
    <col min="4" max="4" width="20.42578125" style="30" customWidth="1"/>
    <col min="5" max="5" width="141.7109375" style="8" bestFit="1" customWidth="1"/>
    <col min="6" max="16384" width="11.42578125" style="8"/>
  </cols>
  <sheetData>
    <row r="2" spans="1:18" ht="15.75" thickBot="1" x14ac:dyDescent="0.25"/>
    <row r="3" spans="1:18" ht="20.25" x14ac:dyDescent="0.2">
      <c r="A3" s="219" t="s">
        <v>131</v>
      </c>
      <c r="B3" s="220"/>
      <c r="C3" s="7"/>
      <c r="D3" s="219" t="s">
        <v>132</v>
      </c>
      <c r="E3" s="220"/>
    </row>
    <row r="4" spans="1:18" ht="15.75" thickBot="1" x14ac:dyDescent="0.25">
      <c r="A4" s="9"/>
      <c r="B4" s="10"/>
      <c r="C4" s="7"/>
      <c r="D4" s="11"/>
      <c r="E4" s="12"/>
    </row>
    <row r="5" spans="1:18" ht="29.25" thickBot="1" x14ac:dyDescent="0.25">
      <c r="A5" s="13" t="s">
        <v>133</v>
      </c>
      <c r="B5" s="14"/>
      <c r="C5" s="7"/>
      <c r="D5" s="15" t="s">
        <v>134</v>
      </c>
      <c r="E5" s="16"/>
    </row>
    <row r="6" spans="1:18" ht="26.1" customHeight="1" x14ac:dyDescent="0.2">
      <c r="A6" s="13" t="s">
        <v>135</v>
      </c>
      <c r="B6" s="14"/>
      <c r="C6" s="7"/>
      <c r="D6" s="34" t="s">
        <v>136</v>
      </c>
      <c r="E6" s="16"/>
    </row>
    <row r="7" spans="1:18" ht="26.1" customHeight="1" x14ac:dyDescent="0.2">
      <c r="A7" s="17" t="s">
        <v>137</v>
      </c>
      <c r="B7" s="18"/>
      <c r="C7" s="31"/>
      <c r="D7" s="221" t="s">
        <v>138</v>
      </c>
      <c r="E7" s="222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26.1" customHeight="1" x14ac:dyDescent="0.25">
      <c r="A8" s="5" t="s">
        <v>159</v>
      </c>
      <c r="B8" s="22" t="s">
        <v>162</v>
      </c>
      <c r="C8" s="7"/>
      <c r="D8" s="37" t="s">
        <v>139</v>
      </c>
      <c r="E8" s="23" t="s">
        <v>254</v>
      </c>
      <c r="F8" s="1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26.1" customHeight="1" x14ac:dyDescent="0.25">
      <c r="A9" s="5" t="s">
        <v>160</v>
      </c>
      <c r="B9" s="22" t="s">
        <v>216</v>
      </c>
      <c r="C9" s="7"/>
      <c r="D9" s="37" t="s">
        <v>140</v>
      </c>
      <c r="E9" s="23" t="s">
        <v>255</v>
      </c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26.1" customHeight="1" thickBot="1" x14ac:dyDescent="0.3">
      <c r="A10" s="33" t="s">
        <v>161</v>
      </c>
      <c r="B10" s="25" t="s">
        <v>163</v>
      </c>
      <c r="C10" s="7"/>
      <c r="D10" s="38" t="s">
        <v>141</v>
      </c>
      <c r="E10" s="29" t="s">
        <v>266</v>
      </c>
    </row>
    <row r="11" spans="1:18" ht="26.1" customHeight="1" x14ac:dyDescent="0.25">
      <c r="A11" s="5"/>
      <c r="B11" s="32"/>
      <c r="C11" s="7"/>
      <c r="D11" s="38" t="s">
        <v>142</v>
      </c>
      <c r="E11" s="29" t="s">
        <v>267</v>
      </c>
    </row>
    <row r="12" spans="1:18" ht="26.1" customHeight="1" x14ac:dyDescent="0.25">
      <c r="A12" s="6"/>
      <c r="B12" s="32"/>
      <c r="C12" s="7"/>
      <c r="D12" s="38" t="s">
        <v>143</v>
      </c>
      <c r="E12" s="29" t="s">
        <v>267</v>
      </c>
    </row>
    <row r="13" spans="1:18" ht="26.1" customHeight="1" x14ac:dyDescent="0.25">
      <c r="A13" s="21"/>
      <c r="B13" s="32"/>
      <c r="C13" s="7"/>
      <c r="D13" s="38" t="s">
        <v>144</v>
      </c>
      <c r="E13" s="29" t="s">
        <v>268</v>
      </c>
    </row>
    <row r="14" spans="1:18" ht="26.1" customHeight="1" x14ac:dyDescent="0.25">
      <c r="A14" s="24"/>
      <c r="B14" s="32"/>
      <c r="C14" s="7"/>
      <c r="D14" s="38" t="s">
        <v>145</v>
      </c>
      <c r="E14" s="29" t="s">
        <v>269</v>
      </c>
    </row>
    <row r="15" spans="1:18" ht="26.1" customHeight="1" x14ac:dyDescent="0.25">
      <c r="A15" s="21"/>
      <c r="B15" s="32"/>
      <c r="C15" s="7"/>
      <c r="D15" s="38" t="s">
        <v>146</v>
      </c>
      <c r="E15" s="29" t="s">
        <v>270</v>
      </c>
    </row>
    <row r="16" spans="1:18" ht="26.1" customHeight="1" x14ac:dyDescent="0.2">
      <c r="A16" s="26"/>
      <c r="B16" s="27"/>
      <c r="C16" s="7"/>
      <c r="D16" s="38" t="s">
        <v>147</v>
      </c>
      <c r="E16" s="29" t="s">
        <v>271</v>
      </c>
    </row>
    <row r="17" spans="1:5" ht="26.1" customHeight="1" x14ac:dyDescent="0.2">
      <c r="A17" s="26"/>
      <c r="B17" s="27"/>
      <c r="C17" s="7"/>
      <c r="D17" s="38" t="s">
        <v>148</v>
      </c>
      <c r="E17" s="29" t="s">
        <v>272</v>
      </c>
    </row>
    <row r="18" spans="1:5" ht="26.1" customHeight="1" x14ac:dyDescent="0.2">
      <c r="A18" s="7"/>
      <c r="B18" s="7"/>
      <c r="C18" s="7"/>
      <c r="D18" s="38" t="s">
        <v>149</v>
      </c>
      <c r="E18" s="29" t="s">
        <v>265</v>
      </c>
    </row>
    <row r="19" spans="1:5" ht="26.1" customHeight="1" x14ac:dyDescent="0.2">
      <c r="A19" s="7"/>
      <c r="B19" s="7"/>
      <c r="C19" s="7"/>
      <c r="D19" s="38" t="s">
        <v>150</v>
      </c>
      <c r="E19" s="29" t="s">
        <v>273</v>
      </c>
    </row>
    <row r="20" spans="1:5" ht="26.1" customHeight="1" x14ac:dyDescent="0.2">
      <c r="A20" s="7"/>
      <c r="B20" s="7"/>
      <c r="C20" s="7"/>
      <c r="D20" s="38" t="s">
        <v>151</v>
      </c>
      <c r="E20" s="29" t="s">
        <v>268</v>
      </c>
    </row>
    <row r="21" spans="1:5" ht="26.1" customHeight="1" x14ac:dyDescent="0.2">
      <c r="A21" s="7"/>
      <c r="B21" s="7"/>
      <c r="C21" s="7"/>
      <c r="D21" s="38" t="s">
        <v>152</v>
      </c>
      <c r="E21" s="29" t="s">
        <v>274</v>
      </c>
    </row>
    <row r="22" spans="1:5" ht="26.1" customHeight="1" x14ac:dyDescent="0.2">
      <c r="A22" s="7"/>
      <c r="B22" s="7"/>
      <c r="C22" s="7"/>
      <c r="D22" s="38" t="s">
        <v>153</v>
      </c>
      <c r="E22" s="29" t="s">
        <v>275</v>
      </c>
    </row>
    <row r="23" spans="1:5" ht="26.1" customHeight="1" x14ac:dyDescent="0.2">
      <c r="A23" s="7"/>
      <c r="B23" s="7"/>
      <c r="C23" s="7"/>
      <c r="D23" s="39" t="s">
        <v>154</v>
      </c>
      <c r="E23" s="28" t="s">
        <v>276</v>
      </c>
    </row>
    <row r="24" spans="1:5" ht="26.1" customHeight="1" x14ac:dyDescent="0.2">
      <c r="A24" s="7"/>
      <c r="B24" s="7"/>
      <c r="C24" s="7"/>
      <c r="D24" s="39" t="s">
        <v>155</v>
      </c>
      <c r="E24" s="28" t="s">
        <v>277</v>
      </c>
    </row>
    <row r="25" spans="1:5" ht="26.1" customHeight="1" x14ac:dyDescent="0.2">
      <c r="A25" s="7"/>
      <c r="B25" s="7"/>
      <c r="C25" s="7"/>
      <c r="D25" s="39" t="s">
        <v>156</v>
      </c>
      <c r="E25" s="28" t="s">
        <v>277</v>
      </c>
    </row>
    <row r="26" spans="1:5" ht="26.1" customHeight="1" x14ac:dyDescent="0.2">
      <c r="A26" s="7"/>
      <c r="B26" s="7"/>
      <c r="C26" s="7"/>
      <c r="D26" s="39" t="s">
        <v>157</v>
      </c>
      <c r="E26" s="28" t="s">
        <v>280</v>
      </c>
    </row>
    <row r="27" spans="1:5" ht="26.1" customHeight="1" x14ac:dyDescent="0.2">
      <c r="A27" s="7"/>
      <c r="B27" s="7"/>
      <c r="C27" s="7"/>
      <c r="D27" s="39" t="s">
        <v>158</v>
      </c>
      <c r="E27" s="28" t="s">
        <v>283</v>
      </c>
    </row>
    <row r="28" spans="1:5" ht="26.1" customHeight="1" x14ac:dyDescent="0.2">
      <c r="A28" s="7"/>
      <c r="B28" s="7"/>
      <c r="C28" s="7"/>
      <c r="D28" s="39" t="s">
        <v>257</v>
      </c>
      <c r="E28" s="28" t="s">
        <v>284</v>
      </c>
    </row>
    <row r="29" spans="1:5" ht="26.1" customHeight="1" x14ac:dyDescent="0.2">
      <c r="A29" s="7"/>
      <c r="B29" s="7"/>
      <c r="C29" s="7"/>
      <c r="D29" s="39" t="s">
        <v>258</v>
      </c>
      <c r="E29" s="28" t="s">
        <v>285</v>
      </c>
    </row>
    <row r="30" spans="1:5" ht="26.1" customHeight="1" x14ac:dyDescent="0.2">
      <c r="A30" s="7"/>
      <c r="B30" s="7"/>
      <c r="C30" s="7"/>
      <c r="D30" s="39" t="s">
        <v>259</v>
      </c>
      <c r="E30" s="28" t="s">
        <v>286</v>
      </c>
    </row>
    <row r="31" spans="1:5" ht="26.1" customHeight="1" x14ac:dyDescent="0.2">
      <c r="A31" s="7"/>
      <c r="B31" s="7"/>
      <c r="C31" s="7"/>
      <c r="D31" s="39" t="s">
        <v>260</v>
      </c>
      <c r="E31" s="28" t="s">
        <v>278</v>
      </c>
    </row>
    <row r="32" spans="1:5" ht="26.1" customHeight="1" x14ac:dyDescent="0.2">
      <c r="A32" s="7"/>
      <c r="B32" s="7"/>
      <c r="C32" s="7"/>
      <c r="D32" s="39" t="s">
        <v>261</v>
      </c>
      <c r="E32" s="28" t="s">
        <v>279</v>
      </c>
    </row>
    <row r="33" spans="1:5" ht="26.1" customHeight="1" x14ac:dyDescent="0.2">
      <c r="A33" s="7"/>
      <c r="B33" s="7"/>
      <c r="C33" s="7"/>
      <c r="D33" s="39" t="s">
        <v>262</v>
      </c>
      <c r="E33" s="28" t="s">
        <v>280</v>
      </c>
    </row>
    <row r="34" spans="1:5" ht="26.1" customHeight="1" x14ac:dyDescent="0.2">
      <c r="A34" s="7"/>
      <c r="B34" s="7"/>
      <c r="C34" s="7"/>
      <c r="D34" s="39" t="s">
        <v>263</v>
      </c>
      <c r="E34" s="28" t="s">
        <v>281</v>
      </c>
    </row>
    <row r="35" spans="1:5" ht="26.1" customHeight="1" thickBot="1" x14ac:dyDescent="0.25">
      <c r="A35" s="7"/>
      <c r="B35" s="7"/>
      <c r="C35" s="7"/>
      <c r="D35" s="40" t="s">
        <v>264</v>
      </c>
      <c r="E35" s="35" t="s">
        <v>282</v>
      </c>
    </row>
  </sheetData>
  <mergeCells count="3">
    <mergeCell ref="A3:B3"/>
    <mergeCell ref="D3:E3"/>
    <mergeCell ref="D7:E7"/>
  </mergeCells>
  <hyperlinks>
    <hyperlink ref="D8" location="'c-1'!A1" display="C1"/>
    <hyperlink ref="D9" location="'c-2'!A1" display="C2"/>
    <hyperlink ref="D10" location="'c-3'!A1" display="C3"/>
    <hyperlink ref="D11" location="'c-4'!A1" display="C4"/>
    <hyperlink ref="D12" location="'c-5'!A1" display="C5"/>
    <hyperlink ref="D13" location="'c-6'!A1" display="C6"/>
    <hyperlink ref="D14" location="'c-7'!A1" display="C7"/>
    <hyperlink ref="D15" location="'c-8'!A1" display="C8"/>
    <hyperlink ref="D16" location="'c-9'!A1" display="C9"/>
    <hyperlink ref="D17" location="'c-10'!A1" display="C10"/>
    <hyperlink ref="D23" location="'c-16'!A1" display="C16"/>
    <hyperlink ref="D24" location="'c-17'!A1" display="C17"/>
    <hyperlink ref="D25" location="'c-18'!A1" display="C18"/>
    <hyperlink ref="D6" location="PORTADA!A1" display="PORTADA"/>
    <hyperlink ref="D7:E7" location="FUNCIONARIOS!A1" display="FUNCIONARIOS QUE PARTICIPARON EN LA PUBLICACIÓN"/>
    <hyperlink ref="D26:D35" location="'c-18'!A1" display="C18"/>
    <hyperlink ref="D18:D22" location="'c-10'!A1" display="C10"/>
    <hyperlink ref="D18" location="'c-11'!A1" display="C11"/>
    <hyperlink ref="D19" location="'c-12'!A1" display="C12"/>
    <hyperlink ref="D20" location="'c-13'!A1" display="C13"/>
    <hyperlink ref="D21" location="'c-14'!A1" display="C14"/>
    <hyperlink ref="D22" location="'c-15'!A1" display="C15"/>
    <hyperlink ref="D26" location="'c-19'!A1" display="C19"/>
    <hyperlink ref="D27" location="'c-20'!A1" display="C20"/>
    <hyperlink ref="D28" location="'c-21'!A1" display="C21"/>
    <hyperlink ref="D29" location="'c-22'!A1" display="C22"/>
    <hyperlink ref="D30" location="'c-23'!A1" display="C23"/>
    <hyperlink ref="D31" location="'c24'!A1" display="C24"/>
    <hyperlink ref="D32" location="'c-25'!A1" display="C25"/>
    <hyperlink ref="D33" location="'c-26'!A1" display="C26"/>
    <hyperlink ref="D34" location="'c-27'!A1" display="C27"/>
    <hyperlink ref="D35" location="'c-28'!A1" display="C28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Normal="100" workbookViewId="0">
      <selection activeCell="S1" sqref="S1:T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2" ht="15" x14ac:dyDescent="0.2">
      <c r="A1" s="233" t="s">
        <v>73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R1" s="36"/>
      <c r="S1" s="223" t="s">
        <v>132</v>
      </c>
      <c r="T1" s="223"/>
      <c r="U1" s="36"/>
      <c r="V1" s="51"/>
    </row>
    <row r="2" spans="1:22" ht="15" x14ac:dyDescent="0.2">
      <c r="A2" s="233" t="s">
        <v>232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R2" s="36"/>
      <c r="S2" s="223"/>
      <c r="T2" s="223"/>
      <c r="U2" s="52"/>
      <c r="V2" s="51"/>
    </row>
    <row r="3" spans="1:22" ht="14.25" x14ac:dyDescent="0.2">
      <c r="A3" s="233" t="s">
        <v>245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R3" s="51"/>
      <c r="S3" s="51"/>
      <c r="T3" s="51"/>
      <c r="U3" s="51"/>
      <c r="V3" s="51"/>
    </row>
    <row r="4" spans="1:22" ht="14.25" x14ac:dyDescent="0.2">
      <c r="A4" s="233" t="s">
        <v>26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22" ht="14.25" x14ac:dyDescent="0.2">
      <c r="A5" s="233" t="s">
        <v>219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</row>
    <row r="6" spans="1:22" ht="15" thickBo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2" ht="14.25" x14ac:dyDescent="0.2">
      <c r="A7" s="189"/>
      <c r="B7" s="235" t="s">
        <v>226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</row>
    <row r="8" spans="1:22" x14ac:dyDescent="0.2">
      <c r="A8" s="231"/>
      <c r="B8" s="234" t="s">
        <v>33</v>
      </c>
      <c r="C8" s="234"/>
      <c r="D8" s="234"/>
      <c r="E8" s="44"/>
      <c r="F8" s="234" t="s">
        <v>223</v>
      </c>
      <c r="G8" s="234"/>
      <c r="H8" s="234"/>
      <c r="I8" s="44"/>
      <c r="J8" s="230" t="s">
        <v>224</v>
      </c>
      <c r="K8" s="230"/>
      <c r="L8" s="230"/>
      <c r="M8" s="44"/>
      <c r="N8" s="234" t="s">
        <v>225</v>
      </c>
      <c r="O8" s="234"/>
      <c r="P8" s="234"/>
    </row>
    <row r="9" spans="1:22" ht="13.5" thickBot="1" x14ac:dyDescent="0.25">
      <c r="A9" s="232" t="s">
        <v>27</v>
      </c>
      <c r="B9" s="48" t="s">
        <v>33</v>
      </c>
      <c r="C9" s="48" t="s">
        <v>72</v>
      </c>
      <c r="D9" s="48" t="s">
        <v>35</v>
      </c>
      <c r="E9" s="48"/>
      <c r="F9" s="48" t="s">
        <v>33</v>
      </c>
      <c r="G9" s="48" t="s">
        <v>72</v>
      </c>
      <c r="H9" s="48" t="s">
        <v>35</v>
      </c>
      <c r="I9" s="48"/>
      <c r="J9" s="48" t="s">
        <v>33</v>
      </c>
      <c r="K9" s="48" t="s">
        <v>34</v>
      </c>
      <c r="L9" s="48" t="s">
        <v>35</v>
      </c>
      <c r="M9" s="48"/>
      <c r="N9" s="48" t="s">
        <v>33</v>
      </c>
      <c r="O9" s="48" t="s">
        <v>72</v>
      </c>
      <c r="P9" s="48" t="s">
        <v>35</v>
      </c>
    </row>
    <row r="10" spans="1:22" x14ac:dyDescent="0.2">
      <c r="A10" s="72" t="s">
        <v>36</v>
      </c>
      <c r="B10" s="102">
        <f>SUM(B12:B38)</f>
        <v>3040</v>
      </c>
      <c r="C10" s="102">
        <f>SUM(C12:C38)</f>
        <v>2903</v>
      </c>
      <c r="D10" s="97">
        <f>+C10/B10</f>
        <v>0.95493421052631577</v>
      </c>
      <c r="E10" s="45"/>
      <c r="F10" s="102">
        <f>SUM(F12:F38)</f>
        <v>470</v>
      </c>
      <c r="G10" s="102">
        <f>SUM(G12:G38)</f>
        <v>453</v>
      </c>
      <c r="H10" s="97">
        <f>+G10/F10</f>
        <v>0.96382978723404256</v>
      </c>
      <c r="I10" s="45"/>
      <c r="J10" s="102">
        <f>SUM(J12:J38)</f>
        <v>491</v>
      </c>
      <c r="K10" s="102">
        <f>SUM(K12:K38)</f>
        <v>474</v>
      </c>
      <c r="L10" s="97">
        <f>+K10/J10</f>
        <v>0.96537678207739308</v>
      </c>
      <c r="M10" s="45"/>
      <c r="N10" s="102">
        <f>SUM(N12:N38)</f>
        <v>2079</v>
      </c>
      <c r="O10" s="102">
        <f>SUM(O12:O38)</f>
        <v>1976</v>
      </c>
      <c r="P10" s="97">
        <f>+O10/N10</f>
        <v>0.95045695045695044</v>
      </c>
    </row>
    <row r="11" spans="1:22" x14ac:dyDescent="0.2">
      <c r="A11" s="78"/>
      <c r="B11" s="100"/>
      <c r="C11" s="100"/>
      <c r="D11" s="56"/>
      <c r="E11" s="60"/>
      <c r="F11" s="100"/>
      <c r="G11" s="100"/>
      <c r="H11" s="56"/>
      <c r="I11" s="60"/>
      <c r="J11" s="100"/>
      <c r="K11" s="100"/>
      <c r="L11" s="56"/>
      <c r="M11" s="60"/>
      <c r="N11" s="100"/>
      <c r="O11" s="100"/>
      <c r="P11" s="56"/>
    </row>
    <row r="12" spans="1:22" x14ac:dyDescent="0.2">
      <c r="A12" s="78" t="s">
        <v>37</v>
      </c>
      <c r="B12" s="100">
        <v>104</v>
      </c>
      <c r="C12" s="100">
        <v>99</v>
      </c>
      <c r="D12" s="56">
        <f t="shared" ref="D12:D38" si="0">+C12/B12</f>
        <v>0.95192307692307687</v>
      </c>
      <c r="E12" s="55"/>
      <c r="F12" s="100">
        <v>24</v>
      </c>
      <c r="G12" s="100">
        <v>23</v>
      </c>
      <c r="H12" s="56">
        <f t="shared" ref="H12:H38" si="1">+G12/F12</f>
        <v>0.95833333333333337</v>
      </c>
      <c r="I12" s="55"/>
      <c r="J12" s="100">
        <v>26</v>
      </c>
      <c r="K12" s="100">
        <v>25</v>
      </c>
      <c r="L12" s="56">
        <f t="shared" ref="L12:L38" si="2">+K12/J12</f>
        <v>0.96153846153846156</v>
      </c>
      <c r="M12" s="55"/>
      <c r="N12" s="100">
        <v>54</v>
      </c>
      <c r="O12" s="100">
        <v>51</v>
      </c>
      <c r="P12" s="56">
        <f t="shared" ref="P12:P38" si="3">+O12/N12</f>
        <v>0.94444444444444442</v>
      </c>
    </row>
    <row r="13" spans="1:22" x14ac:dyDescent="0.2">
      <c r="A13" s="78" t="s">
        <v>38</v>
      </c>
      <c r="B13" s="100">
        <v>89</v>
      </c>
      <c r="C13" s="100">
        <v>75</v>
      </c>
      <c r="D13" s="56">
        <f t="shared" si="0"/>
        <v>0.84269662921348309</v>
      </c>
      <c r="E13" s="55"/>
      <c r="F13" s="100">
        <v>25</v>
      </c>
      <c r="G13" s="100">
        <v>19</v>
      </c>
      <c r="H13" s="56">
        <f t="shared" si="1"/>
        <v>0.76</v>
      </c>
      <c r="I13" s="55"/>
      <c r="J13" s="100">
        <v>27</v>
      </c>
      <c r="K13" s="100">
        <v>21</v>
      </c>
      <c r="L13" s="56">
        <f t="shared" si="2"/>
        <v>0.77777777777777779</v>
      </c>
      <c r="M13" s="55"/>
      <c r="N13" s="100">
        <v>37</v>
      </c>
      <c r="O13" s="100">
        <v>35</v>
      </c>
      <c r="P13" s="56">
        <f t="shared" si="3"/>
        <v>0.94594594594594594</v>
      </c>
    </row>
    <row r="14" spans="1:22" x14ac:dyDescent="0.2">
      <c r="A14" s="78" t="s">
        <v>39</v>
      </c>
      <c r="B14" s="100">
        <v>96</v>
      </c>
      <c r="C14" s="100">
        <v>94</v>
      </c>
      <c r="D14" s="56">
        <f t="shared" si="0"/>
        <v>0.97916666666666663</v>
      </c>
      <c r="E14" s="55"/>
      <c r="F14" s="100">
        <v>21</v>
      </c>
      <c r="G14" s="100">
        <v>21</v>
      </c>
      <c r="H14" s="56">
        <f t="shared" si="1"/>
        <v>1</v>
      </c>
      <c r="I14" s="55"/>
      <c r="J14" s="100">
        <v>21</v>
      </c>
      <c r="K14" s="100">
        <v>21</v>
      </c>
      <c r="L14" s="56">
        <f t="shared" si="2"/>
        <v>1</v>
      </c>
      <c r="M14" s="55"/>
      <c r="N14" s="100">
        <v>54</v>
      </c>
      <c r="O14" s="100">
        <v>52</v>
      </c>
      <c r="P14" s="56">
        <f t="shared" si="3"/>
        <v>0.96296296296296291</v>
      </c>
    </row>
    <row r="15" spans="1:22" x14ac:dyDescent="0.2">
      <c r="A15" s="78" t="s">
        <v>40</v>
      </c>
      <c r="B15" s="100">
        <v>124</v>
      </c>
      <c r="C15" s="100">
        <v>118</v>
      </c>
      <c r="D15" s="56">
        <f t="shared" si="0"/>
        <v>0.95161290322580649</v>
      </c>
      <c r="E15" s="55"/>
      <c r="F15" s="100">
        <v>14</v>
      </c>
      <c r="G15" s="100">
        <v>13</v>
      </c>
      <c r="H15" s="56">
        <f t="shared" si="1"/>
        <v>0.9285714285714286</v>
      </c>
      <c r="I15" s="55"/>
      <c r="J15" s="100">
        <v>18</v>
      </c>
      <c r="K15" s="100">
        <v>17</v>
      </c>
      <c r="L15" s="56">
        <f t="shared" si="2"/>
        <v>0.94444444444444442</v>
      </c>
      <c r="M15" s="55"/>
      <c r="N15" s="100">
        <v>92</v>
      </c>
      <c r="O15" s="100">
        <v>88</v>
      </c>
      <c r="P15" s="56">
        <f t="shared" si="3"/>
        <v>0.95652173913043481</v>
      </c>
    </row>
    <row r="16" spans="1:22" x14ac:dyDescent="0.2">
      <c r="A16" s="78" t="s">
        <v>41</v>
      </c>
      <c r="B16" s="100">
        <v>85</v>
      </c>
      <c r="C16" s="100">
        <v>83</v>
      </c>
      <c r="D16" s="56">
        <f t="shared" si="0"/>
        <v>0.97647058823529409</v>
      </c>
      <c r="E16" s="55"/>
      <c r="F16" s="100">
        <v>10</v>
      </c>
      <c r="G16" s="100">
        <v>10</v>
      </c>
      <c r="H16" s="56">
        <f t="shared" si="1"/>
        <v>1</v>
      </c>
      <c r="I16" s="55"/>
      <c r="J16" s="100">
        <v>10</v>
      </c>
      <c r="K16" s="100">
        <v>10</v>
      </c>
      <c r="L16" s="56">
        <f t="shared" si="2"/>
        <v>1</v>
      </c>
      <c r="M16" s="55"/>
      <c r="N16" s="100">
        <v>65</v>
      </c>
      <c r="O16" s="100">
        <v>63</v>
      </c>
      <c r="P16" s="56">
        <f t="shared" si="3"/>
        <v>0.96923076923076923</v>
      </c>
    </row>
    <row r="17" spans="1:16" x14ac:dyDescent="0.2">
      <c r="A17" s="78" t="s">
        <v>43</v>
      </c>
      <c r="B17" s="100">
        <v>180</v>
      </c>
      <c r="C17" s="100">
        <v>166</v>
      </c>
      <c r="D17" s="56">
        <f t="shared" si="0"/>
        <v>0.92222222222222228</v>
      </c>
      <c r="E17" s="55"/>
      <c r="F17" s="100">
        <v>24</v>
      </c>
      <c r="G17" s="100">
        <v>22</v>
      </c>
      <c r="H17" s="56">
        <f t="shared" si="1"/>
        <v>0.91666666666666663</v>
      </c>
      <c r="I17" s="55"/>
      <c r="J17" s="100">
        <v>24</v>
      </c>
      <c r="K17" s="100">
        <v>22</v>
      </c>
      <c r="L17" s="56">
        <f t="shared" si="2"/>
        <v>0.91666666666666663</v>
      </c>
      <c r="M17" s="55"/>
      <c r="N17" s="100">
        <v>132</v>
      </c>
      <c r="O17" s="100">
        <v>122</v>
      </c>
      <c r="P17" s="56">
        <f t="shared" si="3"/>
        <v>0.9242424242424242</v>
      </c>
    </row>
    <row r="18" spans="1:16" x14ac:dyDescent="0.2">
      <c r="A18" s="78" t="s">
        <v>44</v>
      </c>
      <c r="B18" s="100">
        <v>71</v>
      </c>
      <c r="C18" s="100">
        <v>70</v>
      </c>
      <c r="D18" s="56">
        <f t="shared" si="0"/>
        <v>0.9859154929577465</v>
      </c>
      <c r="E18" s="55"/>
      <c r="F18" s="100">
        <v>11</v>
      </c>
      <c r="G18" s="100">
        <v>11</v>
      </c>
      <c r="H18" s="56">
        <f t="shared" si="1"/>
        <v>1</v>
      </c>
      <c r="I18" s="55"/>
      <c r="J18" s="100">
        <v>14</v>
      </c>
      <c r="K18" s="100">
        <v>14</v>
      </c>
      <c r="L18" s="56">
        <f t="shared" si="2"/>
        <v>1</v>
      </c>
      <c r="M18" s="55"/>
      <c r="N18" s="100">
        <v>46</v>
      </c>
      <c r="O18" s="100">
        <v>45</v>
      </c>
      <c r="P18" s="56">
        <f t="shared" si="3"/>
        <v>0.97826086956521741</v>
      </c>
    </row>
    <row r="19" spans="1:16" x14ac:dyDescent="0.2">
      <c r="A19" s="78" t="s">
        <v>45</v>
      </c>
      <c r="B19" s="100">
        <v>213</v>
      </c>
      <c r="C19" s="100">
        <v>206</v>
      </c>
      <c r="D19" s="56">
        <f t="shared" si="0"/>
        <v>0.96713615023474175</v>
      </c>
      <c r="E19" s="55"/>
      <c r="F19" s="100">
        <v>36</v>
      </c>
      <c r="G19" s="100">
        <v>35</v>
      </c>
      <c r="H19" s="56">
        <f t="shared" si="1"/>
        <v>0.97222222222222221</v>
      </c>
      <c r="I19" s="55"/>
      <c r="J19" s="100">
        <v>43</v>
      </c>
      <c r="K19" s="100">
        <v>43</v>
      </c>
      <c r="L19" s="56">
        <f t="shared" si="2"/>
        <v>1</v>
      </c>
      <c r="M19" s="55"/>
      <c r="N19" s="100">
        <v>134</v>
      </c>
      <c r="O19" s="100">
        <v>128</v>
      </c>
      <c r="P19" s="56">
        <f t="shared" si="3"/>
        <v>0.95522388059701491</v>
      </c>
    </row>
    <row r="20" spans="1:16" x14ac:dyDescent="0.2">
      <c r="A20" s="78" t="s">
        <v>46</v>
      </c>
      <c r="B20" s="100">
        <v>149</v>
      </c>
      <c r="C20" s="100">
        <v>141</v>
      </c>
      <c r="D20" s="56">
        <f t="shared" si="0"/>
        <v>0.94630872483221473</v>
      </c>
      <c r="E20" s="55"/>
      <c r="F20" s="100">
        <v>21</v>
      </c>
      <c r="G20" s="100">
        <v>20</v>
      </c>
      <c r="H20" s="56">
        <f t="shared" si="1"/>
        <v>0.95238095238095233</v>
      </c>
      <c r="I20" s="55"/>
      <c r="J20" s="100">
        <v>22</v>
      </c>
      <c r="K20" s="100">
        <v>21</v>
      </c>
      <c r="L20" s="56">
        <f t="shared" si="2"/>
        <v>0.95454545454545459</v>
      </c>
      <c r="M20" s="55"/>
      <c r="N20" s="100">
        <v>106</v>
      </c>
      <c r="O20" s="100">
        <v>100</v>
      </c>
      <c r="P20" s="56">
        <f t="shared" si="3"/>
        <v>0.94339622641509435</v>
      </c>
    </row>
    <row r="21" spans="1:16" x14ac:dyDescent="0.2">
      <c r="A21" s="78" t="s">
        <v>47</v>
      </c>
      <c r="B21" s="100">
        <v>199</v>
      </c>
      <c r="C21" s="100">
        <v>192</v>
      </c>
      <c r="D21" s="56">
        <f t="shared" si="0"/>
        <v>0.96482412060301503</v>
      </c>
      <c r="E21" s="55"/>
      <c r="F21" s="100">
        <v>32</v>
      </c>
      <c r="G21" s="100">
        <v>31</v>
      </c>
      <c r="H21" s="56">
        <f t="shared" si="1"/>
        <v>0.96875</v>
      </c>
      <c r="I21" s="55"/>
      <c r="J21" s="100">
        <v>29</v>
      </c>
      <c r="K21" s="100">
        <v>28</v>
      </c>
      <c r="L21" s="56">
        <f t="shared" si="2"/>
        <v>0.96551724137931039</v>
      </c>
      <c r="M21" s="55"/>
      <c r="N21" s="100">
        <v>138</v>
      </c>
      <c r="O21" s="100">
        <v>133</v>
      </c>
      <c r="P21" s="56">
        <f t="shared" si="3"/>
        <v>0.96376811594202894</v>
      </c>
    </row>
    <row r="22" spans="1:16" x14ac:dyDescent="0.2">
      <c r="A22" s="78" t="s">
        <v>48</v>
      </c>
      <c r="B22" s="100">
        <v>76</v>
      </c>
      <c r="C22" s="100">
        <v>73</v>
      </c>
      <c r="D22" s="56">
        <f t="shared" si="0"/>
        <v>0.96052631578947367</v>
      </c>
      <c r="E22" s="55"/>
      <c r="F22" s="100">
        <v>7</v>
      </c>
      <c r="G22" s="100">
        <v>7</v>
      </c>
      <c r="H22" s="56">
        <f t="shared" si="1"/>
        <v>1</v>
      </c>
      <c r="I22" s="55"/>
      <c r="J22" s="100">
        <v>7</v>
      </c>
      <c r="K22" s="100">
        <v>7</v>
      </c>
      <c r="L22" s="56">
        <f t="shared" si="2"/>
        <v>1</v>
      </c>
      <c r="M22" s="55"/>
      <c r="N22" s="100">
        <v>62</v>
      </c>
      <c r="O22" s="100">
        <v>59</v>
      </c>
      <c r="P22" s="56">
        <f t="shared" si="3"/>
        <v>0.95161290322580649</v>
      </c>
    </row>
    <row r="23" spans="1:16" x14ac:dyDescent="0.2">
      <c r="A23" s="86" t="s">
        <v>49</v>
      </c>
      <c r="B23" s="100">
        <v>162</v>
      </c>
      <c r="C23" s="100">
        <v>160</v>
      </c>
      <c r="D23" s="56">
        <f t="shared" si="0"/>
        <v>0.98765432098765427</v>
      </c>
      <c r="E23" s="55"/>
      <c r="F23" s="100">
        <v>21</v>
      </c>
      <c r="G23" s="100">
        <v>21</v>
      </c>
      <c r="H23" s="56">
        <f t="shared" si="1"/>
        <v>1</v>
      </c>
      <c r="I23" s="55"/>
      <c r="J23" s="100">
        <v>20</v>
      </c>
      <c r="K23" s="100">
        <v>20</v>
      </c>
      <c r="L23" s="56">
        <f t="shared" si="2"/>
        <v>1</v>
      </c>
      <c r="M23" s="55"/>
      <c r="N23" s="100">
        <v>121</v>
      </c>
      <c r="O23" s="100">
        <v>119</v>
      </c>
      <c r="P23" s="56">
        <f t="shared" si="3"/>
        <v>0.98347107438016534</v>
      </c>
    </row>
    <row r="24" spans="1:16" x14ac:dyDescent="0.2">
      <c r="A24" s="78" t="s">
        <v>50</v>
      </c>
      <c r="B24" s="100">
        <v>106</v>
      </c>
      <c r="C24" s="100">
        <v>105</v>
      </c>
      <c r="D24" s="56">
        <f t="shared" si="0"/>
        <v>0.99056603773584906</v>
      </c>
      <c r="E24" s="55"/>
      <c r="F24" s="100">
        <v>20</v>
      </c>
      <c r="G24" s="100">
        <v>20</v>
      </c>
      <c r="H24" s="56">
        <f t="shared" si="1"/>
        <v>1</v>
      </c>
      <c r="I24" s="55"/>
      <c r="J24" s="100">
        <v>20</v>
      </c>
      <c r="K24" s="100">
        <v>20</v>
      </c>
      <c r="L24" s="56">
        <f t="shared" si="2"/>
        <v>1</v>
      </c>
      <c r="M24" s="55"/>
      <c r="N24" s="100">
        <v>66</v>
      </c>
      <c r="O24" s="100">
        <v>65</v>
      </c>
      <c r="P24" s="56">
        <f t="shared" si="3"/>
        <v>0.98484848484848486</v>
      </c>
    </row>
    <row r="25" spans="1:16" x14ac:dyDescent="0.2">
      <c r="A25" s="78" t="s">
        <v>51</v>
      </c>
      <c r="B25" s="100">
        <v>124</v>
      </c>
      <c r="C25" s="100">
        <v>124</v>
      </c>
      <c r="D25" s="56">
        <f t="shared" si="0"/>
        <v>1</v>
      </c>
      <c r="E25" s="55"/>
      <c r="F25" s="100">
        <v>23</v>
      </c>
      <c r="G25" s="100">
        <v>23</v>
      </c>
      <c r="H25" s="56">
        <f t="shared" si="1"/>
        <v>1</v>
      </c>
      <c r="I25" s="55"/>
      <c r="J25" s="100">
        <v>25</v>
      </c>
      <c r="K25" s="100">
        <v>25</v>
      </c>
      <c r="L25" s="56">
        <f t="shared" si="2"/>
        <v>1</v>
      </c>
      <c r="M25" s="55"/>
      <c r="N25" s="100">
        <v>76</v>
      </c>
      <c r="O25" s="100">
        <v>76</v>
      </c>
      <c r="P25" s="56">
        <f t="shared" si="3"/>
        <v>1</v>
      </c>
    </row>
    <row r="26" spans="1:16" x14ac:dyDescent="0.2">
      <c r="A26" s="78" t="s">
        <v>52</v>
      </c>
      <c r="B26" s="100">
        <v>78</v>
      </c>
      <c r="C26" s="100">
        <v>74</v>
      </c>
      <c r="D26" s="56">
        <f t="shared" si="0"/>
        <v>0.94871794871794868</v>
      </c>
      <c r="E26" s="55"/>
      <c r="F26" s="100">
        <v>9</v>
      </c>
      <c r="G26" s="100">
        <v>9</v>
      </c>
      <c r="H26" s="56">
        <f t="shared" si="1"/>
        <v>1</v>
      </c>
      <c r="I26" s="55"/>
      <c r="J26" s="100">
        <v>8</v>
      </c>
      <c r="K26" s="100">
        <v>8</v>
      </c>
      <c r="L26" s="56">
        <f t="shared" si="2"/>
        <v>1</v>
      </c>
      <c r="M26" s="55"/>
      <c r="N26" s="100">
        <v>61</v>
      </c>
      <c r="O26" s="100">
        <v>57</v>
      </c>
      <c r="P26" s="56">
        <f t="shared" si="3"/>
        <v>0.93442622950819676</v>
      </c>
    </row>
    <row r="27" spans="1:16" x14ac:dyDescent="0.2">
      <c r="A27" s="78" t="s">
        <v>53</v>
      </c>
      <c r="B27" s="100">
        <v>81</v>
      </c>
      <c r="C27" s="100">
        <v>74</v>
      </c>
      <c r="D27" s="56">
        <f t="shared" si="0"/>
        <v>0.9135802469135802</v>
      </c>
      <c r="E27" s="55"/>
      <c r="F27" s="100">
        <v>12</v>
      </c>
      <c r="G27" s="100">
        <v>12</v>
      </c>
      <c r="H27" s="56">
        <f t="shared" si="1"/>
        <v>1</v>
      </c>
      <c r="I27" s="55"/>
      <c r="J27" s="100">
        <v>14</v>
      </c>
      <c r="K27" s="100">
        <v>13</v>
      </c>
      <c r="L27" s="56">
        <f t="shared" si="2"/>
        <v>0.9285714285714286</v>
      </c>
      <c r="M27" s="55"/>
      <c r="N27" s="100">
        <v>55</v>
      </c>
      <c r="O27" s="100">
        <v>49</v>
      </c>
      <c r="P27" s="56">
        <f t="shared" si="3"/>
        <v>0.89090909090909087</v>
      </c>
    </row>
    <row r="28" spans="1:16" x14ac:dyDescent="0.2">
      <c r="A28" s="78" t="s">
        <v>54</v>
      </c>
      <c r="B28" s="100">
        <v>80</v>
      </c>
      <c r="C28" s="100">
        <v>79</v>
      </c>
      <c r="D28" s="56">
        <f t="shared" si="0"/>
        <v>0.98750000000000004</v>
      </c>
      <c r="E28" s="55"/>
      <c r="F28" s="100">
        <v>15</v>
      </c>
      <c r="G28" s="100">
        <v>15</v>
      </c>
      <c r="H28" s="56">
        <f t="shared" si="1"/>
        <v>1</v>
      </c>
      <c r="I28" s="55"/>
      <c r="J28" s="100">
        <v>15</v>
      </c>
      <c r="K28" s="100">
        <v>15</v>
      </c>
      <c r="L28" s="56">
        <f t="shared" si="2"/>
        <v>1</v>
      </c>
      <c r="M28" s="55"/>
      <c r="N28" s="100">
        <v>50</v>
      </c>
      <c r="O28" s="100">
        <v>49</v>
      </c>
      <c r="P28" s="56">
        <f t="shared" si="3"/>
        <v>0.98</v>
      </c>
    </row>
    <row r="29" spans="1:16" x14ac:dyDescent="0.2">
      <c r="A29" s="78" t="s">
        <v>55</v>
      </c>
      <c r="B29" s="100">
        <v>79</v>
      </c>
      <c r="C29" s="100">
        <v>76</v>
      </c>
      <c r="D29" s="56">
        <f t="shared" si="0"/>
        <v>0.96202531645569622</v>
      </c>
      <c r="E29" s="55"/>
      <c r="F29" s="100">
        <v>13</v>
      </c>
      <c r="G29" s="100">
        <v>12</v>
      </c>
      <c r="H29" s="56">
        <f t="shared" si="1"/>
        <v>0.92307692307692313</v>
      </c>
      <c r="I29" s="55"/>
      <c r="J29" s="100">
        <v>15</v>
      </c>
      <c r="K29" s="100">
        <v>14</v>
      </c>
      <c r="L29" s="56">
        <f t="shared" si="2"/>
        <v>0.93333333333333335</v>
      </c>
      <c r="M29" s="55"/>
      <c r="N29" s="100">
        <v>51</v>
      </c>
      <c r="O29" s="100">
        <v>50</v>
      </c>
      <c r="P29" s="56">
        <f t="shared" si="3"/>
        <v>0.98039215686274506</v>
      </c>
    </row>
    <row r="30" spans="1:16" x14ac:dyDescent="0.2">
      <c r="A30" s="78" t="s">
        <v>56</v>
      </c>
      <c r="B30" s="100">
        <v>59</v>
      </c>
      <c r="C30" s="100">
        <v>56</v>
      </c>
      <c r="D30" s="56">
        <f t="shared" si="0"/>
        <v>0.94915254237288138</v>
      </c>
      <c r="E30" s="55"/>
      <c r="F30" s="100">
        <v>10</v>
      </c>
      <c r="G30" s="100">
        <v>10</v>
      </c>
      <c r="H30" s="56">
        <f t="shared" si="1"/>
        <v>1</v>
      </c>
      <c r="I30" s="55"/>
      <c r="J30" s="100">
        <v>11</v>
      </c>
      <c r="K30" s="100">
        <v>11</v>
      </c>
      <c r="L30" s="56">
        <f t="shared" si="2"/>
        <v>1</v>
      </c>
      <c r="M30" s="55"/>
      <c r="N30" s="100">
        <v>38</v>
      </c>
      <c r="O30" s="100">
        <v>35</v>
      </c>
      <c r="P30" s="56">
        <f t="shared" si="3"/>
        <v>0.92105263157894735</v>
      </c>
    </row>
    <row r="31" spans="1:16" x14ac:dyDescent="0.2">
      <c r="A31" s="78" t="s">
        <v>57</v>
      </c>
      <c r="B31" s="100">
        <v>77</v>
      </c>
      <c r="C31" s="100">
        <v>74</v>
      </c>
      <c r="D31" s="56">
        <f t="shared" si="0"/>
        <v>0.96103896103896103</v>
      </c>
      <c r="E31" s="55"/>
      <c r="F31" s="100">
        <v>11</v>
      </c>
      <c r="G31" s="100">
        <v>11</v>
      </c>
      <c r="H31" s="56">
        <f t="shared" si="1"/>
        <v>1</v>
      </c>
      <c r="I31" s="55"/>
      <c r="J31" s="100">
        <v>11</v>
      </c>
      <c r="K31" s="100">
        <v>11</v>
      </c>
      <c r="L31" s="56">
        <f t="shared" si="2"/>
        <v>1</v>
      </c>
      <c r="M31" s="55"/>
      <c r="N31" s="100">
        <v>55</v>
      </c>
      <c r="O31" s="100">
        <v>52</v>
      </c>
      <c r="P31" s="56">
        <f t="shared" si="3"/>
        <v>0.94545454545454544</v>
      </c>
    </row>
    <row r="32" spans="1:16" x14ac:dyDescent="0.2">
      <c r="A32" s="78" t="s">
        <v>58</v>
      </c>
      <c r="B32" s="100">
        <v>232</v>
      </c>
      <c r="C32" s="100">
        <v>223</v>
      </c>
      <c r="D32" s="56">
        <f t="shared" si="0"/>
        <v>0.96120689655172409</v>
      </c>
      <c r="E32" s="55"/>
      <c r="F32" s="100">
        <v>41</v>
      </c>
      <c r="G32" s="100">
        <v>40</v>
      </c>
      <c r="H32" s="56">
        <f t="shared" si="1"/>
        <v>0.97560975609756095</v>
      </c>
      <c r="I32" s="55"/>
      <c r="J32" s="100">
        <v>41</v>
      </c>
      <c r="K32" s="100">
        <v>40</v>
      </c>
      <c r="L32" s="56">
        <f t="shared" si="2"/>
        <v>0.97560975609756095</v>
      </c>
      <c r="M32" s="55"/>
      <c r="N32" s="100">
        <v>150</v>
      </c>
      <c r="O32" s="100">
        <v>143</v>
      </c>
      <c r="P32" s="56">
        <f t="shared" si="3"/>
        <v>0.95333333333333337</v>
      </c>
    </row>
    <row r="33" spans="1:16" x14ac:dyDescent="0.2">
      <c r="A33" s="78" t="s">
        <v>59</v>
      </c>
      <c r="B33" s="100">
        <v>57</v>
      </c>
      <c r="C33" s="100">
        <v>57</v>
      </c>
      <c r="D33" s="56">
        <f t="shared" si="0"/>
        <v>1</v>
      </c>
      <c r="E33" s="55"/>
      <c r="F33" s="100">
        <v>9</v>
      </c>
      <c r="G33" s="100">
        <v>9</v>
      </c>
      <c r="H33" s="56">
        <f t="shared" si="1"/>
        <v>1</v>
      </c>
      <c r="I33" s="55"/>
      <c r="J33" s="100">
        <v>9</v>
      </c>
      <c r="K33" s="100">
        <v>9</v>
      </c>
      <c r="L33" s="56">
        <f t="shared" si="2"/>
        <v>1</v>
      </c>
      <c r="M33" s="55"/>
      <c r="N33" s="100">
        <v>39</v>
      </c>
      <c r="O33" s="100">
        <v>39</v>
      </c>
      <c r="P33" s="56">
        <f t="shared" si="3"/>
        <v>1</v>
      </c>
    </row>
    <row r="34" spans="1:16" x14ac:dyDescent="0.2">
      <c r="A34" s="78" t="s">
        <v>60</v>
      </c>
      <c r="B34" s="100">
        <v>150</v>
      </c>
      <c r="C34" s="100">
        <v>139</v>
      </c>
      <c r="D34" s="56">
        <f t="shared" si="0"/>
        <v>0.92666666666666664</v>
      </c>
      <c r="E34" s="55"/>
      <c r="F34" s="100">
        <v>20</v>
      </c>
      <c r="G34" s="100">
        <v>20</v>
      </c>
      <c r="H34" s="56">
        <f t="shared" si="1"/>
        <v>1</v>
      </c>
      <c r="I34" s="55"/>
      <c r="J34" s="100">
        <v>20</v>
      </c>
      <c r="K34" s="100">
        <v>20</v>
      </c>
      <c r="L34" s="56">
        <f t="shared" si="2"/>
        <v>1</v>
      </c>
      <c r="M34" s="55"/>
      <c r="N34" s="100">
        <v>110</v>
      </c>
      <c r="O34" s="100">
        <v>99</v>
      </c>
      <c r="P34" s="56">
        <f t="shared" si="3"/>
        <v>0.9</v>
      </c>
    </row>
    <row r="35" spans="1:16" x14ac:dyDescent="0.2">
      <c r="A35" s="78" t="s">
        <v>61</v>
      </c>
      <c r="B35" s="100">
        <v>36</v>
      </c>
      <c r="C35" s="100">
        <v>36</v>
      </c>
      <c r="D35" s="56">
        <f t="shared" si="0"/>
        <v>1</v>
      </c>
      <c r="E35" s="55"/>
      <c r="F35" s="100">
        <v>5</v>
      </c>
      <c r="G35" s="100">
        <v>5</v>
      </c>
      <c r="H35" s="56">
        <f t="shared" si="1"/>
        <v>1</v>
      </c>
      <c r="I35" s="55"/>
      <c r="J35" s="100">
        <v>5</v>
      </c>
      <c r="K35" s="100">
        <v>5</v>
      </c>
      <c r="L35" s="56">
        <f t="shared" si="2"/>
        <v>1</v>
      </c>
      <c r="M35" s="55"/>
      <c r="N35" s="100">
        <v>26</v>
      </c>
      <c r="O35" s="100">
        <v>26</v>
      </c>
      <c r="P35" s="56">
        <f t="shared" si="3"/>
        <v>1</v>
      </c>
    </row>
    <row r="36" spans="1:16" x14ac:dyDescent="0.2">
      <c r="A36" s="78" t="s">
        <v>62</v>
      </c>
      <c r="B36" s="100">
        <v>153</v>
      </c>
      <c r="C36" s="100">
        <v>144</v>
      </c>
      <c r="D36" s="56">
        <f t="shared" si="0"/>
        <v>0.94117647058823528</v>
      </c>
      <c r="E36" s="55"/>
      <c r="F36" s="100">
        <v>12</v>
      </c>
      <c r="G36" s="100">
        <v>12</v>
      </c>
      <c r="H36" s="56">
        <f t="shared" si="1"/>
        <v>1</v>
      </c>
      <c r="I36" s="55"/>
      <c r="J36" s="100">
        <v>13</v>
      </c>
      <c r="K36" s="100">
        <v>13</v>
      </c>
      <c r="L36" s="56">
        <f t="shared" si="2"/>
        <v>1</v>
      </c>
      <c r="M36" s="55"/>
      <c r="N36" s="100">
        <v>128</v>
      </c>
      <c r="O36" s="100">
        <v>119</v>
      </c>
      <c r="P36" s="56">
        <f t="shared" si="3"/>
        <v>0.9296875</v>
      </c>
    </row>
    <row r="37" spans="1:16" x14ac:dyDescent="0.2">
      <c r="A37" s="87" t="s">
        <v>63</v>
      </c>
      <c r="B37" s="100">
        <v>143</v>
      </c>
      <c r="C37" s="100">
        <v>131</v>
      </c>
      <c r="D37" s="56">
        <f t="shared" si="0"/>
        <v>0.91608391608391604</v>
      </c>
      <c r="E37" s="55"/>
      <c r="F37" s="100">
        <v>20</v>
      </c>
      <c r="G37" s="100">
        <v>18</v>
      </c>
      <c r="H37" s="56">
        <f t="shared" si="1"/>
        <v>0.9</v>
      </c>
      <c r="I37" s="55"/>
      <c r="J37" s="100">
        <v>19</v>
      </c>
      <c r="K37" s="100">
        <v>17</v>
      </c>
      <c r="L37" s="56">
        <f t="shared" si="2"/>
        <v>0.89473684210526316</v>
      </c>
      <c r="M37" s="55"/>
      <c r="N37" s="100">
        <v>104</v>
      </c>
      <c r="O37" s="100">
        <v>96</v>
      </c>
      <c r="P37" s="56">
        <f t="shared" si="3"/>
        <v>0.92307692307692313</v>
      </c>
    </row>
    <row r="38" spans="1:16" ht="13.5" thickBot="1" x14ac:dyDescent="0.25">
      <c r="A38" s="88" t="s">
        <v>64</v>
      </c>
      <c r="B38" s="89">
        <v>37</v>
      </c>
      <c r="C38" s="89">
        <v>34</v>
      </c>
      <c r="D38" s="90">
        <f t="shared" si="0"/>
        <v>0.91891891891891897</v>
      </c>
      <c r="E38" s="65"/>
      <c r="F38" s="89">
        <v>4</v>
      </c>
      <c r="G38" s="89">
        <v>4</v>
      </c>
      <c r="H38" s="90">
        <f t="shared" si="1"/>
        <v>1</v>
      </c>
      <c r="I38" s="65"/>
      <c r="J38" s="89">
        <v>4</v>
      </c>
      <c r="K38" s="89">
        <v>4</v>
      </c>
      <c r="L38" s="90">
        <f t="shared" si="2"/>
        <v>1</v>
      </c>
      <c r="M38" s="65"/>
      <c r="N38" s="89">
        <v>29</v>
      </c>
      <c r="O38" s="89">
        <v>26</v>
      </c>
      <c r="P38" s="90">
        <f t="shared" si="3"/>
        <v>0.89655172413793105</v>
      </c>
    </row>
  </sheetData>
  <mergeCells count="12">
    <mergeCell ref="S1:T2"/>
    <mergeCell ref="A8:A9"/>
    <mergeCell ref="B8:D8"/>
    <mergeCell ref="F8:H8"/>
    <mergeCell ref="J8:L8"/>
    <mergeCell ref="N8:P8"/>
    <mergeCell ref="B7:P7"/>
    <mergeCell ref="A1:P1"/>
    <mergeCell ref="A2:P2"/>
    <mergeCell ref="A3:P3"/>
    <mergeCell ref="A4:P4"/>
    <mergeCell ref="A5:P5"/>
  </mergeCells>
  <hyperlinks>
    <hyperlink ref="S1" r:id="rId1" location="INDICE!A1"/>
    <hyperlink ref="S1:T2" location="INDICE!A3" display="INDICE"/>
  </hyperlinks>
  <pageMargins left="0.7" right="0.7" top="0.75" bottom="0.75" header="0.3" footer="0.3"/>
  <pageSetup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selection activeCell="R10" sqref="R10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3" t="s">
        <v>81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6"/>
      <c r="R1" s="223" t="s">
        <v>132</v>
      </c>
      <c r="S1" s="223"/>
      <c r="T1" s="36"/>
      <c r="U1" s="51"/>
    </row>
    <row r="2" spans="1:21" ht="15" x14ac:dyDescent="0.2">
      <c r="A2" s="233" t="s">
        <v>246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36"/>
      <c r="R2" s="223"/>
      <c r="S2" s="223"/>
      <c r="T2" s="52"/>
      <c r="U2" s="51"/>
    </row>
    <row r="3" spans="1:2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51"/>
      <c r="R3" s="51"/>
      <c r="S3" s="51"/>
      <c r="T3" s="51"/>
      <c r="U3" s="51"/>
    </row>
    <row r="4" spans="1:2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9"/>
      <c r="B6" s="235" t="s">
        <v>80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1" x14ac:dyDescent="0.2">
      <c r="A7" s="231"/>
      <c r="B7" s="234" t="s">
        <v>33</v>
      </c>
      <c r="C7" s="234"/>
      <c r="D7" s="234"/>
      <c r="E7" s="44"/>
      <c r="F7" s="234" t="s">
        <v>289</v>
      </c>
      <c r="G7" s="234"/>
      <c r="H7" s="234"/>
      <c r="I7" s="44"/>
      <c r="J7" s="230" t="s">
        <v>288</v>
      </c>
      <c r="K7" s="230"/>
      <c r="L7" s="230"/>
      <c r="M7" s="44"/>
      <c r="N7" s="234" t="s">
        <v>287</v>
      </c>
      <c r="O7" s="234"/>
      <c r="P7" s="234"/>
    </row>
    <row r="8" spans="1:21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21" x14ac:dyDescent="0.2">
      <c r="A9" s="72" t="s">
        <v>36</v>
      </c>
      <c r="B9" s="102">
        <f>SUM(B11:B37)</f>
        <v>10426</v>
      </c>
      <c r="C9" s="102">
        <f>SUM(C11:C37)</f>
        <v>9745</v>
      </c>
      <c r="D9" s="97">
        <f>+C9/B9</f>
        <v>0.93468252445808553</v>
      </c>
      <c r="E9" s="45"/>
      <c r="F9" s="102">
        <f>SUM(F11:F37)</f>
        <v>8910</v>
      </c>
      <c r="G9" s="102">
        <f>SUM(G11:G37)</f>
        <v>8401</v>
      </c>
      <c r="H9" s="97">
        <f>+G9/F9</f>
        <v>0.94287317620650957</v>
      </c>
      <c r="I9" s="45"/>
      <c r="J9" s="102">
        <f>SUM(J11:J37)</f>
        <v>1387</v>
      </c>
      <c r="K9" s="102">
        <f>SUM(K11:K37)</f>
        <v>1256</v>
      </c>
      <c r="L9" s="97">
        <f>+K9/J9</f>
        <v>0.90555155010814703</v>
      </c>
      <c r="M9" s="45"/>
      <c r="N9" s="102">
        <f>SUM(N11:N37)</f>
        <v>129</v>
      </c>
      <c r="O9" s="102">
        <f>SUM(O11:O37)</f>
        <v>88</v>
      </c>
      <c r="P9" s="97">
        <f>+O9/N9</f>
        <v>0.68217054263565891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37</v>
      </c>
      <c r="B11" s="100">
        <v>356</v>
      </c>
      <c r="C11" s="100">
        <v>328</v>
      </c>
      <c r="D11" s="56">
        <f t="shared" ref="D11:D37" si="0">+C11/B11</f>
        <v>0.9213483146067416</v>
      </c>
      <c r="E11" s="55"/>
      <c r="F11" s="100">
        <v>262</v>
      </c>
      <c r="G11" s="100">
        <v>250</v>
      </c>
      <c r="H11" s="56">
        <f t="shared" ref="H11:H37" si="1">+G11/F11</f>
        <v>0.95419847328244278</v>
      </c>
      <c r="I11" s="55"/>
      <c r="J11" s="100">
        <v>86</v>
      </c>
      <c r="K11" s="100">
        <v>76</v>
      </c>
      <c r="L11" s="56">
        <f t="shared" ref="L11:L37" si="2">+K11/J11</f>
        <v>0.88372093023255816</v>
      </c>
      <c r="M11" s="55"/>
      <c r="N11" s="100">
        <v>8</v>
      </c>
      <c r="O11" s="100">
        <v>2</v>
      </c>
      <c r="P11" s="56">
        <f t="shared" ref="P11:P37" si="3">+O11/N11</f>
        <v>0.25</v>
      </c>
    </row>
    <row r="12" spans="1:21" x14ac:dyDescent="0.2">
      <c r="A12" s="78" t="s">
        <v>38</v>
      </c>
      <c r="B12" s="100">
        <v>280</v>
      </c>
      <c r="C12" s="100">
        <v>263</v>
      </c>
      <c r="D12" s="56">
        <f t="shared" si="0"/>
        <v>0.93928571428571428</v>
      </c>
      <c r="E12" s="55"/>
      <c r="F12" s="100">
        <v>243</v>
      </c>
      <c r="G12" s="100">
        <v>232</v>
      </c>
      <c r="H12" s="56">
        <f t="shared" si="1"/>
        <v>0.95473251028806583</v>
      </c>
      <c r="I12" s="55"/>
      <c r="J12" s="100">
        <v>33</v>
      </c>
      <c r="K12" s="100">
        <v>29</v>
      </c>
      <c r="L12" s="56">
        <f t="shared" si="2"/>
        <v>0.87878787878787878</v>
      </c>
      <c r="M12" s="55"/>
      <c r="N12" s="100">
        <v>4</v>
      </c>
      <c r="O12" s="100">
        <v>2</v>
      </c>
      <c r="P12" s="56">
        <f t="shared" si="3"/>
        <v>0.5</v>
      </c>
    </row>
    <row r="13" spans="1:21" x14ac:dyDescent="0.2">
      <c r="A13" s="78" t="s">
        <v>39</v>
      </c>
      <c r="B13" s="100">
        <v>319</v>
      </c>
      <c r="C13" s="100">
        <v>303</v>
      </c>
      <c r="D13" s="56">
        <f t="shared" si="0"/>
        <v>0.94984326018808773</v>
      </c>
      <c r="E13" s="55"/>
      <c r="F13" s="100">
        <v>281</v>
      </c>
      <c r="G13" s="100">
        <v>267</v>
      </c>
      <c r="H13" s="56">
        <f t="shared" si="1"/>
        <v>0.95017793594306055</v>
      </c>
      <c r="I13" s="55"/>
      <c r="J13" s="100">
        <v>38</v>
      </c>
      <c r="K13" s="100">
        <v>36</v>
      </c>
      <c r="L13" s="56">
        <f t="shared" si="2"/>
        <v>0.94736842105263153</v>
      </c>
      <c r="M13" s="55"/>
      <c r="N13" s="100">
        <v>0</v>
      </c>
      <c r="O13" s="100">
        <v>0</v>
      </c>
      <c r="P13" s="190" t="s">
        <v>42</v>
      </c>
    </row>
    <row r="14" spans="1:21" x14ac:dyDescent="0.2">
      <c r="A14" s="78" t="s">
        <v>40</v>
      </c>
      <c r="B14" s="100">
        <v>437</v>
      </c>
      <c r="C14" s="100">
        <v>414</v>
      </c>
      <c r="D14" s="56">
        <f t="shared" si="0"/>
        <v>0.94736842105263153</v>
      </c>
      <c r="E14" s="55"/>
      <c r="F14" s="100">
        <v>349</v>
      </c>
      <c r="G14" s="100">
        <v>326</v>
      </c>
      <c r="H14" s="56">
        <f t="shared" si="1"/>
        <v>0.93409742120343842</v>
      </c>
      <c r="I14" s="55"/>
      <c r="J14" s="100">
        <v>85</v>
      </c>
      <c r="K14" s="100">
        <v>85</v>
      </c>
      <c r="L14" s="56">
        <f t="shared" si="2"/>
        <v>1</v>
      </c>
      <c r="M14" s="55"/>
      <c r="N14" s="100">
        <v>3</v>
      </c>
      <c r="O14" s="100">
        <v>3</v>
      </c>
      <c r="P14" s="56">
        <f t="shared" si="3"/>
        <v>1</v>
      </c>
    </row>
    <row r="15" spans="1:21" x14ac:dyDescent="0.2">
      <c r="A15" s="78" t="s">
        <v>41</v>
      </c>
      <c r="B15" s="100">
        <v>301</v>
      </c>
      <c r="C15" s="100">
        <v>287</v>
      </c>
      <c r="D15" s="56">
        <f t="shared" si="0"/>
        <v>0.95348837209302328</v>
      </c>
      <c r="E15" s="55"/>
      <c r="F15" s="100">
        <v>279</v>
      </c>
      <c r="G15" s="100">
        <v>267</v>
      </c>
      <c r="H15" s="56">
        <f t="shared" si="1"/>
        <v>0.956989247311828</v>
      </c>
      <c r="I15" s="55"/>
      <c r="J15" s="100">
        <v>19</v>
      </c>
      <c r="K15" s="100">
        <v>17</v>
      </c>
      <c r="L15" s="56">
        <f t="shared" si="2"/>
        <v>0.89473684210526316</v>
      </c>
      <c r="M15" s="55"/>
      <c r="N15" s="100">
        <v>3</v>
      </c>
      <c r="O15" s="100">
        <v>3</v>
      </c>
      <c r="P15" s="56">
        <f t="shared" si="3"/>
        <v>1</v>
      </c>
    </row>
    <row r="16" spans="1:21" x14ac:dyDescent="0.2">
      <c r="A16" s="78" t="s">
        <v>43</v>
      </c>
      <c r="B16" s="100">
        <v>525</v>
      </c>
      <c r="C16" s="100">
        <v>480</v>
      </c>
      <c r="D16" s="56">
        <f t="shared" si="0"/>
        <v>0.91428571428571426</v>
      </c>
      <c r="E16" s="55"/>
      <c r="F16" s="100">
        <v>456</v>
      </c>
      <c r="G16" s="100">
        <v>423</v>
      </c>
      <c r="H16" s="56">
        <f t="shared" si="1"/>
        <v>0.92763157894736847</v>
      </c>
      <c r="I16" s="55"/>
      <c r="J16" s="100">
        <v>60</v>
      </c>
      <c r="K16" s="100">
        <v>50</v>
      </c>
      <c r="L16" s="56">
        <f t="shared" si="2"/>
        <v>0.83333333333333337</v>
      </c>
      <c r="M16" s="55"/>
      <c r="N16" s="100">
        <v>9</v>
      </c>
      <c r="O16" s="100">
        <v>7</v>
      </c>
      <c r="P16" s="56">
        <f t="shared" si="3"/>
        <v>0.77777777777777779</v>
      </c>
    </row>
    <row r="17" spans="1:16" x14ac:dyDescent="0.2">
      <c r="A17" s="78" t="s">
        <v>44</v>
      </c>
      <c r="B17" s="100">
        <v>207</v>
      </c>
      <c r="C17" s="100">
        <v>199</v>
      </c>
      <c r="D17" s="56">
        <f t="shared" si="0"/>
        <v>0.96135265700483097</v>
      </c>
      <c r="E17" s="55"/>
      <c r="F17" s="100">
        <v>195</v>
      </c>
      <c r="G17" s="100">
        <v>187</v>
      </c>
      <c r="H17" s="56">
        <f t="shared" si="1"/>
        <v>0.95897435897435901</v>
      </c>
      <c r="I17" s="55"/>
      <c r="J17" s="100">
        <v>12</v>
      </c>
      <c r="K17" s="100">
        <v>12</v>
      </c>
      <c r="L17" s="56">
        <f t="shared" si="2"/>
        <v>1</v>
      </c>
      <c r="M17" s="55"/>
      <c r="N17" s="100">
        <v>0</v>
      </c>
      <c r="O17" s="100">
        <v>0</v>
      </c>
      <c r="P17" s="190" t="s">
        <v>42</v>
      </c>
    </row>
    <row r="18" spans="1:16" x14ac:dyDescent="0.2">
      <c r="A18" s="78" t="s">
        <v>45</v>
      </c>
      <c r="B18" s="100">
        <v>1004</v>
      </c>
      <c r="C18" s="100">
        <v>959</v>
      </c>
      <c r="D18" s="56">
        <f t="shared" si="0"/>
        <v>0.95517928286852594</v>
      </c>
      <c r="E18" s="55"/>
      <c r="F18" s="100">
        <v>832</v>
      </c>
      <c r="G18" s="100">
        <v>804</v>
      </c>
      <c r="H18" s="56">
        <f t="shared" si="1"/>
        <v>0.96634615384615385</v>
      </c>
      <c r="I18" s="55"/>
      <c r="J18" s="100">
        <v>164</v>
      </c>
      <c r="K18" s="100">
        <v>154</v>
      </c>
      <c r="L18" s="56">
        <f t="shared" si="2"/>
        <v>0.93902439024390238</v>
      </c>
      <c r="M18" s="55"/>
      <c r="N18" s="100">
        <v>8</v>
      </c>
      <c r="O18" s="100">
        <v>1</v>
      </c>
      <c r="P18" s="56">
        <f t="shared" si="3"/>
        <v>0.125</v>
      </c>
    </row>
    <row r="19" spans="1:16" x14ac:dyDescent="0.2">
      <c r="A19" s="78" t="s">
        <v>46</v>
      </c>
      <c r="B19" s="100">
        <v>613</v>
      </c>
      <c r="C19" s="100">
        <v>565</v>
      </c>
      <c r="D19" s="56">
        <f t="shared" si="0"/>
        <v>0.9216965742251223</v>
      </c>
      <c r="E19" s="55"/>
      <c r="F19" s="100">
        <v>562</v>
      </c>
      <c r="G19" s="100">
        <v>522</v>
      </c>
      <c r="H19" s="56">
        <f t="shared" si="1"/>
        <v>0.92882562277580072</v>
      </c>
      <c r="I19" s="55"/>
      <c r="J19" s="100">
        <v>45</v>
      </c>
      <c r="K19" s="100">
        <v>37</v>
      </c>
      <c r="L19" s="56">
        <f t="shared" si="2"/>
        <v>0.82222222222222219</v>
      </c>
      <c r="M19" s="55"/>
      <c r="N19" s="100">
        <v>6</v>
      </c>
      <c r="O19" s="100">
        <v>6</v>
      </c>
      <c r="P19" s="56">
        <f t="shared" si="3"/>
        <v>1</v>
      </c>
    </row>
    <row r="20" spans="1:16" x14ac:dyDescent="0.2">
      <c r="A20" s="78" t="s">
        <v>47</v>
      </c>
      <c r="B20" s="100">
        <v>718</v>
      </c>
      <c r="C20" s="100">
        <v>670</v>
      </c>
      <c r="D20" s="56">
        <f t="shared" si="0"/>
        <v>0.93314763231197773</v>
      </c>
      <c r="E20" s="55"/>
      <c r="F20" s="100">
        <v>629</v>
      </c>
      <c r="G20" s="100">
        <v>592</v>
      </c>
      <c r="H20" s="56">
        <f t="shared" si="1"/>
        <v>0.94117647058823528</v>
      </c>
      <c r="I20" s="55"/>
      <c r="J20" s="100">
        <v>69</v>
      </c>
      <c r="K20" s="100">
        <v>59</v>
      </c>
      <c r="L20" s="56">
        <f t="shared" si="2"/>
        <v>0.85507246376811596</v>
      </c>
      <c r="M20" s="55"/>
      <c r="N20" s="100">
        <v>20</v>
      </c>
      <c r="O20" s="100">
        <v>19</v>
      </c>
      <c r="P20" s="56">
        <f t="shared" si="3"/>
        <v>0.95</v>
      </c>
    </row>
    <row r="21" spans="1:16" x14ac:dyDescent="0.2">
      <c r="A21" s="78" t="s">
        <v>48</v>
      </c>
      <c r="B21" s="100">
        <v>247</v>
      </c>
      <c r="C21" s="100">
        <v>216</v>
      </c>
      <c r="D21" s="56">
        <f t="shared" si="0"/>
        <v>0.87449392712550611</v>
      </c>
      <c r="E21" s="55"/>
      <c r="F21" s="100">
        <v>227</v>
      </c>
      <c r="G21" s="100">
        <v>199</v>
      </c>
      <c r="H21" s="56">
        <f t="shared" si="1"/>
        <v>0.87665198237885467</v>
      </c>
      <c r="I21" s="55"/>
      <c r="J21" s="100">
        <v>14</v>
      </c>
      <c r="K21" s="100">
        <v>12</v>
      </c>
      <c r="L21" s="56">
        <f t="shared" si="2"/>
        <v>0.8571428571428571</v>
      </c>
      <c r="M21" s="55"/>
      <c r="N21" s="100">
        <v>6</v>
      </c>
      <c r="O21" s="100">
        <v>5</v>
      </c>
      <c r="P21" s="56">
        <f t="shared" si="3"/>
        <v>0.83333333333333337</v>
      </c>
    </row>
    <row r="22" spans="1:16" x14ac:dyDescent="0.2">
      <c r="A22" s="86" t="s">
        <v>49</v>
      </c>
      <c r="B22" s="100">
        <v>704</v>
      </c>
      <c r="C22" s="100">
        <v>683</v>
      </c>
      <c r="D22" s="56">
        <f t="shared" si="0"/>
        <v>0.97017045454545459</v>
      </c>
      <c r="E22" s="55"/>
      <c r="F22" s="100">
        <v>516</v>
      </c>
      <c r="G22" s="100">
        <v>505</v>
      </c>
      <c r="H22" s="56">
        <f t="shared" si="1"/>
        <v>0.97868217054263562</v>
      </c>
      <c r="I22" s="55"/>
      <c r="J22" s="100">
        <v>183</v>
      </c>
      <c r="K22" s="100">
        <v>175</v>
      </c>
      <c r="L22" s="56">
        <f t="shared" si="2"/>
        <v>0.95628415300546443</v>
      </c>
      <c r="M22" s="55"/>
      <c r="N22" s="100">
        <v>5</v>
      </c>
      <c r="O22" s="100">
        <v>3</v>
      </c>
      <c r="P22" s="56">
        <f t="shared" si="3"/>
        <v>0.6</v>
      </c>
    </row>
    <row r="23" spans="1:16" x14ac:dyDescent="0.2">
      <c r="A23" s="78" t="s">
        <v>50</v>
      </c>
      <c r="B23" s="100">
        <v>350</v>
      </c>
      <c r="C23" s="100">
        <v>324</v>
      </c>
      <c r="D23" s="56">
        <f t="shared" si="0"/>
        <v>0.92571428571428571</v>
      </c>
      <c r="E23" s="55"/>
      <c r="F23" s="100">
        <v>330</v>
      </c>
      <c r="G23" s="100">
        <v>311</v>
      </c>
      <c r="H23" s="56">
        <f t="shared" si="1"/>
        <v>0.94242424242424239</v>
      </c>
      <c r="I23" s="55"/>
      <c r="J23" s="100">
        <v>18</v>
      </c>
      <c r="K23" s="100">
        <v>12</v>
      </c>
      <c r="L23" s="56">
        <f t="shared" si="2"/>
        <v>0.66666666666666663</v>
      </c>
      <c r="M23" s="55"/>
      <c r="N23" s="100">
        <v>2</v>
      </c>
      <c r="O23" s="100">
        <v>1</v>
      </c>
      <c r="P23" s="56">
        <f t="shared" si="3"/>
        <v>0.5</v>
      </c>
    </row>
    <row r="24" spans="1:16" x14ac:dyDescent="0.2">
      <c r="A24" s="78" t="s">
        <v>51</v>
      </c>
      <c r="B24" s="100">
        <v>485</v>
      </c>
      <c r="C24" s="100">
        <v>467</v>
      </c>
      <c r="D24" s="56">
        <f t="shared" si="0"/>
        <v>0.96288659793814435</v>
      </c>
      <c r="E24" s="55"/>
      <c r="F24" s="100">
        <v>368</v>
      </c>
      <c r="G24" s="100">
        <v>362</v>
      </c>
      <c r="H24" s="56">
        <f t="shared" si="1"/>
        <v>0.98369565217391308</v>
      </c>
      <c r="I24" s="55"/>
      <c r="J24" s="100">
        <v>117</v>
      </c>
      <c r="K24" s="100">
        <v>105</v>
      </c>
      <c r="L24" s="56">
        <f t="shared" si="2"/>
        <v>0.89743589743589747</v>
      </c>
      <c r="M24" s="55"/>
      <c r="N24" s="100">
        <v>0</v>
      </c>
      <c r="O24" s="100">
        <v>0</v>
      </c>
      <c r="P24" s="190" t="s">
        <v>42</v>
      </c>
    </row>
    <row r="25" spans="1:16" x14ac:dyDescent="0.2">
      <c r="A25" s="78" t="s">
        <v>52</v>
      </c>
      <c r="B25" s="100">
        <v>256</v>
      </c>
      <c r="C25" s="100">
        <v>232</v>
      </c>
      <c r="D25" s="56">
        <f t="shared" si="0"/>
        <v>0.90625</v>
      </c>
      <c r="E25" s="55"/>
      <c r="F25" s="100">
        <v>233</v>
      </c>
      <c r="G25" s="100">
        <v>210</v>
      </c>
      <c r="H25" s="56">
        <f t="shared" si="1"/>
        <v>0.90128755364806867</v>
      </c>
      <c r="I25" s="55"/>
      <c r="J25" s="100">
        <v>20</v>
      </c>
      <c r="K25" s="100">
        <v>19</v>
      </c>
      <c r="L25" s="56">
        <f t="shared" si="2"/>
        <v>0.95</v>
      </c>
      <c r="M25" s="55"/>
      <c r="N25" s="100">
        <v>3</v>
      </c>
      <c r="O25" s="100">
        <v>3</v>
      </c>
      <c r="P25" s="56">
        <f t="shared" si="3"/>
        <v>1</v>
      </c>
    </row>
    <row r="26" spans="1:16" x14ac:dyDescent="0.2">
      <c r="A26" s="78" t="s">
        <v>53</v>
      </c>
      <c r="B26" s="100">
        <v>262</v>
      </c>
      <c r="C26" s="100">
        <v>248</v>
      </c>
      <c r="D26" s="56">
        <f t="shared" si="0"/>
        <v>0.94656488549618323</v>
      </c>
      <c r="E26" s="55"/>
      <c r="F26" s="100">
        <v>248</v>
      </c>
      <c r="G26" s="100">
        <v>241</v>
      </c>
      <c r="H26" s="56">
        <f t="shared" si="1"/>
        <v>0.97177419354838712</v>
      </c>
      <c r="I26" s="55"/>
      <c r="J26" s="100">
        <v>14</v>
      </c>
      <c r="K26" s="100">
        <v>7</v>
      </c>
      <c r="L26" s="56">
        <f t="shared" si="2"/>
        <v>0.5</v>
      </c>
      <c r="M26" s="55"/>
      <c r="N26" s="100">
        <v>0</v>
      </c>
      <c r="O26" s="100">
        <v>0</v>
      </c>
      <c r="P26" s="190" t="s">
        <v>42</v>
      </c>
    </row>
    <row r="27" spans="1:16" x14ac:dyDescent="0.2">
      <c r="A27" s="78" t="s">
        <v>54</v>
      </c>
      <c r="B27" s="100">
        <v>280</v>
      </c>
      <c r="C27" s="100">
        <v>261</v>
      </c>
      <c r="D27" s="56">
        <f t="shared" si="0"/>
        <v>0.93214285714285716</v>
      </c>
      <c r="E27" s="55"/>
      <c r="F27" s="100">
        <v>238</v>
      </c>
      <c r="G27" s="100">
        <v>222</v>
      </c>
      <c r="H27" s="56">
        <f t="shared" si="1"/>
        <v>0.9327731092436975</v>
      </c>
      <c r="I27" s="55"/>
      <c r="J27" s="100">
        <v>40</v>
      </c>
      <c r="K27" s="100">
        <v>39</v>
      </c>
      <c r="L27" s="56">
        <f t="shared" si="2"/>
        <v>0.97499999999999998</v>
      </c>
      <c r="M27" s="55"/>
      <c r="N27" s="100">
        <v>2</v>
      </c>
      <c r="O27" s="100">
        <v>0</v>
      </c>
      <c r="P27" s="56">
        <f t="shared" si="3"/>
        <v>0</v>
      </c>
    </row>
    <row r="28" spans="1:16" x14ac:dyDescent="0.2">
      <c r="A28" s="78" t="s">
        <v>55</v>
      </c>
      <c r="B28" s="100">
        <v>294</v>
      </c>
      <c r="C28" s="100">
        <v>284</v>
      </c>
      <c r="D28" s="56">
        <f t="shared" si="0"/>
        <v>0.96598639455782309</v>
      </c>
      <c r="E28" s="55"/>
      <c r="F28" s="100">
        <v>274</v>
      </c>
      <c r="G28" s="100">
        <v>266</v>
      </c>
      <c r="H28" s="56">
        <f t="shared" si="1"/>
        <v>0.97080291970802923</v>
      </c>
      <c r="I28" s="55"/>
      <c r="J28" s="100">
        <v>18</v>
      </c>
      <c r="K28" s="100">
        <v>16</v>
      </c>
      <c r="L28" s="56">
        <f t="shared" si="2"/>
        <v>0.88888888888888884</v>
      </c>
      <c r="M28" s="55"/>
      <c r="N28" s="100">
        <v>2</v>
      </c>
      <c r="O28" s="100">
        <v>2</v>
      </c>
      <c r="P28" s="56">
        <f t="shared" si="3"/>
        <v>1</v>
      </c>
    </row>
    <row r="29" spans="1:16" x14ac:dyDescent="0.2">
      <c r="A29" s="78" t="s">
        <v>56</v>
      </c>
      <c r="B29" s="100">
        <v>214</v>
      </c>
      <c r="C29" s="100">
        <v>195</v>
      </c>
      <c r="D29" s="56">
        <f t="shared" si="0"/>
        <v>0.91121495327102808</v>
      </c>
      <c r="E29" s="55"/>
      <c r="F29" s="100">
        <v>197</v>
      </c>
      <c r="G29" s="100">
        <v>181</v>
      </c>
      <c r="H29" s="56">
        <f t="shared" si="1"/>
        <v>0.91878172588832485</v>
      </c>
      <c r="I29" s="55"/>
      <c r="J29" s="100">
        <v>15</v>
      </c>
      <c r="K29" s="100">
        <v>12</v>
      </c>
      <c r="L29" s="56">
        <f t="shared" si="2"/>
        <v>0.8</v>
      </c>
      <c r="M29" s="55"/>
      <c r="N29" s="100">
        <v>2</v>
      </c>
      <c r="O29" s="100">
        <v>2</v>
      </c>
      <c r="P29" s="56">
        <f t="shared" si="3"/>
        <v>1</v>
      </c>
    </row>
    <row r="30" spans="1:16" x14ac:dyDescent="0.2">
      <c r="A30" s="78" t="s">
        <v>57</v>
      </c>
      <c r="B30" s="100">
        <v>312</v>
      </c>
      <c r="C30" s="100">
        <v>279</v>
      </c>
      <c r="D30" s="56">
        <f t="shared" si="0"/>
        <v>0.89423076923076927</v>
      </c>
      <c r="E30" s="55"/>
      <c r="F30" s="100">
        <v>238</v>
      </c>
      <c r="G30" s="100">
        <v>215</v>
      </c>
      <c r="H30" s="56">
        <f t="shared" si="1"/>
        <v>0.90336134453781514</v>
      </c>
      <c r="I30" s="55"/>
      <c r="J30" s="100">
        <v>72</v>
      </c>
      <c r="K30" s="100">
        <v>63</v>
      </c>
      <c r="L30" s="56">
        <f t="shared" si="2"/>
        <v>0.875</v>
      </c>
      <c r="M30" s="55"/>
      <c r="N30" s="100">
        <v>2</v>
      </c>
      <c r="O30" s="100">
        <v>1</v>
      </c>
      <c r="P30" s="56">
        <f t="shared" si="3"/>
        <v>0.5</v>
      </c>
    </row>
    <row r="31" spans="1:16" x14ac:dyDescent="0.2">
      <c r="A31" s="78" t="s">
        <v>58</v>
      </c>
      <c r="B31" s="100">
        <v>524</v>
      </c>
      <c r="C31" s="100">
        <v>477</v>
      </c>
      <c r="D31" s="56">
        <f t="shared" si="0"/>
        <v>0.91030534351145043</v>
      </c>
      <c r="E31" s="55"/>
      <c r="F31" s="100">
        <v>435</v>
      </c>
      <c r="G31" s="100">
        <v>401</v>
      </c>
      <c r="H31" s="56">
        <f t="shared" si="1"/>
        <v>0.92183908045977014</v>
      </c>
      <c r="I31" s="55"/>
      <c r="J31" s="100">
        <v>81</v>
      </c>
      <c r="K31" s="100">
        <v>74</v>
      </c>
      <c r="L31" s="56">
        <f t="shared" si="2"/>
        <v>0.9135802469135802</v>
      </c>
      <c r="M31" s="55"/>
      <c r="N31" s="100">
        <v>8</v>
      </c>
      <c r="O31" s="100">
        <v>2</v>
      </c>
      <c r="P31" s="56">
        <f t="shared" si="3"/>
        <v>0.25</v>
      </c>
    </row>
    <row r="32" spans="1:16" x14ac:dyDescent="0.2">
      <c r="A32" s="78" t="s">
        <v>59</v>
      </c>
      <c r="B32" s="100">
        <v>217</v>
      </c>
      <c r="C32" s="100">
        <v>210</v>
      </c>
      <c r="D32" s="56">
        <f t="shared" si="0"/>
        <v>0.967741935483871</v>
      </c>
      <c r="E32" s="55"/>
      <c r="F32" s="100">
        <v>211</v>
      </c>
      <c r="G32" s="100">
        <v>204</v>
      </c>
      <c r="H32" s="56">
        <f t="shared" si="1"/>
        <v>0.96682464454976302</v>
      </c>
      <c r="I32" s="55"/>
      <c r="J32" s="100">
        <v>5</v>
      </c>
      <c r="K32" s="100">
        <v>5</v>
      </c>
      <c r="L32" s="56">
        <f t="shared" si="2"/>
        <v>1</v>
      </c>
      <c r="M32" s="55"/>
      <c r="N32" s="100">
        <v>1</v>
      </c>
      <c r="O32" s="100">
        <v>1</v>
      </c>
      <c r="P32" s="56">
        <f t="shared" si="3"/>
        <v>1</v>
      </c>
    </row>
    <row r="33" spans="1:16" x14ac:dyDescent="0.2">
      <c r="A33" s="78" t="s">
        <v>60</v>
      </c>
      <c r="B33" s="100">
        <v>335</v>
      </c>
      <c r="C33" s="100">
        <v>303</v>
      </c>
      <c r="D33" s="56">
        <f t="shared" si="0"/>
        <v>0.90447761194029852</v>
      </c>
      <c r="E33" s="55"/>
      <c r="F33" s="100">
        <v>296</v>
      </c>
      <c r="G33" s="100">
        <v>271</v>
      </c>
      <c r="H33" s="56">
        <f t="shared" si="1"/>
        <v>0.91554054054054057</v>
      </c>
      <c r="I33" s="55"/>
      <c r="J33" s="100">
        <v>26</v>
      </c>
      <c r="K33" s="100">
        <v>24</v>
      </c>
      <c r="L33" s="56">
        <f t="shared" si="2"/>
        <v>0.92307692307692313</v>
      </c>
      <c r="M33" s="55"/>
      <c r="N33" s="100">
        <v>13</v>
      </c>
      <c r="O33" s="100">
        <v>8</v>
      </c>
      <c r="P33" s="56">
        <f t="shared" si="3"/>
        <v>0.61538461538461542</v>
      </c>
    </row>
    <row r="34" spans="1:16" x14ac:dyDescent="0.2">
      <c r="A34" s="78" t="s">
        <v>61</v>
      </c>
      <c r="B34" s="100">
        <v>121</v>
      </c>
      <c r="C34" s="100">
        <v>114</v>
      </c>
      <c r="D34" s="56">
        <f t="shared" si="0"/>
        <v>0.94214876033057848</v>
      </c>
      <c r="E34" s="55"/>
      <c r="F34" s="100">
        <v>104</v>
      </c>
      <c r="G34" s="100">
        <v>97</v>
      </c>
      <c r="H34" s="56">
        <f t="shared" si="1"/>
        <v>0.93269230769230771</v>
      </c>
      <c r="I34" s="55"/>
      <c r="J34" s="100">
        <v>14</v>
      </c>
      <c r="K34" s="100">
        <v>14</v>
      </c>
      <c r="L34" s="56">
        <f t="shared" si="2"/>
        <v>1</v>
      </c>
      <c r="M34" s="55"/>
      <c r="N34" s="100">
        <v>3</v>
      </c>
      <c r="O34" s="100">
        <v>3</v>
      </c>
      <c r="P34" s="56">
        <f t="shared" si="3"/>
        <v>1</v>
      </c>
    </row>
    <row r="35" spans="1:16" x14ac:dyDescent="0.2">
      <c r="A35" s="78" t="s">
        <v>62</v>
      </c>
      <c r="B35" s="100">
        <v>521</v>
      </c>
      <c r="C35" s="100">
        <v>486</v>
      </c>
      <c r="D35" s="56">
        <f t="shared" si="0"/>
        <v>0.93282149712092133</v>
      </c>
      <c r="E35" s="55"/>
      <c r="F35" s="100">
        <v>432</v>
      </c>
      <c r="G35" s="100">
        <v>407</v>
      </c>
      <c r="H35" s="56">
        <f t="shared" si="1"/>
        <v>0.94212962962962965</v>
      </c>
      <c r="I35" s="55"/>
      <c r="J35" s="100">
        <v>83</v>
      </c>
      <c r="K35" s="100">
        <v>75</v>
      </c>
      <c r="L35" s="56">
        <f t="shared" si="2"/>
        <v>0.90361445783132532</v>
      </c>
      <c r="M35" s="55"/>
      <c r="N35" s="100">
        <v>6</v>
      </c>
      <c r="O35" s="100">
        <v>4</v>
      </c>
      <c r="P35" s="56">
        <f t="shared" si="3"/>
        <v>0.66666666666666663</v>
      </c>
    </row>
    <row r="36" spans="1:16" x14ac:dyDescent="0.2">
      <c r="A36" s="87" t="s">
        <v>63</v>
      </c>
      <c r="B36" s="100">
        <v>466</v>
      </c>
      <c r="C36" s="100">
        <v>428</v>
      </c>
      <c r="D36" s="56">
        <f t="shared" si="0"/>
        <v>0.91845493562231761</v>
      </c>
      <c r="E36" s="55"/>
      <c r="F36" s="100">
        <v>406</v>
      </c>
      <c r="G36" s="100">
        <v>377</v>
      </c>
      <c r="H36" s="56">
        <f t="shared" si="1"/>
        <v>0.9285714285714286</v>
      </c>
      <c r="I36" s="55"/>
      <c r="J36" s="100">
        <v>53</v>
      </c>
      <c r="K36" s="100">
        <v>47</v>
      </c>
      <c r="L36" s="56">
        <f t="shared" si="2"/>
        <v>0.8867924528301887</v>
      </c>
      <c r="M36" s="55"/>
      <c r="N36" s="100">
        <v>7</v>
      </c>
      <c r="O36" s="100">
        <v>4</v>
      </c>
      <c r="P36" s="56">
        <f t="shared" si="3"/>
        <v>0.5714285714285714</v>
      </c>
    </row>
    <row r="37" spans="1:16" ht="13.5" thickBot="1" x14ac:dyDescent="0.25">
      <c r="A37" s="88" t="s">
        <v>64</v>
      </c>
      <c r="B37" s="89">
        <v>78</v>
      </c>
      <c r="C37" s="89">
        <v>70</v>
      </c>
      <c r="D37" s="90">
        <f t="shared" si="0"/>
        <v>0.89743589743589747</v>
      </c>
      <c r="E37" s="65"/>
      <c r="F37" s="89">
        <v>69</v>
      </c>
      <c r="G37" s="89">
        <v>62</v>
      </c>
      <c r="H37" s="90">
        <f t="shared" si="1"/>
        <v>0.89855072463768115</v>
      </c>
      <c r="I37" s="65"/>
      <c r="J37" s="89">
        <v>3</v>
      </c>
      <c r="K37" s="89">
        <v>2</v>
      </c>
      <c r="L37" s="90">
        <f t="shared" si="2"/>
        <v>0.66666666666666663</v>
      </c>
      <c r="M37" s="65"/>
      <c r="N37" s="89">
        <v>6</v>
      </c>
      <c r="O37" s="89">
        <v>6</v>
      </c>
      <c r="P37" s="90">
        <f t="shared" si="3"/>
        <v>1</v>
      </c>
    </row>
  </sheetData>
  <mergeCells count="11">
    <mergeCell ref="B6:P6"/>
    <mergeCell ref="A7:A8"/>
    <mergeCell ref="B7:D7"/>
    <mergeCell ref="F7:H7"/>
    <mergeCell ref="J7:L7"/>
    <mergeCell ref="N7:P7"/>
    <mergeCell ref="R1:S2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selection activeCell="R11" sqref="R11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3" t="s">
        <v>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6"/>
      <c r="R1" s="223" t="s">
        <v>132</v>
      </c>
      <c r="S1" s="223"/>
      <c r="T1" s="36"/>
      <c r="U1" s="51"/>
    </row>
    <row r="2" spans="1:21" ht="15" x14ac:dyDescent="0.2">
      <c r="A2" s="233" t="s">
        <v>247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36"/>
      <c r="R2" s="223"/>
      <c r="S2" s="223"/>
      <c r="T2" s="52"/>
      <c r="U2" s="51"/>
    </row>
    <row r="3" spans="1:2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51"/>
      <c r="R3" s="51"/>
      <c r="S3" s="51"/>
      <c r="T3" s="51"/>
      <c r="U3" s="51"/>
    </row>
    <row r="4" spans="1:2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9"/>
      <c r="B6" s="235" t="s">
        <v>227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1" ht="12.75" customHeight="1" x14ac:dyDescent="0.2">
      <c r="A7" s="231"/>
      <c r="B7" s="234" t="s">
        <v>33</v>
      </c>
      <c r="C7" s="234"/>
      <c r="D7" s="234"/>
      <c r="E7" s="44"/>
      <c r="F7" s="234" t="s">
        <v>289</v>
      </c>
      <c r="G7" s="234"/>
      <c r="H7" s="234"/>
      <c r="I7" s="44"/>
      <c r="J7" s="230" t="s">
        <v>288</v>
      </c>
      <c r="K7" s="230"/>
      <c r="L7" s="230"/>
      <c r="M7" s="44"/>
      <c r="N7" s="234" t="s">
        <v>287</v>
      </c>
      <c r="O7" s="234"/>
      <c r="P7" s="234"/>
    </row>
    <row r="8" spans="1:21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21" x14ac:dyDescent="0.2">
      <c r="A9" s="72" t="s">
        <v>36</v>
      </c>
      <c r="B9" s="102">
        <f>SUM(B11:B37)</f>
        <v>6202</v>
      </c>
      <c r="C9" s="102">
        <f>SUM(C11:C37)</f>
        <v>5717</v>
      </c>
      <c r="D9" s="97">
        <f>+C9/B9</f>
        <v>0.92179941954208322</v>
      </c>
      <c r="E9" s="45"/>
      <c r="F9" s="102">
        <f>SUM(F11:F37)</f>
        <v>4455</v>
      </c>
      <c r="G9" s="102">
        <f>SUM(G11:G37)</f>
        <v>4132</v>
      </c>
      <c r="H9" s="97">
        <f>+G9/F9</f>
        <v>0.92749719416386078</v>
      </c>
      <c r="I9" s="45"/>
      <c r="J9" s="102">
        <f>SUM(J11:J37)</f>
        <v>1684</v>
      </c>
      <c r="K9" s="102">
        <f>SUM(K11:K37)</f>
        <v>1535</v>
      </c>
      <c r="L9" s="97">
        <f>+K9/J9</f>
        <v>0.91152019002375295</v>
      </c>
      <c r="M9" s="45"/>
      <c r="N9" s="102">
        <f>SUM(N11:N37)</f>
        <v>63</v>
      </c>
      <c r="O9" s="102">
        <f>SUM(O11:O37)</f>
        <v>50</v>
      </c>
      <c r="P9" s="97">
        <f>+O9/N9</f>
        <v>0.79365079365079361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37</v>
      </c>
      <c r="B11" s="100">
        <v>139</v>
      </c>
      <c r="C11" s="100">
        <v>132</v>
      </c>
      <c r="D11" s="56">
        <f t="shared" ref="D11:D37" si="0">+C11/B11</f>
        <v>0.94964028776978415</v>
      </c>
      <c r="E11" s="55"/>
      <c r="F11" s="100">
        <v>58</v>
      </c>
      <c r="G11" s="100">
        <v>55</v>
      </c>
      <c r="H11" s="56">
        <f t="shared" ref="H11:H37" si="1">+G11/F11</f>
        <v>0.94827586206896552</v>
      </c>
      <c r="I11" s="55"/>
      <c r="J11" s="100">
        <v>76</v>
      </c>
      <c r="K11" s="100">
        <v>74</v>
      </c>
      <c r="L11" s="56">
        <f t="shared" ref="L11:L37" si="2">+K11/J11</f>
        <v>0.97368421052631582</v>
      </c>
      <c r="M11" s="55"/>
      <c r="N11" s="100">
        <v>5</v>
      </c>
      <c r="O11" s="100">
        <v>3</v>
      </c>
      <c r="P11" s="56">
        <f t="shared" ref="P11:P37" si="3">+O11/N11</f>
        <v>0.6</v>
      </c>
    </row>
    <row r="12" spans="1:21" x14ac:dyDescent="0.2">
      <c r="A12" s="78" t="s">
        <v>38</v>
      </c>
      <c r="B12" s="100">
        <v>162</v>
      </c>
      <c r="C12" s="100">
        <v>149</v>
      </c>
      <c r="D12" s="56">
        <f t="shared" si="0"/>
        <v>0.91975308641975306</v>
      </c>
      <c r="E12" s="55"/>
      <c r="F12" s="100">
        <v>89</v>
      </c>
      <c r="G12" s="100">
        <v>84</v>
      </c>
      <c r="H12" s="56">
        <f t="shared" si="1"/>
        <v>0.9438202247191011</v>
      </c>
      <c r="I12" s="55"/>
      <c r="J12" s="100">
        <v>73</v>
      </c>
      <c r="K12" s="100">
        <v>65</v>
      </c>
      <c r="L12" s="56">
        <f t="shared" si="2"/>
        <v>0.8904109589041096</v>
      </c>
      <c r="M12" s="55"/>
      <c r="N12" s="100">
        <v>0</v>
      </c>
      <c r="O12" s="100">
        <v>0</v>
      </c>
      <c r="P12" s="190" t="s">
        <v>42</v>
      </c>
    </row>
    <row r="13" spans="1:21" x14ac:dyDescent="0.2">
      <c r="A13" s="78" t="s">
        <v>39</v>
      </c>
      <c r="B13" s="100">
        <v>145</v>
      </c>
      <c r="C13" s="100">
        <v>136</v>
      </c>
      <c r="D13" s="56">
        <f t="shared" si="0"/>
        <v>0.93793103448275861</v>
      </c>
      <c r="E13" s="55"/>
      <c r="F13" s="100">
        <v>93</v>
      </c>
      <c r="G13" s="100">
        <v>84</v>
      </c>
      <c r="H13" s="56">
        <f t="shared" si="1"/>
        <v>0.90322580645161288</v>
      </c>
      <c r="I13" s="55"/>
      <c r="J13" s="100">
        <v>52</v>
      </c>
      <c r="K13" s="100">
        <v>52</v>
      </c>
      <c r="L13" s="56">
        <f t="shared" si="2"/>
        <v>1</v>
      </c>
      <c r="M13" s="55"/>
      <c r="N13" s="100">
        <v>0</v>
      </c>
      <c r="O13" s="100">
        <v>0</v>
      </c>
      <c r="P13" s="190" t="s">
        <v>42</v>
      </c>
    </row>
    <row r="14" spans="1:21" x14ac:dyDescent="0.2">
      <c r="A14" s="78" t="s">
        <v>40</v>
      </c>
      <c r="B14" s="100">
        <v>258</v>
      </c>
      <c r="C14" s="100">
        <v>242</v>
      </c>
      <c r="D14" s="56">
        <f t="shared" si="0"/>
        <v>0.93798449612403101</v>
      </c>
      <c r="E14" s="55"/>
      <c r="F14" s="100">
        <v>187</v>
      </c>
      <c r="G14" s="100">
        <v>172</v>
      </c>
      <c r="H14" s="56">
        <f t="shared" si="1"/>
        <v>0.9197860962566845</v>
      </c>
      <c r="I14" s="55"/>
      <c r="J14" s="100">
        <v>67</v>
      </c>
      <c r="K14" s="100">
        <v>66</v>
      </c>
      <c r="L14" s="56">
        <f t="shared" si="2"/>
        <v>0.9850746268656716</v>
      </c>
      <c r="M14" s="55"/>
      <c r="N14" s="100">
        <v>4</v>
      </c>
      <c r="O14" s="100">
        <v>4</v>
      </c>
      <c r="P14" s="56">
        <f t="shared" si="3"/>
        <v>1</v>
      </c>
    </row>
    <row r="15" spans="1:21" x14ac:dyDescent="0.2">
      <c r="A15" s="78" t="s">
        <v>41</v>
      </c>
      <c r="B15" s="100">
        <v>171</v>
      </c>
      <c r="C15" s="100">
        <v>165</v>
      </c>
      <c r="D15" s="56">
        <f t="shared" si="0"/>
        <v>0.96491228070175439</v>
      </c>
      <c r="E15" s="55"/>
      <c r="F15" s="100">
        <v>143</v>
      </c>
      <c r="G15" s="100">
        <v>138</v>
      </c>
      <c r="H15" s="56">
        <f t="shared" si="1"/>
        <v>0.965034965034965</v>
      </c>
      <c r="I15" s="55"/>
      <c r="J15" s="100">
        <v>28</v>
      </c>
      <c r="K15" s="100">
        <v>27</v>
      </c>
      <c r="L15" s="56">
        <f t="shared" si="2"/>
        <v>0.9642857142857143</v>
      </c>
      <c r="M15" s="55"/>
      <c r="N15" s="100">
        <v>0</v>
      </c>
      <c r="O15" s="100">
        <v>0</v>
      </c>
      <c r="P15" s="190" t="s">
        <v>42</v>
      </c>
    </row>
    <row r="16" spans="1:21" x14ac:dyDescent="0.2">
      <c r="A16" s="78" t="s">
        <v>43</v>
      </c>
      <c r="B16" s="100">
        <v>315</v>
      </c>
      <c r="C16" s="100">
        <v>288</v>
      </c>
      <c r="D16" s="56">
        <f t="shared" si="0"/>
        <v>0.91428571428571426</v>
      </c>
      <c r="E16" s="55"/>
      <c r="F16" s="100">
        <v>256</v>
      </c>
      <c r="G16" s="100">
        <v>239</v>
      </c>
      <c r="H16" s="56">
        <f t="shared" si="1"/>
        <v>0.93359375</v>
      </c>
      <c r="I16" s="55"/>
      <c r="J16" s="100">
        <v>55</v>
      </c>
      <c r="K16" s="100">
        <v>45</v>
      </c>
      <c r="L16" s="56">
        <f t="shared" si="2"/>
        <v>0.81818181818181823</v>
      </c>
      <c r="M16" s="55"/>
      <c r="N16" s="100">
        <v>4</v>
      </c>
      <c r="O16" s="100">
        <v>4</v>
      </c>
      <c r="P16" s="56">
        <f t="shared" si="3"/>
        <v>1</v>
      </c>
    </row>
    <row r="17" spans="1:16" x14ac:dyDescent="0.2">
      <c r="A17" s="78" t="s">
        <v>44</v>
      </c>
      <c r="B17" s="100">
        <v>107</v>
      </c>
      <c r="C17" s="100">
        <v>98</v>
      </c>
      <c r="D17" s="56">
        <f t="shared" si="0"/>
        <v>0.91588785046728971</v>
      </c>
      <c r="E17" s="55"/>
      <c r="F17" s="100">
        <v>87</v>
      </c>
      <c r="G17" s="100">
        <v>83</v>
      </c>
      <c r="H17" s="56">
        <f t="shared" si="1"/>
        <v>0.95402298850574707</v>
      </c>
      <c r="I17" s="55"/>
      <c r="J17" s="100">
        <v>20</v>
      </c>
      <c r="K17" s="100">
        <v>15</v>
      </c>
      <c r="L17" s="56">
        <f t="shared" si="2"/>
        <v>0.75</v>
      </c>
      <c r="M17" s="55"/>
      <c r="N17" s="100">
        <v>0</v>
      </c>
      <c r="O17" s="100">
        <v>0</v>
      </c>
      <c r="P17" s="190" t="s">
        <v>42</v>
      </c>
    </row>
    <row r="18" spans="1:16" x14ac:dyDescent="0.2">
      <c r="A18" s="78" t="s">
        <v>45</v>
      </c>
      <c r="B18" s="100">
        <v>480</v>
      </c>
      <c r="C18" s="100">
        <v>445</v>
      </c>
      <c r="D18" s="56">
        <f t="shared" si="0"/>
        <v>0.92708333333333337</v>
      </c>
      <c r="E18" s="55"/>
      <c r="F18" s="100">
        <v>297</v>
      </c>
      <c r="G18" s="100">
        <v>268</v>
      </c>
      <c r="H18" s="56">
        <f t="shared" si="1"/>
        <v>0.90235690235690236</v>
      </c>
      <c r="I18" s="55"/>
      <c r="J18" s="100">
        <v>183</v>
      </c>
      <c r="K18" s="100">
        <v>177</v>
      </c>
      <c r="L18" s="56">
        <f t="shared" si="2"/>
        <v>0.96721311475409832</v>
      </c>
      <c r="M18" s="55"/>
      <c r="N18" s="100">
        <v>0</v>
      </c>
      <c r="O18" s="100">
        <v>0</v>
      </c>
      <c r="P18" s="190" t="s">
        <v>42</v>
      </c>
    </row>
    <row r="19" spans="1:16" x14ac:dyDescent="0.2">
      <c r="A19" s="78" t="s">
        <v>46</v>
      </c>
      <c r="B19" s="100">
        <v>328</v>
      </c>
      <c r="C19" s="100">
        <v>297</v>
      </c>
      <c r="D19" s="56">
        <f t="shared" si="0"/>
        <v>0.90548780487804881</v>
      </c>
      <c r="E19" s="55"/>
      <c r="F19" s="100">
        <v>237</v>
      </c>
      <c r="G19" s="100">
        <v>213</v>
      </c>
      <c r="H19" s="56">
        <f t="shared" si="1"/>
        <v>0.89873417721518989</v>
      </c>
      <c r="I19" s="55"/>
      <c r="J19" s="100">
        <v>84</v>
      </c>
      <c r="K19" s="100">
        <v>77</v>
      </c>
      <c r="L19" s="56">
        <f t="shared" si="2"/>
        <v>0.91666666666666663</v>
      </c>
      <c r="M19" s="55"/>
      <c r="N19" s="100">
        <v>7</v>
      </c>
      <c r="O19" s="100">
        <v>7</v>
      </c>
      <c r="P19" s="56">
        <f t="shared" si="3"/>
        <v>1</v>
      </c>
    </row>
    <row r="20" spans="1:16" x14ac:dyDescent="0.2">
      <c r="A20" s="78" t="s">
        <v>47</v>
      </c>
      <c r="B20" s="100">
        <v>421</v>
      </c>
      <c r="C20" s="100">
        <v>391</v>
      </c>
      <c r="D20" s="56">
        <f t="shared" si="0"/>
        <v>0.92874109263657956</v>
      </c>
      <c r="E20" s="55"/>
      <c r="F20" s="100">
        <v>323</v>
      </c>
      <c r="G20" s="100">
        <v>299</v>
      </c>
      <c r="H20" s="56">
        <f t="shared" si="1"/>
        <v>0.92569659442724461</v>
      </c>
      <c r="I20" s="55"/>
      <c r="J20" s="100">
        <v>97</v>
      </c>
      <c r="K20" s="100">
        <v>91</v>
      </c>
      <c r="L20" s="56">
        <f t="shared" si="2"/>
        <v>0.93814432989690721</v>
      </c>
      <c r="M20" s="55"/>
      <c r="N20" s="100">
        <v>1</v>
      </c>
      <c r="O20" s="100">
        <v>1</v>
      </c>
      <c r="P20" s="56">
        <f t="shared" si="3"/>
        <v>1</v>
      </c>
    </row>
    <row r="21" spans="1:16" x14ac:dyDescent="0.2">
      <c r="A21" s="78" t="s">
        <v>48</v>
      </c>
      <c r="B21" s="100">
        <v>214</v>
      </c>
      <c r="C21" s="100">
        <v>190</v>
      </c>
      <c r="D21" s="56">
        <f t="shared" si="0"/>
        <v>0.88785046728971961</v>
      </c>
      <c r="E21" s="55"/>
      <c r="F21" s="100">
        <v>197</v>
      </c>
      <c r="G21" s="100">
        <v>173</v>
      </c>
      <c r="H21" s="56">
        <f t="shared" si="1"/>
        <v>0.87817258883248728</v>
      </c>
      <c r="I21" s="55"/>
      <c r="J21" s="100">
        <v>17</v>
      </c>
      <c r="K21" s="100">
        <v>17</v>
      </c>
      <c r="L21" s="56">
        <f t="shared" si="2"/>
        <v>1</v>
      </c>
      <c r="M21" s="55"/>
      <c r="N21" s="100">
        <v>0</v>
      </c>
      <c r="O21" s="100">
        <v>0</v>
      </c>
      <c r="P21" s="190" t="s">
        <v>42</v>
      </c>
    </row>
    <row r="22" spans="1:16" x14ac:dyDescent="0.2">
      <c r="A22" s="86" t="s">
        <v>49</v>
      </c>
      <c r="B22" s="100">
        <v>309</v>
      </c>
      <c r="C22" s="100">
        <v>292</v>
      </c>
      <c r="D22" s="56">
        <f t="shared" si="0"/>
        <v>0.94498381877022652</v>
      </c>
      <c r="E22" s="55"/>
      <c r="F22" s="100">
        <v>177</v>
      </c>
      <c r="G22" s="100">
        <v>169</v>
      </c>
      <c r="H22" s="56">
        <f t="shared" si="1"/>
        <v>0.95480225988700562</v>
      </c>
      <c r="I22" s="55"/>
      <c r="J22" s="100">
        <v>130</v>
      </c>
      <c r="K22" s="100">
        <v>121</v>
      </c>
      <c r="L22" s="56">
        <f t="shared" si="2"/>
        <v>0.93076923076923079</v>
      </c>
      <c r="M22" s="55"/>
      <c r="N22" s="100">
        <v>2</v>
      </c>
      <c r="O22" s="100">
        <v>2</v>
      </c>
      <c r="P22" s="56">
        <f t="shared" si="3"/>
        <v>1</v>
      </c>
    </row>
    <row r="23" spans="1:16" x14ac:dyDescent="0.2">
      <c r="A23" s="78" t="s">
        <v>50</v>
      </c>
      <c r="B23" s="100">
        <v>203</v>
      </c>
      <c r="C23" s="100">
        <v>198</v>
      </c>
      <c r="D23" s="56">
        <f t="shared" si="0"/>
        <v>0.97536945812807885</v>
      </c>
      <c r="E23" s="55"/>
      <c r="F23" s="100">
        <v>164</v>
      </c>
      <c r="G23" s="100">
        <v>161</v>
      </c>
      <c r="H23" s="56">
        <f t="shared" si="1"/>
        <v>0.98170731707317072</v>
      </c>
      <c r="I23" s="55"/>
      <c r="J23" s="100">
        <v>38</v>
      </c>
      <c r="K23" s="100">
        <v>36</v>
      </c>
      <c r="L23" s="56">
        <f t="shared" si="2"/>
        <v>0.94736842105263153</v>
      </c>
      <c r="M23" s="55"/>
      <c r="N23" s="100">
        <v>1</v>
      </c>
      <c r="O23" s="100">
        <v>1</v>
      </c>
      <c r="P23" s="56">
        <f t="shared" si="3"/>
        <v>1</v>
      </c>
    </row>
    <row r="24" spans="1:16" x14ac:dyDescent="0.2">
      <c r="A24" s="78" t="s">
        <v>51</v>
      </c>
      <c r="B24" s="100">
        <v>265</v>
      </c>
      <c r="C24" s="100">
        <v>250</v>
      </c>
      <c r="D24" s="56">
        <f t="shared" si="0"/>
        <v>0.94339622641509435</v>
      </c>
      <c r="E24" s="55"/>
      <c r="F24" s="100">
        <v>136</v>
      </c>
      <c r="G24" s="100">
        <v>136</v>
      </c>
      <c r="H24" s="56">
        <f t="shared" si="1"/>
        <v>1</v>
      </c>
      <c r="I24" s="55"/>
      <c r="J24" s="100">
        <v>127</v>
      </c>
      <c r="K24" s="100">
        <v>112</v>
      </c>
      <c r="L24" s="56">
        <f t="shared" si="2"/>
        <v>0.88188976377952755</v>
      </c>
      <c r="M24" s="55"/>
      <c r="N24" s="100">
        <v>2</v>
      </c>
      <c r="O24" s="100">
        <v>2</v>
      </c>
      <c r="P24" s="56">
        <f t="shared" si="3"/>
        <v>1</v>
      </c>
    </row>
    <row r="25" spans="1:16" x14ac:dyDescent="0.2">
      <c r="A25" s="78" t="s">
        <v>52</v>
      </c>
      <c r="B25" s="100">
        <v>200</v>
      </c>
      <c r="C25" s="100">
        <v>184</v>
      </c>
      <c r="D25" s="56">
        <f t="shared" si="0"/>
        <v>0.92</v>
      </c>
      <c r="E25" s="55"/>
      <c r="F25" s="100">
        <v>165</v>
      </c>
      <c r="G25" s="100">
        <v>155</v>
      </c>
      <c r="H25" s="56">
        <f t="shared" si="1"/>
        <v>0.93939393939393945</v>
      </c>
      <c r="I25" s="55"/>
      <c r="J25" s="100">
        <v>32</v>
      </c>
      <c r="K25" s="100">
        <v>26</v>
      </c>
      <c r="L25" s="56">
        <f t="shared" si="2"/>
        <v>0.8125</v>
      </c>
      <c r="M25" s="55"/>
      <c r="N25" s="100">
        <v>3</v>
      </c>
      <c r="O25" s="100">
        <v>3</v>
      </c>
      <c r="P25" s="56">
        <f t="shared" si="3"/>
        <v>1</v>
      </c>
    </row>
    <row r="26" spans="1:16" x14ac:dyDescent="0.2">
      <c r="A26" s="78" t="s">
        <v>53</v>
      </c>
      <c r="B26" s="100">
        <v>185</v>
      </c>
      <c r="C26" s="100">
        <v>179</v>
      </c>
      <c r="D26" s="56">
        <f t="shared" si="0"/>
        <v>0.96756756756756757</v>
      </c>
      <c r="E26" s="55"/>
      <c r="F26" s="100">
        <v>133</v>
      </c>
      <c r="G26" s="100">
        <v>128</v>
      </c>
      <c r="H26" s="56">
        <f t="shared" si="1"/>
        <v>0.96240601503759393</v>
      </c>
      <c r="I26" s="55"/>
      <c r="J26" s="100">
        <v>52</v>
      </c>
      <c r="K26" s="100">
        <v>51</v>
      </c>
      <c r="L26" s="56">
        <f t="shared" si="2"/>
        <v>0.98076923076923073</v>
      </c>
      <c r="M26" s="55"/>
      <c r="N26" s="100">
        <v>0</v>
      </c>
      <c r="O26" s="100">
        <v>0</v>
      </c>
      <c r="P26" s="190" t="s">
        <v>42</v>
      </c>
    </row>
    <row r="27" spans="1:16" x14ac:dyDescent="0.2">
      <c r="A27" s="78" t="s">
        <v>54</v>
      </c>
      <c r="B27" s="100">
        <v>199</v>
      </c>
      <c r="C27" s="100">
        <v>180</v>
      </c>
      <c r="D27" s="56">
        <f t="shared" si="0"/>
        <v>0.90452261306532666</v>
      </c>
      <c r="E27" s="55"/>
      <c r="F27" s="100">
        <v>148</v>
      </c>
      <c r="G27" s="100">
        <v>139</v>
      </c>
      <c r="H27" s="56">
        <f t="shared" si="1"/>
        <v>0.93918918918918914</v>
      </c>
      <c r="I27" s="55"/>
      <c r="J27" s="100">
        <v>48</v>
      </c>
      <c r="K27" s="100">
        <v>40</v>
      </c>
      <c r="L27" s="56">
        <f t="shared" si="2"/>
        <v>0.83333333333333337</v>
      </c>
      <c r="M27" s="55"/>
      <c r="N27" s="100">
        <v>3</v>
      </c>
      <c r="O27" s="100">
        <v>1</v>
      </c>
      <c r="P27" s="56">
        <f t="shared" si="3"/>
        <v>0.33333333333333331</v>
      </c>
    </row>
    <row r="28" spans="1:16" x14ac:dyDescent="0.2">
      <c r="A28" s="78" t="s">
        <v>55</v>
      </c>
      <c r="B28" s="100">
        <v>179</v>
      </c>
      <c r="C28" s="100">
        <v>171</v>
      </c>
      <c r="D28" s="56">
        <f t="shared" si="0"/>
        <v>0.95530726256983245</v>
      </c>
      <c r="E28" s="55"/>
      <c r="F28" s="100">
        <v>145</v>
      </c>
      <c r="G28" s="100">
        <v>138</v>
      </c>
      <c r="H28" s="56">
        <f t="shared" si="1"/>
        <v>0.9517241379310345</v>
      </c>
      <c r="I28" s="55"/>
      <c r="J28" s="100">
        <v>34</v>
      </c>
      <c r="K28" s="100">
        <v>33</v>
      </c>
      <c r="L28" s="56">
        <f t="shared" si="2"/>
        <v>0.97058823529411764</v>
      </c>
      <c r="M28" s="55"/>
      <c r="N28" s="100">
        <v>0</v>
      </c>
      <c r="O28" s="100">
        <v>0</v>
      </c>
      <c r="P28" s="190" t="s">
        <v>42</v>
      </c>
    </row>
    <row r="29" spans="1:16" x14ac:dyDescent="0.2">
      <c r="A29" s="78" t="s">
        <v>56</v>
      </c>
      <c r="B29" s="100">
        <v>171</v>
      </c>
      <c r="C29" s="100">
        <v>157</v>
      </c>
      <c r="D29" s="56">
        <f t="shared" si="0"/>
        <v>0.91812865497076024</v>
      </c>
      <c r="E29" s="55"/>
      <c r="F29" s="100">
        <v>124</v>
      </c>
      <c r="G29" s="100">
        <v>114</v>
      </c>
      <c r="H29" s="56">
        <f t="shared" si="1"/>
        <v>0.91935483870967738</v>
      </c>
      <c r="I29" s="55"/>
      <c r="J29" s="100">
        <v>46</v>
      </c>
      <c r="K29" s="100">
        <v>42</v>
      </c>
      <c r="L29" s="56">
        <f t="shared" si="2"/>
        <v>0.91304347826086951</v>
      </c>
      <c r="M29" s="55"/>
      <c r="N29" s="100">
        <v>1</v>
      </c>
      <c r="O29" s="100">
        <v>1</v>
      </c>
      <c r="P29" s="56">
        <f t="shared" si="3"/>
        <v>1</v>
      </c>
    </row>
    <row r="30" spans="1:16" x14ac:dyDescent="0.2">
      <c r="A30" s="78" t="s">
        <v>57</v>
      </c>
      <c r="B30" s="100">
        <v>205</v>
      </c>
      <c r="C30" s="100">
        <v>175</v>
      </c>
      <c r="D30" s="56">
        <f t="shared" si="0"/>
        <v>0.85365853658536583</v>
      </c>
      <c r="E30" s="55"/>
      <c r="F30" s="100">
        <v>120</v>
      </c>
      <c r="G30" s="100">
        <v>107</v>
      </c>
      <c r="H30" s="56">
        <f t="shared" si="1"/>
        <v>0.89166666666666672</v>
      </c>
      <c r="I30" s="55"/>
      <c r="J30" s="100">
        <v>84</v>
      </c>
      <c r="K30" s="100">
        <v>68</v>
      </c>
      <c r="L30" s="56">
        <f t="shared" si="2"/>
        <v>0.80952380952380953</v>
      </c>
      <c r="M30" s="55"/>
      <c r="N30" s="100">
        <v>1</v>
      </c>
      <c r="O30" s="100">
        <v>0</v>
      </c>
      <c r="P30" s="56">
        <f t="shared" si="3"/>
        <v>0</v>
      </c>
    </row>
    <row r="31" spans="1:16" x14ac:dyDescent="0.2">
      <c r="A31" s="78" t="s">
        <v>58</v>
      </c>
      <c r="B31" s="100">
        <v>343</v>
      </c>
      <c r="C31" s="100">
        <v>308</v>
      </c>
      <c r="D31" s="56">
        <f t="shared" si="0"/>
        <v>0.89795918367346939</v>
      </c>
      <c r="E31" s="55"/>
      <c r="F31" s="100">
        <v>262</v>
      </c>
      <c r="G31" s="100">
        <v>235</v>
      </c>
      <c r="H31" s="56">
        <f t="shared" si="1"/>
        <v>0.89694656488549618</v>
      </c>
      <c r="I31" s="55"/>
      <c r="J31" s="100">
        <v>79</v>
      </c>
      <c r="K31" s="100">
        <v>72</v>
      </c>
      <c r="L31" s="56">
        <f t="shared" si="2"/>
        <v>0.91139240506329111</v>
      </c>
      <c r="M31" s="55"/>
      <c r="N31" s="100">
        <v>2</v>
      </c>
      <c r="O31" s="100">
        <v>1</v>
      </c>
      <c r="P31" s="56">
        <f t="shared" si="3"/>
        <v>0.5</v>
      </c>
    </row>
    <row r="32" spans="1:16" x14ac:dyDescent="0.2">
      <c r="A32" s="78" t="s">
        <v>59</v>
      </c>
      <c r="B32" s="100">
        <v>132</v>
      </c>
      <c r="C32" s="100">
        <v>121</v>
      </c>
      <c r="D32" s="56">
        <f t="shared" si="0"/>
        <v>0.91666666666666663</v>
      </c>
      <c r="E32" s="55"/>
      <c r="F32" s="100">
        <v>115</v>
      </c>
      <c r="G32" s="100">
        <v>107</v>
      </c>
      <c r="H32" s="56">
        <f t="shared" si="1"/>
        <v>0.93043478260869561</v>
      </c>
      <c r="I32" s="55"/>
      <c r="J32" s="100">
        <v>16</v>
      </c>
      <c r="K32" s="100">
        <v>14</v>
      </c>
      <c r="L32" s="56">
        <f t="shared" si="2"/>
        <v>0.875</v>
      </c>
      <c r="M32" s="55"/>
      <c r="N32" s="100">
        <v>1</v>
      </c>
      <c r="O32" s="100">
        <v>0</v>
      </c>
      <c r="P32" s="56">
        <f t="shared" si="3"/>
        <v>0</v>
      </c>
    </row>
    <row r="33" spans="1:16" x14ac:dyDescent="0.2">
      <c r="A33" s="78" t="s">
        <v>60</v>
      </c>
      <c r="B33" s="100">
        <v>263</v>
      </c>
      <c r="C33" s="100">
        <v>225</v>
      </c>
      <c r="D33" s="56">
        <f t="shared" si="0"/>
        <v>0.85551330798479086</v>
      </c>
      <c r="E33" s="55"/>
      <c r="F33" s="100">
        <v>220</v>
      </c>
      <c r="G33" s="100">
        <v>192</v>
      </c>
      <c r="H33" s="56">
        <f t="shared" si="1"/>
        <v>0.87272727272727268</v>
      </c>
      <c r="I33" s="55"/>
      <c r="J33" s="100">
        <v>37</v>
      </c>
      <c r="K33" s="100">
        <v>28</v>
      </c>
      <c r="L33" s="56">
        <f t="shared" si="2"/>
        <v>0.7567567567567568</v>
      </c>
      <c r="M33" s="55"/>
      <c r="N33" s="100">
        <v>6</v>
      </c>
      <c r="O33" s="100">
        <v>5</v>
      </c>
      <c r="P33" s="56">
        <f t="shared" si="3"/>
        <v>0.83333333333333337</v>
      </c>
    </row>
    <row r="34" spans="1:16" x14ac:dyDescent="0.2">
      <c r="A34" s="78" t="s">
        <v>61</v>
      </c>
      <c r="B34" s="100">
        <v>62</v>
      </c>
      <c r="C34" s="100">
        <v>58</v>
      </c>
      <c r="D34" s="56">
        <f t="shared" si="0"/>
        <v>0.93548387096774188</v>
      </c>
      <c r="E34" s="55"/>
      <c r="F34" s="100">
        <v>52</v>
      </c>
      <c r="G34" s="100">
        <v>50</v>
      </c>
      <c r="H34" s="56">
        <f t="shared" si="1"/>
        <v>0.96153846153846156</v>
      </c>
      <c r="I34" s="55"/>
      <c r="J34" s="100">
        <v>9</v>
      </c>
      <c r="K34" s="100">
        <v>7</v>
      </c>
      <c r="L34" s="56">
        <f t="shared" si="2"/>
        <v>0.77777777777777779</v>
      </c>
      <c r="M34" s="55"/>
      <c r="N34" s="100">
        <v>1</v>
      </c>
      <c r="O34" s="100">
        <v>1</v>
      </c>
      <c r="P34" s="56">
        <f t="shared" si="3"/>
        <v>1</v>
      </c>
    </row>
    <row r="35" spans="1:16" x14ac:dyDescent="0.2">
      <c r="A35" s="78" t="s">
        <v>62</v>
      </c>
      <c r="B35" s="100">
        <v>358</v>
      </c>
      <c r="C35" s="100">
        <v>326</v>
      </c>
      <c r="D35" s="56">
        <f t="shared" si="0"/>
        <v>0.91061452513966479</v>
      </c>
      <c r="E35" s="55"/>
      <c r="F35" s="100">
        <v>244</v>
      </c>
      <c r="G35" s="100">
        <v>225</v>
      </c>
      <c r="H35" s="56">
        <f t="shared" si="1"/>
        <v>0.92213114754098358</v>
      </c>
      <c r="I35" s="55"/>
      <c r="J35" s="100">
        <v>110</v>
      </c>
      <c r="K35" s="100">
        <v>99</v>
      </c>
      <c r="L35" s="56">
        <f t="shared" si="2"/>
        <v>0.9</v>
      </c>
      <c r="M35" s="55"/>
      <c r="N35" s="100">
        <v>4</v>
      </c>
      <c r="O35" s="100">
        <v>2</v>
      </c>
      <c r="P35" s="56">
        <f t="shared" si="3"/>
        <v>0.5</v>
      </c>
    </row>
    <row r="36" spans="1:16" x14ac:dyDescent="0.2">
      <c r="A36" s="87" t="s">
        <v>63</v>
      </c>
      <c r="B36" s="100">
        <v>333</v>
      </c>
      <c r="C36" s="100">
        <v>314</v>
      </c>
      <c r="D36" s="56">
        <f t="shared" si="0"/>
        <v>0.9429429429429429</v>
      </c>
      <c r="E36" s="55"/>
      <c r="F36" s="100">
        <v>241</v>
      </c>
      <c r="G36" s="100">
        <v>228</v>
      </c>
      <c r="H36" s="56">
        <f t="shared" si="1"/>
        <v>0.94605809128630702</v>
      </c>
      <c r="I36" s="55"/>
      <c r="J36" s="100">
        <v>82</v>
      </c>
      <c r="K36" s="100">
        <v>76</v>
      </c>
      <c r="L36" s="56">
        <f t="shared" si="2"/>
        <v>0.92682926829268297</v>
      </c>
      <c r="M36" s="55"/>
      <c r="N36" s="100">
        <v>10</v>
      </c>
      <c r="O36" s="100">
        <v>10</v>
      </c>
      <c r="P36" s="56">
        <f t="shared" si="3"/>
        <v>1</v>
      </c>
    </row>
    <row r="37" spans="1:16" ht="13.5" thickBot="1" x14ac:dyDescent="0.25">
      <c r="A37" s="88" t="s">
        <v>64</v>
      </c>
      <c r="B37" s="89">
        <v>55</v>
      </c>
      <c r="C37" s="89">
        <v>46</v>
      </c>
      <c r="D37" s="90">
        <f t="shared" si="0"/>
        <v>0.83636363636363631</v>
      </c>
      <c r="E37" s="65"/>
      <c r="F37" s="89">
        <v>42</v>
      </c>
      <c r="G37" s="89">
        <v>40</v>
      </c>
      <c r="H37" s="90">
        <f t="shared" si="1"/>
        <v>0.95238095238095233</v>
      </c>
      <c r="I37" s="65"/>
      <c r="J37" s="89">
        <v>8</v>
      </c>
      <c r="K37" s="89">
        <v>4</v>
      </c>
      <c r="L37" s="90">
        <f t="shared" si="2"/>
        <v>0.5</v>
      </c>
      <c r="M37" s="65"/>
      <c r="N37" s="89">
        <v>5</v>
      </c>
      <c r="O37" s="89">
        <v>2</v>
      </c>
      <c r="P37" s="90">
        <f t="shared" si="3"/>
        <v>0.4</v>
      </c>
    </row>
  </sheetData>
  <mergeCells count="11">
    <mergeCell ref="B6:P6"/>
    <mergeCell ref="A7:A8"/>
    <mergeCell ref="B7:D7"/>
    <mergeCell ref="F7:H7"/>
    <mergeCell ref="J7:L7"/>
    <mergeCell ref="N7:P7"/>
    <mergeCell ref="R1:S2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zoomScaleNormal="100" workbookViewId="0">
      <selection activeCell="R15" sqref="R15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21" ht="15" x14ac:dyDescent="0.2">
      <c r="A1" s="233" t="s">
        <v>96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6"/>
      <c r="R1" s="223" t="s">
        <v>132</v>
      </c>
      <c r="S1" s="223"/>
      <c r="T1" s="36"/>
      <c r="U1" s="51"/>
    </row>
    <row r="2" spans="1:21" ht="15" x14ac:dyDescent="0.2">
      <c r="A2" s="233" t="s">
        <v>248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36"/>
      <c r="R2" s="223"/>
      <c r="S2" s="223"/>
      <c r="T2" s="52"/>
      <c r="U2" s="51"/>
    </row>
    <row r="3" spans="1:2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51"/>
      <c r="R3" s="51"/>
      <c r="S3" s="51"/>
      <c r="T3" s="51"/>
      <c r="U3" s="51"/>
    </row>
    <row r="4" spans="1:2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2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ht="14.25" x14ac:dyDescent="0.2">
      <c r="A6" s="189"/>
      <c r="B6" s="235" t="s">
        <v>228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1" x14ac:dyDescent="0.2">
      <c r="A7" s="231"/>
      <c r="B7" s="234" t="s">
        <v>33</v>
      </c>
      <c r="C7" s="234"/>
      <c r="D7" s="234"/>
      <c r="E7" s="44"/>
      <c r="F7" s="234" t="s">
        <v>223</v>
      </c>
      <c r="G7" s="234"/>
      <c r="H7" s="234"/>
      <c r="I7" s="44"/>
      <c r="J7" s="230" t="s">
        <v>224</v>
      </c>
      <c r="K7" s="230"/>
      <c r="L7" s="230"/>
      <c r="M7" s="44"/>
      <c r="N7" s="234" t="s">
        <v>225</v>
      </c>
      <c r="O7" s="234"/>
      <c r="P7" s="234"/>
    </row>
    <row r="8" spans="1:21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21" x14ac:dyDescent="0.2">
      <c r="A9" s="72" t="s">
        <v>36</v>
      </c>
      <c r="B9" s="102">
        <f>SUM(B11:B37)</f>
        <v>1152</v>
      </c>
      <c r="C9" s="102">
        <f>SUM(C11:C37)</f>
        <v>1047</v>
      </c>
      <c r="D9" s="97">
        <f>+C9/B9</f>
        <v>0.90885416666666663</v>
      </c>
      <c r="E9" s="45"/>
      <c r="F9" s="102">
        <f>SUM(F11:F37)</f>
        <v>127</v>
      </c>
      <c r="G9" s="102">
        <f>SUM(G11:G37)</f>
        <v>124</v>
      </c>
      <c r="H9" s="97">
        <f>+G9/F9</f>
        <v>0.97637795275590555</v>
      </c>
      <c r="I9" s="45"/>
      <c r="J9" s="102">
        <f>SUM(J11:J37)</f>
        <v>132</v>
      </c>
      <c r="K9" s="102">
        <f>SUM(K11:K37)</f>
        <v>129</v>
      </c>
      <c r="L9" s="97">
        <f>+K9/J9</f>
        <v>0.97727272727272729</v>
      </c>
      <c r="M9" s="45"/>
      <c r="N9" s="102">
        <f>SUM(N11:N37)</f>
        <v>893</v>
      </c>
      <c r="O9" s="102">
        <f>SUM(O11:O37)</f>
        <v>795</v>
      </c>
      <c r="P9" s="97">
        <f>+O9/N9</f>
        <v>0.89025755879059354</v>
      </c>
    </row>
    <row r="10" spans="1:21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21" x14ac:dyDescent="0.2">
      <c r="A11" s="78" t="s">
        <v>37</v>
      </c>
      <c r="B11" s="100">
        <v>34</v>
      </c>
      <c r="C11" s="100">
        <v>34</v>
      </c>
      <c r="D11" s="56">
        <f t="shared" ref="D11:D37" si="0">+C11/B11</f>
        <v>1</v>
      </c>
      <c r="E11" s="55"/>
      <c r="F11" s="100">
        <v>10</v>
      </c>
      <c r="G11" s="100">
        <v>10</v>
      </c>
      <c r="H11" s="56">
        <f t="shared" ref="H11:H37" si="1">+G11/F11</f>
        <v>1</v>
      </c>
      <c r="I11" s="55"/>
      <c r="J11" s="100">
        <v>10</v>
      </c>
      <c r="K11" s="100">
        <v>10</v>
      </c>
      <c r="L11" s="56">
        <f t="shared" ref="L11:L37" si="2">+K11/J11</f>
        <v>1</v>
      </c>
      <c r="M11" s="55"/>
      <c r="N11" s="100">
        <v>14</v>
      </c>
      <c r="O11" s="100">
        <v>14</v>
      </c>
      <c r="P11" s="56">
        <f t="shared" ref="P11:P37" si="3">+O11/N11</f>
        <v>1</v>
      </c>
    </row>
    <row r="12" spans="1:21" x14ac:dyDescent="0.2">
      <c r="A12" s="78" t="s">
        <v>38</v>
      </c>
      <c r="B12" s="100">
        <v>35</v>
      </c>
      <c r="C12" s="100">
        <v>33</v>
      </c>
      <c r="D12" s="56">
        <f t="shared" si="0"/>
        <v>0.94285714285714284</v>
      </c>
      <c r="E12" s="55"/>
      <c r="F12" s="100">
        <v>8</v>
      </c>
      <c r="G12" s="100">
        <v>8</v>
      </c>
      <c r="H12" s="56">
        <f t="shared" si="1"/>
        <v>1</v>
      </c>
      <c r="I12" s="55"/>
      <c r="J12" s="100">
        <v>8</v>
      </c>
      <c r="K12" s="100">
        <v>8</v>
      </c>
      <c r="L12" s="56">
        <f t="shared" si="2"/>
        <v>1</v>
      </c>
      <c r="M12" s="55"/>
      <c r="N12" s="100">
        <v>19</v>
      </c>
      <c r="O12" s="100">
        <v>17</v>
      </c>
      <c r="P12" s="56">
        <f t="shared" si="3"/>
        <v>0.89473684210526316</v>
      </c>
    </row>
    <row r="13" spans="1:21" x14ac:dyDescent="0.2">
      <c r="A13" s="78" t="s">
        <v>39</v>
      </c>
      <c r="B13" s="100">
        <v>25</v>
      </c>
      <c r="C13" s="100">
        <v>25</v>
      </c>
      <c r="D13" s="56">
        <f t="shared" si="0"/>
        <v>1</v>
      </c>
      <c r="E13" s="55"/>
      <c r="F13" s="100">
        <v>7</v>
      </c>
      <c r="G13" s="100">
        <v>7</v>
      </c>
      <c r="H13" s="56">
        <f t="shared" si="1"/>
        <v>1</v>
      </c>
      <c r="I13" s="55"/>
      <c r="J13" s="100">
        <v>7</v>
      </c>
      <c r="K13" s="100">
        <v>7</v>
      </c>
      <c r="L13" s="56">
        <f t="shared" si="2"/>
        <v>1</v>
      </c>
      <c r="M13" s="55"/>
      <c r="N13" s="100">
        <v>11</v>
      </c>
      <c r="O13" s="100">
        <v>11</v>
      </c>
      <c r="P13" s="56">
        <f t="shared" si="3"/>
        <v>1</v>
      </c>
    </row>
    <row r="14" spans="1:21" x14ac:dyDescent="0.2">
      <c r="A14" s="78" t="s">
        <v>40</v>
      </c>
      <c r="B14" s="100">
        <v>75</v>
      </c>
      <c r="C14" s="100">
        <v>50</v>
      </c>
      <c r="D14" s="56">
        <f t="shared" si="0"/>
        <v>0.66666666666666663</v>
      </c>
      <c r="E14" s="55"/>
      <c r="F14" s="100">
        <v>11</v>
      </c>
      <c r="G14" s="100">
        <v>10</v>
      </c>
      <c r="H14" s="56">
        <f t="shared" si="1"/>
        <v>0.90909090909090906</v>
      </c>
      <c r="I14" s="55"/>
      <c r="J14" s="100">
        <v>13</v>
      </c>
      <c r="K14" s="100">
        <v>12</v>
      </c>
      <c r="L14" s="56">
        <f t="shared" si="2"/>
        <v>0.92307692307692313</v>
      </c>
      <c r="M14" s="55"/>
      <c r="N14" s="100">
        <v>51</v>
      </c>
      <c r="O14" s="100">
        <v>28</v>
      </c>
      <c r="P14" s="56">
        <f t="shared" si="3"/>
        <v>0.5490196078431373</v>
      </c>
    </row>
    <row r="15" spans="1:21" x14ac:dyDescent="0.2">
      <c r="A15" s="78" t="s">
        <v>41</v>
      </c>
      <c r="B15" s="100">
        <v>25</v>
      </c>
      <c r="C15" s="100">
        <v>23</v>
      </c>
      <c r="D15" s="56">
        <f t="shared" si="0"/>
        <v>0.92</v>
      </c>
      <c r="E15" s="55"/>
      <c r="F15" s="100">
        <v>2</v>
      </c>
      <c r="G15" s="100">
        <v>2</v>
      </c>
      <c r="H15" s="56">
        <f t="shared" si="1"/>
        <v>1</v>
      </c>
      <c r="I15" s="55"/>
      <c r="J15" s="100">
        <v>2</v>
      </c>
      <c r="K15" s="100">
        <v>2</v>
      </c>
      <c r="L15" s="56">
        <f t="shared" si="2"/>
        <v>1</v>
      </c>
      <c r="M15" s="55"/>
      <c r="N15" s="100">
        <v>21</v>
      </c>
      <c r="O15" s="100">
        <v>19</v>
      </c>
      <c r="P15" s="56">
        <f t="shared" si="3"/>
        <v>0.90476190476190477</v>
      </c>
    </row>
    <row r="16" spans="1:21" x14ac:dyDescent="0.2">
      <c r="A16" s="78" t="s">
        <v>43</v>
      </c>
      <c r="B16" s="100">
        <v>46</v>
      </c>
      <c r="C16" s="100">
        <v>43</v>
      </c>
      <c r="D16" s="56">
        <f t="shared" si="0"/>
        <v>0.93478260869565222</v>
      </c>
      <c r="E16" s="55"/>
      <c r="F16" s="100">
        <v>4</v>
      </c>
      <c r="G16" s="100">
        <v>3</v>
      </c>
      <c r="H16" s="56">
        <f t="shared" si="1"/>
        <v>0.75</v>
      </c>
      <c r="I16" s="55"/>
      <c r="J16" s="100">
        <v>4</v>
      </c>
      <c r="K16" s="100">
        <v>3</v>
      </c>
      <c r="L16" s="56">
        <f t="shared" si="2"/>
        <v>0.75</v>
      </c>
      <c r="M16" s="55"/>
      <c r="N16" s="100">
        <v>38</v>
      </c>
      <c r="O16" s="100">
        <v>37</v>
      </c>
      <c r="P16" s="56">
        <f t="shared" si="3"/>
        <v>0.97368421052631582</v>
      </c>
    </row>
    <row r="17" spans="1:16" x14ac:dyDescent="0.2">
      <c r="A17" s="78" t="s">
        <v>44</v>
      </c>
      <c r="B17" s="100">
        <v>28</v>
      </c>
      <c r="C17" s="100">
        <v>26</v>
      </c>
      <c r="D17" s="56">
        <f t="shared" si="0"/>
        <v>0.9285714285714286</v>
      </c>
      <c r="E17" s="55"/>
      <c r="F17" s="100">
        <v>4</v>
      </c>
      <c r="G17" s="100">
        <v>4</v>
      </c>
      <c r="H17" s="56">
        <f t="shared" si="1"/>
        <v>1</v>
      </c>
      <c r="I17" s="55"/>
      <c r="J17" s="100">
        <v>5</v>
      </c>
      <c r="K17" s="100">
        <v>5</v>
      </c>
      <c r="L17" s="56">
        <f t="shared" si="2"/>
        <v>1</v>
      </c>
      <c r="M17" s="55"/>
      <c r="N17" s="100">
        <v>19</v>
      </c>
      <c r="O17" s="100">
        <v>17</v>
      </c>
      <c r="P17" s="56">
        <f t="shared" si="3"/>
        <v>0.89473684210526316</v>
      </c>
    </row>
    <row r="18" spans="1:16" x14ac:dyDescent="0.2">
      <c r="A18" s="78" t="s">
        <v>45</v>
      </c>
      <c r="B18" s="100">
        <v>88</v>
      </c>
      <c r="C18" s="100">
        <v>84</v>
      </c>
      <c r="D18" s="56">
        <f t="shared" si="0"/>
        <v>0.95454545454545459</v>
      </c>
      <c r="E18" s="55"/>
      <c r="F18" s="100">
        <v>10</v>
      </c>
      <c r="G18" s="100">
        <v>10</v>
      </c>
      <c r="H18" s="56">
        <f t="shared" si="1"/>
        <v>1</v>
      </c>
      <c r="I18" s="55"/>
      <c r="J18" s="100">
        <v>10</v>
      </c>
      <c r="K18" s="100">
        <v>10</v>
      </c>
      <c r="L18" s="56">
        <f t="shared" si="2"/>
        <v>1</v>
      </c>
      <c r="M18" s="55"/>
      <c r="N18" s="100">
        <v>68</v>
      </c>
      <c r="O18" s="100">
        <v>64</v>
      </c>
      <c r="P18" s="56">
        <f t="shared" si="3"/>
        <v>0.94117647058823528</v>
      </c>
    </row>
    <row r="19" spans="1:16" x14ac:dyDescent="0.2">
      <c r="A19" s="78" t="s">
        <v>46</v>
      </c>
      <c r="B19" s="100">
        <v>49</v>
      </c>
      <c r="C19" s="100">
        <v>48</v>
      </c>
      <c r="D19" s="56">
        <f t="shared" si="0"/>
        <v>0.97959183673469385</v>
      </c>
      <c r="E19" s="55"/>
      <c r="F19" s="100">
        <v>3</v>
      </c>
      <c r="G19" s="100">
        <v>3</v>
      </c>
      <c r="H19" s="56">
        <f t="shared" si="1"/>
        <v>1</v>
      </c>
      <c r="I19" s="55"/>
      <c r="J19" s="100">
        <v>3</v>
      </c>
      <c r="K19" s="100">
        <v>3</v>
      </c>
      <c r="L19" s="56">
        <f t="shared" si="2"/>
        <v>1</v>
      </c>
      <c r="M19" s="55"/>
      <c r="N19" s="100">
        <v>43</v>
      </c>
      <c r="O19" s="100">
        <v>42</v>
      </c>
      <c r="P19" s="56">
        <f t="shared" si="3"/>
        <v>0.97674418604651159</v>
      </c>
    </row>
    <row r="20" spans="1:16" x14ac:dyDescent="0.2">
      <c r="A20" s="78" t="s">
        <v>47</v>
      </c>
      <c r="B20" s="100">
        <v>81</v>
      </c>
      <c r="C20" s="100">
        <v>75</v>
      </c>
      <c r="D20" s="56">
        <f t="shared" si="0"/>
        <v>0.92592592592592593</v>
      </c>
      <c r="E20" s="55"/>
      <c r="F20" s="100">
        <v>7</v>
      </c>
      <c r="G20" s="100">
        <v>7</v>
      </c>
      <c r="H20" s="56">
        <f t="shared" si="1"/>
        <v>1</v>
      </c>
      <c r="I20" s="55"/>
      <c r="J20" s="100">
        <v>7</v>
      </c>
      <c r="K20" s="100">
        <v>7</v>
      </c>
      <c r="L20" s="56">
        <f t="shared" si="2"/>
        <v>1</v>
      </c>
      <c r="M20" s="55"/>
      <c r="N20" s="100">
        <v>67</v>
      </c>
      <c r="O20" s="100">
        <v>61</v>
      </c>
      <c r="P20" s="56">
        <f t="shared" si="3"/>
        <v>0.91044776119402981</v>
      </c>
    </row>
    <row r="21" spans="1:16" x14ac:dyDescent="0.2">
      <c r="A21" s="78" t="s">
        <v>48</v>
      </c>
      <c r="B21" s="100">
        <v>53</v>
      </c>
      <c r="C21" s="100">
        <v>49</v>
      </c>
      <c r="D21" s="56">
        <f t="shared" si="0"/>
        <v>0.92452830188679247</v>
      </c>
      <c r="E21" s="55"/>
      <c r="F21" s="100">
        <v>7</v>
      </c>
      <c r="G21" s="100">
        <v>6</v>
      </c>
      <c r="H21" s="56">
        <f t="shared" si="1"/>
        <v>0.8571428571428571</v>
      </c>
      <c r="I21" s="55"/>
      <c r="J21" s="100">
        <v>7</v>
      </c>
      <c r="K21" s="100">
        <v>6</v>
      </c>
      <c r="L21" s="56">
        <f t="shared" si="2"/>
        <v>0.8571428571428571</v>
      </c>
      <c r="M21" s="55"/>
      <c r="N21" s="100">
        <v>39</v>
      </c>
      <c r="O21" s="100">
        <v>37</v>
      </c>
      <c r="P21" s="56">
        <f t="shared" si="3"/>
        <v>0.94871794871794868</v>
      </c>
    </row>
    <row r="22" spans="1:16" x14ac:dyDescent="0.2">
      <c r="A22" s="86" t="s">
        <v>49</v>
      </c>
      <c r="B22" s="100">
        <v>36</v>
      </c>
      <c r="C22" s="100">
        <v>35</v>
      </c>
      <c r="D22" s="56">
        <f t="shared" si="0"/>
        <v>0.97222222222222221</v>
      </c>
      <c r="E22" s="55"/>
      <c r="F22" s="100">
        <v>8</v>
      </c>
      <c r="G22" s="100">
        <v>8</v>
      </c>
      <c r="H22" s="56">
        <f t="shared" si="1"/>
        <v>1</v>
      </c>
      <c r="I22" s="55"/>
      <c r="J22" s="100">
        <v>8</v>
      </c>
      <c r="K22" s="100">
        <v>8</v>
      </c>
      <c r="L22" s="56">
        <f t="shared" si="2"/>
        <v>1</v>
      </c>
      <c r="M22" s="55"/>
      <c r="N22" s="100">
        <v>20</v>
      </c>
      <c r="O22" s="100">
        <v>19</v>
      </c>
      <c r="P22" s="56">
        <f t="shared" si="3"/>
        <v>0.95</v>
      </c>
    </row>
    <row r="23" spans="1:16" x14ac:dyDescent="0.2">
      <c r="A23" s="78" t="s">
        <v>50</v>
      </c>
      <c r="B23" s="100">
        <v>54</v>
      </c>
      <c r="C23" s="100">
        <v>50</v>
      </c>
      <c r="D23" s="56">
        <f t="shared" si="0"/>
        <v>0.92592592592592593</v>
      </c>
      <c r="E23" s="55"/>
      <c r="F23" s="100">
        <v>4</v>
      </c>
      <c r="G23" s="100">
        <v>4</v>
      </c>
      <c r="H23" s="56">
        <f t="shared" si="1"/>
        <v>1</v>
      </c>
      <c r="I23" s="55"/>
      <c r="J23" s="100">
        <v>4</v>
      </c>
      <c r="K23" s="100">
        <v>4</v>
      </c>
      <c r="L23" s="56">
        <f t="shared" si="2"/>
        <v>1</v>
      </c>
      <c r="M23" s="55"/>
      <c r="N23" s="100">
        <v>46</v>
      </c>
      <c r="O23" s="100">
        <v>43</v>
      </c>
      <c r="P23" s="56">
        <f t="shared" si="3"/>
        <v>0.93478260869565222</v>
      </c>
    </row>
    <row r="24" spans="1:16" x14ac:dyDescent="0.2">
      <c r="A24" s="78" t="s">
        <v>51</v>
      </c>
      <c r="B24" s="100">
        <v>42</v>
      </c>
      <c r="C24" s="100">
        <v>42</v>
      </c>
      <c r="D24" s="56">
        <f t="shared" si="0"/>
        <v>1</v>
      </c>
      <c r="E24" s="55"/>
      <c r="F24" s="100">
        <v>8</v>
      </c>
      <c r="G24" s="100">
        <v>8</v>
      </c>
      <c r="H24" s="56">
        <f t="shared" si="1"/>
        <v>1</v>
      </c>
      <c r="I24" s="55"/>
      <c r="J24" s="100">
        <v>10</v>
      </c>
      <c r="K24" s="100">
        <v>10</v>
      </c>
      <c r="L24" s="56">
        <f t="shared" si="2"/>
        <v>1</v>
      </c>
      <c r="M24" s="55"/>
      <c r="N24" s="100">
        <v>24</v>
      </c>
      <c r="O24" s="100">
        <v>24</v>
      </c>
      <c r="P24" s="56">
        <f t="shared" si="3"/>
        <v>1</v>
      </c>
    </row>
    <row r="25" spans="1:16" x14ac:dyDescent="0.2">
      <c r="A25" s="78" t="s">
        <v>52</v>
      </c>
      <c r="B25" s="100">
        <v>36</v>
      </c>
      <c r="C25" s="100">
        <v>31</v>
      </c>
      <c r="D25" s="56">
        <f t="shared" si="0"/>
        <v>0.86111111111111116</v>
      </c>
      <c r="E25" s="55"/>
      <c r="F25" s="100">
        <v>1</v>
      </c>
      <c r="G25" s="100">
        <v>1</v>
      </c>
      <c r="H25" s="56">
        <f t="shared" si="1"/>
        <v>1</v>
      </c>
      <c r="I25" s="55"/>
      <c r="J25" s="100">
        <v>1</v>
      </c>
      <c r="K25" s="100">
        <v>1</v>
      </c>
      <c r="L25" s="56">
        <f t="shared" si="2"/>
        <v>1</v>
      </c>
      <c r="M25" s="55"/>
      <c r="N25" s="100">
        <v>34</v>
      </c>
      <c r="O25" s="100">
        <v>29</v>
      </c>
      <c r="P25" s="56">
        <f t="shared" si="3"/>
        <v>0.8529411764705882</v>
      </c>
    </row>
    <row r="26" spans="1:16" x14ac:dyDescent="0.2">
      <c r="A26" s="78" t="s">
        <v>53</v>
      </c>
      <c r="B26" s="100">
        <v>22</v>
      </c>
      <c r="C26" s="100">
        <v>22</v>
      </c>
      <c r="D26" s="56">
        <f t="shared" si="0"/>
        <v>1</v>
      </c>
      <c r="E26" s="55"/>
      <c r="F26" s="100">
        <v>5</v>
      </c>
      <c r="G26" s="100">
        <v>5</v>
      </c>
      <c r="H26" s="56">
        <f t="shared" si="1"/>
        <v>1</v>
      </c>
      <c r="I26" s="55"/>
      <c r="J26" s="100">
        <v>6</v>
      </c>
      <c r="K26" s="100">
        <v>6</v>
      </c>
      <c r="L26" s="56">
        <f t="shared" si="2"/>
        <v>1</v>
      </c>
      <c r="M26" s="55"/>
      <c r="N26" s="100">
        <v>11</v>
      </c>
      <c r="O26" s="100">
        <v>11</v>
      </c>
      <c r="P26" s="56">
        <f t="shared" si="3"/>
        <v>1</v>
      </c>
    </row>
    <row r="27" spans="1:16" x14ac:dyDescent="0.2">
      <c r="A27" s="78" t="s">
        <v>54</v>
      </c>
      <c r="B27" s="100">
        <v>29</v>
      </c>
      <c r="C27" s="100">
        <v>27</v>
      </c>
      <c r="D27" s="56">
        <f t="shared" si="0"/>
        <v>0.93103448275862066</v>
      </c>
      <c r="E27" s="55"/>
      <c r="F27" s="100">
        <v>3</v>
      </c>
      <c r="G27" s="100">
        <v>3</v>
      </c>
      <c r="H27" s="56">
        <f t="shared" si="1"/>
        <v>1</v>
      </c>
      <c r="I27" s="55"/>
      <c r="J27" s="100">
        <v>1</v>
      </c>
      <c r="K27" s="100">
        <v>1</v>
      </c>
      <c r="L27" s="56">
        <f t="shared" si="2"/>
        <v>1</v>
      </c>
      <c r="M27" s="55"/>
      <c r="N27" s="100">
        <v>25</v>
      </c>
      <c r="O27" s="100">
        <v>23</v>
      </c>
      <c r="P27" s="56">
        <f t="shared" si="3"/>
        <v>0.92</v>
      </c>
    </row>
    <row r="28" spans="1:16" x14ac:dyDescent="0.2">
      <c r="A28" s="78" t="s">
        <v>55</v>
      </c>
      <c r="B28" s="100">
        <v>47</v>
      </c>
      <c r="C28" s="100">
        <v>47</v>
      </c>
      <c r="D28" s="56">
        <f t="shared" si="0"/>
        <v>1</v>
      </c>
      <c r="E28" s="55"/>
      <c r="F28" s="100">
        <v>4</v>
      </c>
      <c r="G28" s="100">
        <v>4</v>
      </c>
      <c r="H28" s="56">
        <f t="shared" si="1"/>
        <v>1</v>
      </c>
      <c r="I28" s="55"/>
      <c r="J28" s="100">
        <v>4</v>
      </c>
      <c r="K28" s="100">
        <v>4</v>
      </c>
      <c r="L28" s="56">
        <f t="shared" si="2"/>
        <v>1</v>
      </c>
      <c r="M28" s="55"/>
      <c r="N28" s="100">
        <v>39</v>
      </c>
      <c r="O28" s="100">
        <v>39</v>
      </c>
      <c r="P28" s="56">
        <f t="shared" si="3"/>
        <v>1</v>
      </c>
    </row>
    <row r="29" spans="1:16" x14ac:dyDescent="0.2">
      <c r="A29" s="78" t="s">
        <v>56</v>
      </c>
      <c r="B29" s="100">
        <v>16</v>
      </c>
      <c r="C29" s="100">
        <v>14</v>
      </c>
      <c r="D29" s="56">
        <f t="shared" si="0"/>
        <v>0.875</v>
      </c>
      <c r="E29" s="55"/>
      <c r="F29" s="100">
        <v>1</v>
      </c>
      <c r="G29" s="100">
        <v>1</v>
      </c>
      <c r="H29" s="56">
        <f t="shared" si="1"/>
        <v>1</v>
      </c>
      <c r="I29" s="55"/>
      <c r="J29" s="100">
        <v>1</v>
      </c>
      <c r="K29" s="100">
        <v>1</v>
      </c>
      <c r="L29" s="56">
        <f t="shared" si="2"/>
        <v>1</v>
      </c>
      <c r="M29" s="55"/>
      <c r="N29" s="100">
        <v>14</v>
      </c>
      <c r="O29" s="100">
        <v>12</v>
      </c>
      <c r="P29" s="56">
        <f t="shared" si="3"/>
        <v>0.8571428571428571</v>
      </c>
    </row>
    <row r="30" spans="1:16" x14ac:dyDescent="0.2">
      <c r="A30" s="78" t="s">
        <v>57</v>
      </c>
      <c r="B30" s="100">
        <v>39</v>
      </c>
      <c r="C30" s="100">
        <v>38</v>
      </c>
      <c r="D30" s="56">
        <f t="shared" si="0"/>
        <v>0.97435897435897434</v>
      </c>
      <c r="E30" s="55"/>
      <c r="F30" s="100">
        <v>5</v>
      </c>
      <c r="G30" s="100">
        <v>5</v>
      </c>
      <c r="H30" s="56">
        <f t="shared" si="1"/>
        <v>1</v>
      </c>
      <c r="I30" s="55"/>
      <c r="J30" s="100">
        <v>5</v>
      </c>
      <c r="K30" s="100">
        <v>5</v>
      </c>
      <c r="L30" s="56">
        <f t="shared" si="2"/>
        <v>1</v>
      </c>
      <c r="M30" s="55"/>
      <c r="N30" s="100">
        <v>29</v>
      </c>
      <c r="O30" s="100">
        <v>28</v>
      </c>
      <c r="P30" s="56">
        <f t="shared" si="3"/>
        <v>0.96551724137931039</v>
      </c>
    </row>
    <row r="31" spans="1:16" x14ac:dyDescent="0.2">
      <c r="A31" s="78" t="s">
        <v>58</v>
      </c>
      <c r="B31" s="100">
        <v>61</v>
      </c>
      <c r="C31" s="100">
        <v>48</v>
      </c>
      <c r="D31" s="56">
        <f t="shared" si="0"/>
        <v>0.78688524590163933</v>
      </c>
      <c r="E31" s="55"/>
      <c r="F31" s="100">
        <v>2</v>
      </c>
      <c r="G31" s="100">
        <v>2</v>
      </c>
      <c r="H31" s="56">
        <f t="shared" si="1"/>
        <v>1</v>
      </c>
      <c r="I31" s="55"/>
      <c r="J31" s="100">
        <v>2</v>
      </c>
      <c r="K31" s="100">
        <v>2</v>
      </c>
      <c r="L31" s="56">
        <f t="shared" si="2"/>
        <v>1</v>
      </c>
      <c r="M31" s="55"/>
      <c r="N31" s="100">
        <v>57</v>
      </c>
      <c r="O31" s="100">
        <v>44</v>
      </c>
      <c r="P31" s="56">
        <f t="shared" si="3"/>
        <v>0.77192982456140347</v>
      </c>
    </row>
    <row r="32" spans="1:16" x14ac:dyDescent="0.2">
      <c r="A32" s="78" t="s">
        <v>59</v>
      </c>
      <c r="B32" s="100">
        <v>23</v>
      </c>
      <c r="C32" s="100">
        <v>21</v>
      </c>
      <c r="D32" s="56">
        <f t="shared" si="0"/>
        <v>0.91304347826086951</v>
      </c>
      <c r="E32" s="55"/>
      <c r="F32" s="100">
        <v>1</v>
      </c>
      <c r="G32" s="100">
        <v>1</v>
      </c>
      <c r="H32" s="56">
        <f t="shared" si="1"/>
        <v>1</v>
      </c>
      <c r="I32" s="55"/>
      <c r="J32" s="100">
        <v>1</v>
      </c>
      <c r="K32" s="100">
        <v>1</v>
      </c>
      <c r="L32" s="56">
        <f t="shared" si="2"/>
        <v>1</v>
      </c>
      <c r="M32" s="55"/>
      <c r="N32" s="100">
        <v>21</v>
      </c>
      <c r="O32" s="100">
        <v>19</v>
      </c>
      <c r="P32" s="56">
        <f t="shared" si="3"/>
        <v>0.90476190476190477</v>
      </c>
    </row>
    <row r="33" spans="1:16" x14ac:dyDescent="0.2">
      <c r="A33" s="78" t="s">
        <v>60</v>
      </c>
      <c r="B33" s="100">
        <v>40</v>
      </c>
      <c r="C33" s="100">
        <v>33</v>
      </c>
      <c r="D33" s="56">
        <f t="shared" si="0"/>
        <v>0.82499999999999996</v>
      </c>
      <c r="E33" s="55"/>
      <c r="F33" s="100">
        <v>1</v>
      </c>
      <c r="G33" s="100">
        <v>1</v>
      </c>
      <c r="H33" s="56">
        <f t="shared" si="1"/>
        <v>1</v>
      </c>
      <c r="I33" s="55"/>
      <c r="J33" s="100">
        <v>1</v>
      </c>
      <c r="K33" s="100">
        <v>1</v>
      </c>
      <c r="L33" s="56">
        <f t="shared" si="2"/>
        <v>1</v>
      </c>
      <c r="M33" s="55"/>
      <c r="N33" s="100">
        <v>38</v>
      </c>
      <c r="O33" s="100">
        <v>31</v>
      </c>
      <c r="P33" s="56">
        <f t="shared" si="3"/>
        <v>0.81578947368421051</v>
      </c>
    </row>
    <row r="34" spans="1:16" x14ac:dyDescent="0.2">
      <c r="A34" s="78" t="s">
        <v>61</v>
      </c>
      <c r="B34" s="100">
        <v>18</v>
      </c>
      <c r="C34" s="100">
        <v>15</v>
      </c>
      <c r="D34" s="56">
        <f t="shared" si="0"/>
        <v>0.83333333333333337</v>
      </c>
      <c r="E34" s="55"/>
      <c r="F34" s="100">
        <v>0</v>
      </c>
      <c r="G34" s="100">
        <v>0</v>
      </c>
      <c r="H34" s="190" t="s">
        <v>42</v>
      </c>
      <c r="I34" s="55"/>
      <c r="J34" s="100">
        <v>1</v>
      </c>
      <c r="K34" s="100">
        <v>1</v>
      </c>
      <c r="L34" s="56">
        <f t="shared" si="2"/>
        <v>1</v>
      </c>
      <c r="M34" s="55"/>
      <c r="N34" s="100">
        <v>17</v>
      </c>
      <c r="O34" s="100">
        <v>14</v>
      </c>
      <c r="P34" s="56">
        <f t="shared" si="3"/>
        <v>0.82352941176470584</v>
      </c>
    </row>
    <row r="35" spans="1:16" x14ac:dyDescent="0.2">
      <c r="A35" s="78" t="s">
        <v>62</v>
      </c>
      <c r="B35" s="100">
        <v>58</v>
      </c>
      <c r="C35" s="100">
        <v>52</v>
      </c>
      <c r="D35" s="56">
        <f t="shared" si="0"/>
        <v>0.89655172413793105</v>
      </c>
      <c r="E35" s="55"/>
      <c r="F35" s="100">
        <v>4</v>
      </c>
      <c r="G35" s="100">
        <v>4</v>
      </c>
      <c r="H35" s="56">
        <f t="shared" si="1"/>
        <v>1</v>
      </c>
      <c r="I35" s="55"/>
      <c r="J35" s="100">
        <v>4</v>
      </c>
      <c r="K35" s="100">
        <v>4</v>
      </c>
      <c r="L35" s="56">
        <f t="shared" si="2"/>
        <v>1</v>
      </c>
      <c r="M35" s="55"/>
      <c r="N35" s="100">
        <v>50</v>
      </c>
      <c r="O35" s="100">
        <v>44</v>
      </c>
      <c r="P35" s="56">
        <f t="shared" si="3"/>
        <v>0.88</v>
      </c>
    </row>
    <row r="36" spans="1:16" x14ac:dyDescent="0.2">
      <c r="A36" s="87" t="s">
        <v>63</v>
      </c>
      <c r="B36" s="100">
        <v>68</v>
      </c>
      <c r="C36" s="100">
        <v>63</v>
      </c>
      <c r="D36" s="56">
        <f t="shared" si="0"/>
        <v>0.92647058823529416</v>
      </c>
      <c r="E36" s="55"/>
      <c r="F36" s="100">
        <v>4</v>
      </c>
      <c r="G36" s="100">
        <v>4</v>
      </c>
      <c r="H36" s="56">
        <f t="shared" si="1"/>
        <v>1</v>
      </c>
      <c r="I36" s="55"/>
      <c r="J36" s="100">
        <v>4</v>
      </c>
      <c r="K36" s="100">
        <v>4</v>
      </c>
      <c r="L36" s="56">
        <f t="shared" si="2"/>
        <v>1</v>
      </c>
      <c r="M36" s="55"/>
      <c r="N36" s="100">
        <v>60</v>
      </c>
      <c r="O36" s="100">
        <v>55</v>
      </c>
      <c r="P36" s="56">
        <f t="shared" si="3"/>
        <v>0.91666666666666663</v>
      </c>
    </row>
    <row r="37" spans="1:16" ht="13.5" thickBot="1" x14ac:dyDescent="0.25">
      <c r="A37" s="88" t="s">
        <v>64</v>
      </c>
      <c r="B37" s="89">
        <v>24</v>
      </c>
      <c r="C37" s="89">
        <v>19</v>
      </c>
      <c r="D37" s="90">
        <f t="shared" si="0"/>
        <v>0.79166666666666663</v>
      </c>
      <c r="E37" s="65"/>
      <c r="F37" s="89">
        <v>3</v>
      </c>
      <c r="G37" s="89">
        <v>3</v>
      </c>
      <c r="H37" s="90">
        <f t="shared" si="1"/>
        <v>1</v>
      </c>
      <c r="I37" s="65"/>
      <c r="J37" s="89">
        <v>3</v>
      </c>
      <c r="K37" s="89">
        <v>3</v>
      </c>
      <c r="L37" s="90">
        <f t="shared" si="2"/>
        <v>1</v>
      </c>
      <c r="M37" s="65"/>
      <c r="N37" s="89">
        <v>18</v>
      </c>
      <c r="O37" s="89">
        <v>13</v>
      </c>
      <c r="P37" s="90">
        <f t="shared" si="3"/>
        <v>0.72222222222222221</v>
      </c>
    </row>
  </sheetData>
  <mergeCells count="11">
    <mergeCell ref="B6:P6"/>
    <mergeCell ref="A7:A8"/>
    <mergeCell ref="B7:D7"/>
    <mergeCell ref="F7:H7"/>
    <mergeCell ref="J7:L7"/>
    <mergeCell ref="N7:P7"/>
    <mergeCell ref="R1:S2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ageMargins left="0.7" right="0.7" top="0.75" bottom="0.75" header="0.3" footer="0.3"/>
  <pageSetup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16.42578125" style="127" customWidth="1"/>
    <col min="2" max="2" width="8" style="128" customWidth="1"/>
    <col min="3" max="3" width="7.85546875" style="128" customWidth="1"/>
    <col min="4" max="4" width="8.85546875" style="128" customWidth="1"/>
    <col min="5" max="5" width="1.7109375" style="128" customWidth="1"/>
    <col min="6" max="6" width="9.42578125" style="128" customWidth="1"/>
    <col min="7" max="7" width="8" style="128" customWidth="1"/>
    <col min="8" max="8" width="1.7109375" style="128" customWidth="1"/>
    <col min="9" max="9" width="6.85546875" style="128" customWidth="1"/>
    <col min="10" max="10" width="9.28515625" style="128" bestFit="1" customWidth="1"/>
    <col min="11" max="11" width="15.28515625" style="128" customWidth="1"/>
    <col min="12" max="12" width="12.140625" style="128" bestFit="1" customWidth="1"/>
    <col min="13" max="13" width="1.7109375" style="128" customWidth="1"/>
    <col min="14" max="14" width="10.5703125" style="128" bestFit="1" customWidth="1"/>
    <col min="15" max="16384" width="11.42578125" style="119"/>
  </cols>
  <sheetData>
    <row r="1" spans="1:18" s="112" customFormat="1" ht="15" customHeight="1" x14ac:dyDescent="0.2">
      <c r="A1" s="233" t="s">
        <v>126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36"/>
      <c r="P1" s="223" t="s">
        <v>132</v>
      </c>
      <c r="Q1" s="223"/>
      <c r="R1" s="36"/>
    </row>
    <row r="2" spans="1:18" s="112" customFormat="1" ht="15" customHeight="1" x14ac:dyDescent="0.2">
      <c r="A2" s="233" t="s">
        <v>74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36"/>
      <c r="P2" s="223"/>
      <c r="Q2" s="223"/>
      <c r="R2" s="52"/>
    </row>
    <row r="3" spans="1:18" s="112" customFormat="1" ht="1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8" s="112" customFormat="1" ht="1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8" s="112" customFormat="1" ht="15.7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8" s="114" customFormat="1" ht="25.5" customHeight="1" x14ac:dyDescent="0.2">
      <c r="A6" s="236" t="s">
        <v>27</v>
      </c>
      <c r="B6" s="234" t="s">
        <v>201</v>
      </c>
      <c r="C6" s="234"/>
      <c r="D6" s="234"/>
      <c r="E6" s="113"/>
      <c r="F6" s="230" t="s">
        <v>202</v>
      </c>
      <c r="G6" s="230"/>
      <c r="H6" s="113"/>
      <c r="I6" s="234" t="s">
        <v>75</v>
      </c>
      <c r="J6" s="234"/>
      <c r="K6" s="234"/>
      <c r="L6" s="234"/>
      <c r="M6" s="113"/>
      <c r="N6" s="238" t="s">
        <v>78</v>
      </c>
    </row>
    <row r="7" spans="1:18" s="114" customFormat="1" ht="30.75" customHeight="1" thickBot="1" x14ac:dyDescent="0.25">
      <c r="A7" s="237"/>
      <c r="B7" s="48" t="s">
        <v>33</v>
      </c>
      <c r="C7" s="115" t="s">
        <v>76</v>
      </c>
      <c r="D7" s="115" t="s">
        <v>77</v>
      </c>
      <c r="E7" s="48"/>
      <c r="F7" s="115" t="s">
        <v>76</v>
      </c>
      <c r="G7" s="115" t="s">
        <v>77</v>
      </c>
      <c r="H7" s="116"/>
      <c r="I7" s="48" t="s">
        <v>33</v>
      </c>
      <c r="J7" s="117" t="s">
        <v>203</v>
      </c>
      <c r="K7" s="117" t="s">
        <v>204</v>
      </c>
      <c r="L7" s="117" t="s">
        <v>205</v>
      </c>
      <c r="M7" s="116"/>
      <c r="N7" s="239"/>
    </row>
    <row r="8" spans="1:18" s="114" customFormat="1" x14ac:dyDescent="0.2">
      <c r="A8" s="54" t="s">
        <v>36</v>
      </c>
      <c r="B8" s="96">
        <f>SUM(B10:B36)</f>
        <v>50049</v>
      </c>
      <c r="C8" s="96">
        <f>SUM(C10:C36)</f>
        <v>37955</v>
      </c>
      <c r="D8" s="96">
        <f t="shared" ref="D8" si="0">SUM(D10:D36)</f>
        <v>12094</v>
      </c>
      <c r="E8" s="98"/>
      <c r="F8" s="141">
        <f>+C8/B8</f>
        <v>0.75835681032588065</v>
      </c>
      <c r="G8" s="141">
        <f>+D8/B8</f>
        <v>0.24164318967411935</v>
      </c>
      <c r="H8" s="130"/>
      <c r="I8" s="96">
        <f>SUM(I10:I36)</f>
        <v>50049</v>
      </c>
      <c r="J8" s="96">
        <f t="shared" ref="J8:L8" si="1">SUM(J10:J36)</f>
        <v>37198</v>
      </c>
      <c r="K8" s="96">
        <f t="shared" si="1"/>
        <v>7220</v>
      </c>
      <c r="L8" s="96">
        <f t="shared" si="1"/>
        <v>5631</v>
      </c>
      <c r="M8" s="98"/>
      <c r="N8" s="133">
        <v>8.4705788327439109</v>
      </c>
    </row>
    <row r="9" spans="1:18" x14ac:dyDescent="0.2">
      <c r="A9" s="54"/>
      <c r="B9" s="55"/>
      <c r="C9" s="55"/>
      <c r="D9" s="55"/>
      <c r="E9" s="57"/>
      <c r="F9" s="131"/>
      <c r="G9" s="131"/>
      <c r="H9" s="118"/>
      <c r="I9" s="55"/>
      <c r="J9" s="55"/>
      <c r="K9" s="55"/>
      <c r="L9" s="55"/>
      <c r="M9" s="57"/>
      <c r="N9" s="79"/>
      <c r="R9" s="114"/>
    </row>
    <row r="10" spans="1:18" x14ac:dyDescent="0.2">
      <c r="A10" s="78" t="s">
        <v>173</v>
      </c>
      <c r="B10" s="55">
        <f>+C10+D10</f>
        <v>1419</v>
      </c>
      <c r="C10" s="55">
        <v>1328</v>
      </c>
      <c r="D10" s="55">
        <v>91</v>
      </c>
      <c r="E10" s="57"/>
      <c r="F10" s="131">
        <f t="shared" ref="F10:F36" si="2">+C10/B10</f>
        <v>0.93587033121916841</v>
      </c>
      <c r="G10" s="131">
        <f t="shared" ref="G10:G36" si="3">+D10/B10</f>
        <v>6.4129668780831567E-2</v>
      </c>
      <c r="H10" s="118"/>
      <c r="I10" s="55">
        <f>+J10+K10+L10</f>
        <v>1419</v>
      </c>
      <c r="J10" s="55">
        <v>899</v>
      </c>
      <c r="K10" s="55">
        <v>243</v>
      </c>
      <c r="L10" s="55">
        <v>277</v>
      </c>
      <c r="M10" s="57"/>
      <c r="N10" s="79">
        <v>17.234672304439748</v>
      </c>
      <c r="R10" s="114"/>
    </row>
    <row r="11" spans="1:18" x14ac:dyDescent="0.2">
      <c r="A11" s="78" t="s">
        <v>174</v>
      </c>
      <c r="B11" s="55">
        <f t="shared" ref="B11:B36" si="4">+C11+D11</f>
        <v>1181</v>
      </c>
      <c r="C11" s="55">
        <v>1148</v>
      </c>
      <c r="D11" s="55">
        <v>33</v>
      </c>
      <c r="E11" s="57"/>
      <c r="F11" s="131">
        <f t="shared" si="2"/>
        <v>0.97205757832345474</v>
      </c>
      <c r="G11" s="131">
        <f t="shared" si="3"/>
        <v>2.7942421676545301E-2</v>
      </c>
      <c r="H11" s="118"/>
      <c r="I11" s="55">
        <f t="shared" ref="I11:I36" si="5">+J11+K11+L11</f>
        <v>1181</v>
      </c>
      <c r="J11" s="55">
        <v>782</v>
      </c>
      <c r="K11" s="55">
        <v>165</v>
      </c>
      <c r="L11" s="55">
        <v>234</v>
      </c>
      <c r="M11" s="57"/>
      <c r="N11" s="79">
        <v>17.374259102455547</v>
      </c>
      <c r="R11" s="114"/>
    </row>
    <row r="12" spans="1:18" x14ac:dyDescent="0.2">
      <c r="A12" s="78" t="s">
        <v>175</v>
      </c>
      <c r="B12" s="55">
        <f t="shared" si="4"/>
        <v>926</v>
      </c>
      <c r="C12" s="55">
        <v>792</v>
      </c>
      <c r="D12" s="55">
        <v>134</v>
      </c>
      <c r="E12" s="57"/>
      <c r="F12" s="131">
        <f t="shared" si="2"/>
        <v>0.85529157667386613</v>
      </c>
      <c r="G12" s="131">
        <f t="shared" si="3"/>
        <v>0.1447084233261339</v>
      </c>
      <c r="H12" s="118"/>
      <c r="I12" s="55">
        <f t="shared" si="5"/>
        <v>926</v>
      </c>
      <c r="J12" s="55">
        <v>555</v>
      </c>
      <c r="K12" s="55">
        <v>146</v>
      </c>
      <c r="L12" s="55">
        <v>225</v>
      </c>
      <c r="M12" s="57"/>
      <c r="N12" s="79">
        <v>22.228941684665227</v>
      </c>
      <c r="R12" s="114"/>
    </row>
    <row r="13" spans="1:18" x14ac:dyDescent="0.2">
      <c r="A13" s="78" t="s">
        <v>176</v>
      </c>
      <c r="B13" s="55">
        <f t="shared" si="4"/>
        <v>2187</v>
      </c>
      <c r="C13" s="55">
        <v>1954</v>
      </c>
      <c r="D13" s="55">
        <v>233</v>
      </c>
      <c r="E13" s="57"/>
      <c r="F13" s="131">
        <f t="shared" si="2"/>
        <v>0.89346136259716502</v>
      </c>
      <c r="G13" s="131">
        <f t="shared" si="3"/>
        <v>0.10653863740283494</v>
      </c>
      <c r="H13" s="118"/>
      <c r="I13" s="55">
        <f t="shared" si="5"/>
        <v>2187</v>
      </c>
      <c r="J13" s="55">
        <v>1512</v>
      </c>
      <c r="K13" s="55">
        <v>379</v>
      </c>
      <c r="L13" s="55">
        <v>296</v>
      </c>
      <c r="M13" s="57"/>
      <c r="N13" s="79">
        <v>11.722450845907636</v>
      </c>
      <c r="R13" s="114"/>
    </row>
    <row r="14" spans="1:18" x14ac:dyDescent="0.2">
      <c r="A14" s="78" t="s">
        <v>177</v>
      </c>
      <c r="B14" s="55">
        <f t="shared" si="4"/>
        <v>1119</v>
      </c>
      <c r="C14" s="55">
        <v>972</v>
      </c>
      <c r="D14" s="55">
        <v>147</v>
      </c>
      <c r="E14" s="57"/>
      <c r="F14" s="131">
        <f t="shared" si="2"/>
        <v>0.86863270777479895</v>
      </c>
      <c r="G14" s="131">
        <f t="shared" si="3"/>
        <v>0.13136729222520108</v>
      </c>
      <c r="H14" s="118"/>
      <c r="I14" s="55">
        <f t="shared" si="5"/>
        <v>1119</v>
      </c>
      <c r="J14" s="55">
        <v>833</v>
      </c>
      <c r="K14" s="55">
        <v>177</v>
      </c>
      <c r="L14" s="55">
        <v>109</v>
      </c>
      <c r="M14" s="57"/>
      <c r="N14" s="79">
        <v>5.4173369079535298</v>
      </c>
      <c r="R14" s="114"/>
    </row>
    <row r="15" spans="1:18" x14ac:dyDescent="0.2">
      <c r="A15" s="78" t="s">
        <v>178</v>
      </c>
      <c r="B15" s="55">
        <f t="shared" si="4"/>
        <v>2589</v>
      </c>
      <c r="C15" s="55">
        <v>1942</v>
      </c>
      <c r="D15" s="55">
        <v>647</v>
      </c>
      <c r="E15" s="57"/>
      <c r="F15" s="131">
        <f t="shared" si="2"/>
        <v>0.750096562379297</v>
      </c>
      <c r="G15" s="131">
        <f t="shared" si="3"/>
        <v>0.24990343762070297</v>
      </c>
      <c r="H15" s="118"/>
      <c r="I15" s="55">
        <f t="shared" si="5"/>
        <v>2589</v>
      </c>
      <c r="J15" s="55">
        <v>1863</v>
      </c>
      <c r="K15" s="55">
        <v>373</v>
      </c>
      <c r="L15" s="55">
        <v>353</v>
      </c>
      <c r="M15" s="57"/>
      <c r="N15" s="79">
        <v>5.7049053688682889</v>
      </c>
      <c r="R15" s="114"/>
    </row>
    <row r="16" spans="1:18" x14ac:dyDescent="0.2">
      <c r="A16" s="78" t="s">
        <v>179</v>
      </c>
      <c r="B16" s="55">
        <f t="shared" si="4"/>
        <v>1134</v>
      </c>
      <c r="C16" s="55">
        <v>964</v>
      </c>
      <c r="D16" s="55">
        <v>170</v>
      </c>
      <c r="E16" s="57"/>
      <c r="F16" s="131">
        <f t="shared" si="2"/>
        <v>0.85008818342151671</v>
      </c>
      <c r="G16" s="131">
        <f t="shared" si="3"/>
        <v>0.14991181657848324</v>
      </c>
      <c r="H16" s="118"/>
      <c r="I16" s="55">
        <f t="shared" si="5"/>
        <v>1134</v>
      </c>
      <c r="J16" s="55">
        <v>907</v>
      </c>
      <c r="K16" s="55">
        <v>114</v>
      </c>
      <c r="L16" s="55">
        <v>113</v>
      </c>
      <c r="M16" s="57"/>
      <c r="N16" s="79">
        <v>3.2469135802469138</v>
      </c>
      <c r="R16" s="114"/>
    </row>
    <row r="17" spans="1:18" x14ac:dyDescent="0.2">
      <c r="A17" s="78" t="s">
        <v>180</v>
      </c>
      <c r="B17" s="55">
        <f t="shared" si="4"/>
        <v>3408</v>
      </c>
      <c r="C17" s="55">
        <v>3239</v>
      </c>
      <c r="D17" s="55">
        <v>169</v>
      </c>
      <c r="E17" s="57"/>
      <c r="F17" s="131">
        <f t="shared" si="2"/>
        <v>0.95041079812206575</v>
      </c>
      <c r="G17" s="131">
        <f t="shared" si="3"/>
        <v>4.9589201877934273E-2</v>
      </c>
      <c r="H17" s="118"/>
      <c r="I17" s="55">
        <f t="shared" si="5"/>
        <v>3408</v>
      </c>
      <c r="J17" s="55">
        <v>2325</v>
      </c>
      <c r="K17" s="55">
        <v>548</v>
      </c>
      <c r="L17" s="55">
        <v>535</v>
      </c>
      <c r="M17" s="57"/>
      <c r="N17" s="79">
        <v>11.060152582159624</v>
      </c>
      <c r="R17" s="114"/>
    </row>
    <row r="18" spans="1:18" s="123" customFormat="1" x14ac:dyDescent="0.2">
      <c r="A18" s="78" t="s">
        <v>181</v>
      </c>
      <c r="B18" s="120">
        <f t="shared" si="4"/>
        <v>2465</v>
      </c>
      <c r="C18" s="120">
        <v>2244</v>
      </c>
      <c r="D18" s="120">
        <v>221</v>
      </c>
      <c r="E18" s="121"/>
      <c r="F18" s="131">
        <f t="shared" si="2"/>
        <v>0.91034482758620694</v>
      </c>
      <c r="G18" s="131">
        <f t="shared" si="3"/>
        <v>8.9655172413793102E-2</v>
      </c>
      <c r="H18" s="122"/>
      <c r="I18" s="120">
        <f t="shared" si="5"/>
        <v>2465</v>
      </c>
      <c r="J18" s="120">
        <v>1821</v>
      </c>
      <c r="K18" s="120">
        <v>298</v>
      </c>
      <c r="L18" s="120">
        <v>346</v>
      </c>
      <c r="M18" s="121"/>
      <c r="N18" s="79">
        <v>7.2271805273833669</v>
      </c>
      <c r="R18" s="114"/>
    </row>
    <row r="19" spans="1:18" x14ac:dyDescent="0.2">
      <c r="A19" s="78" t="s">
        <v>182</v>
      </c>
      <c r="B19" s="55">
        <f t="shared" si="4"/>
        <v>3707</v>
      </c>
      <c r="C19" s="55">
        <v>2720</v>
      </c>
      <c r="D19" s="55">
        <v>987</v>
      </c>
      <c r="E19" s="57"/>
      <c r="F19" s="131">
        <f t="shared" si="2"/>
        <v>0.73374696520097116</v>
      </c>
      <c r="G19" s="131">
        <f t="shared" si="3"/>
        <v>0.26625303479902884</v>
      </c>
      <c r="H19" s="118"/>
      <c r="I19" s="55">
        <f t="shared" si="5"/>
        <v>3707</v>
      </c>
      <c r="J19" s="55">
        <v>2938</v>
      </c>
      <c r="K19" s="55">
        <v>472</v>
      </c>
      <c r="L19" s="55">
        <v>297</v>
      </c>
      <c r="M19" s="57"/>
      <c r="N19" s="79">
        <v>7.2716482330725656</v>
      </c>
      <c r="R19" s="114"/>
    </row>
    <row r="20" spans="1:18" x14ac:dyDescent="0.2">
      <c r="A20" s="78" t="s">
        <v>183</v>
      </c>
      <c r="B20" s="55">
        <f t="shared" si="4"/>
        <v>1640</v>
      </c>
      <c r="C20" s="55">
        <v>1142</v>
      </c>
      <c r="D20" s="55">
        <v>498</v>
      </c>
      <c r="E20" s="57"/>
      <c r="F20" s="131">
        <f t="shared" si="2"/>
        <v>0.6963414634146341</v>
      </c>
      <c r="G20" s="131">
        <f t="shared" si="3"/>
        <v>0.30365853658536585</v>
      </c>
      <c r="H20" s="118"/>
      <c r="I20" s="55">
        <f t="shared" si="5"/>
        <v>1640</v>
      </c>
      <c r="J20" s="55">
        <v>1247</v>
      </c>
      <c r="K20" s="55">
        <v>288</v>
      </c>
      <c r="L20" s="55">
        <v>105</v>
      </c>
      <c r="M20" s="57"/>
      <c r="N20" s="79">
        <v>5.5134146341463417</v>
      </c>
      <c r="R20" s="114"/>
    </row>
    <row r="21" spans="1:18" x14ac:dyDescent="0.2">
      <c r="A21" s="86" t="s">
        <v>184</v>
      </c>
      <c r="B21" s="55">
        <f t="shared" si="4"/>
        <v>2631</v>
      </c>
      <c r="C21" s="55">
        <v>2392</v>
      </c>
      <c r="D21" s="55">
        <v>239</v>
      </c>
      <c r="E21" s="57"/>
      <c r="F21" s="131">
        <f t="shared" si="2"/>
        <v>0.90916001520334477</v>
      </c>
      <c r="G21" s="131">
        <f t="shared" si="3"/>
        <v>9.0839984796655268E-2</v>
      </c>
      <c r="H21" s="118"/>
      <c r="I21" s="55">
        <f t="shared" si="5"/>
        <v>2631</v>
      </c>
      <c r="J21" s="55">
        <v>1863</v>
      </c>
      <c r="K21" s="55">
        <v>341</v>
      </c>
      <c r="L21" s="55">
        <v>427</v>
      </c>
      <c r="M21" s="57"/>
      <c r="N21" s="79">
        <v>13.360699353857848</v>
      </c>
      <c r="R21" s="114"/>
    </row>
    <row r="22" spans="1:18" x14ac:dyDescent="0.2">
      <c r="A22" s="78" t="s">
        <v>185</v>
      </c>
      <c r="B22" s="55">
        <f t="shared" si="4"/>
        <v>1899</v>
      </c>
      <c r="C22" s="55">
        <v>1354</v>
      </c>
      <c r="D22" s="55">
        <v>545</v>
      </c>
      <c r="E22" s="57"/>
      <c r="F22" s="131">
        <f t="shared" si="2"/>
        <v>0.71300684570826756</v>
      </c>
      <c r="G22" s="131">
        <f t="shared" si="3"/>
        <v>0.2869931542917325</v>
      </c>
      <c r="H22" s="118"/>
      <c r="I22" s="55">
        <f t="shared" si="5"/>
        <v>1899</v>
      </c>
      <c r="J22" s="55">
        <v>1484</v>
      </c>
      <c r="K22" s="55">
        <v>274</v>
      </c>
      <c r="L22" s="55">
        <v>141</v>
      </c>
      <c r="M22" s="57"/>
      <c r="N22" s="79">
        <v>4.9210110584518167</v>
      </c>
      <c r="R22" s="114"/>
    </row>
    <row r="23" spans="1:18" x14ac:dyDescent="0.2">
      <c r="A23" s="78" t="s">
        <v>186</v>
      </c>
      <c r="B23" s="55">
        <f t="shared" si="4"/>
        <v>2144</v>
      </c>
      <c r="C23" s="55">
        <v>1894</v>
      </c>
      <c r="D23" s="55">
        <v>250</v>
      </c>
      <c r="E23" s="57"/>
      <c r="F23" s="131">
        <f t="shared" si="2"/>
        <v>0.88339552238805974</v>
      </c>
      <c r="G23" s="131">
        <f t="shared" si="3"/>
        <v>0.1166044776119403</v>
      </c>
      <c r="H23" s="118"/>
      <c r="I23" s="55">
        <f t="shared" si="5"/>
        <v>2144</v>
      </c>
      <c r="J23" s="55">
        <v>1392</v>
      </c>
      <c r="K23" s="55">
        <v>381</v>
      </c>
      <c r="L23" s="55">
        <v>371</v>
      </c>
      <c r="M23" s="57"/>
      <c r="N23" s="79">
        <v>13.382929104477611</v>
      </c>
      <c r="R23" s="114"/>
    </row>
    <row r="24" spans="1:18" x14ac:dyDescent="0.2">
      <c r="A24" s="78" t="s">
        <v>187</v>
      </c>
      <c r="B24" s="55">
        <f t="shared" si="4"/>
        <v>1389</v>
      </c>
      <c r="C24" s="55">
        <v>1087</v>
      </c>
      <c r="D24" s="55">
        <v>302</v>
      </c>
      <c r="E24" s="57"/>
      <c r="F24" s="131">
        <f t="shared" si="2"/>
        <v>0.78257739380849534</v>
      </c>
      <c r="G24" s="131">
        <f t="shared" si="3"/>
        <v>0.21742260619150469</v>
      </c>
      <c r="H24" s="118"/>
      <c r="I24" s="55">
        <f t="shared" si="5"/>
        <v>1389</v>
      </c>
      <c r="J24" s="55">
        <v>1078</v>
      </c>
      <c r="K24" s="55">
        <v>180</v>
      </c>
      <c r="L24" s="55">
        <v>131</v>
      </c>
      <c r="M24" s="57"/>
      <c r="N24" s="79">
        <v>6.1655867530597552</v>
      </c>
      <c r="R24" s="114"/>
    </row>
    <row r="25" spans="1:18" x14ac:dyDescent="0.2">
      <c r="A25" s="78" t="s">
        <v>188</v>
      </c>
      <c r="B25" s="55">
        <f t="shared" si="4"/>
        <v>1168</v>
      </c>
      <c r="C25" s="55">
        <v>846</v>
      </c>
      <c r="D25" s="55">
        <v>322</v>
      </c>
      <c r="E25" s="57"/>
      <c r="F25" s="131">
        <f t="shared" si="2"/>
        <v>0.72431506849315064</v>
      </c>
      <c r="G25" s="131">
        <f t="shared" si="3"/>
        <v>0.27568493150684931</v>
      </c>
      <c r="H25" s="118"/>
      <c r="I25" s="55">
        <f t="shared" si="5"/>
        <v>1168</v>
      </c>
      <c r="J25" s="55">
        <v>907</v>
      </c>
      <c r="K25" s="55">
        <v>130</v>
      </c>
      <c r="L25" s="55">
        <v>131</v>
      </c>
      <c r="M25" s="57"/>
      <c r="N25" s="79">
        <v>10.822773972602739</v>
      </c>
      <c r="R25" s="114"/>
    </row>
    <row r="26" spans="1:18" x14ac:dyDescent="0.2">
      <c r="A26" s="78" t="s">
        <v>189</v>
      </c>
      <c r="B26" s="55">
        <f t="shared" si="4"/>
        <v>1394</v>
      </c>
      <c r="C26" s="55">
        <v>997</v>
      </c>
      <c r="D26" s="55">
        <v>397</v>
      </c>
      <c r="E26" s="57"/>
      <c r="F26" s="131">
        <f t="shared" si="2"/>
        <v>0.71520803443328551</v>
      </c>
      <c r="G26" s="131">
        <f t="shared" si="3"/>
        <v>0.28479196556671449</v>
      </c>
      <c r="H26" s="118"/>
      <c r="I26" s="55">
        <f t="shared" si="5"/>
        <v>1394</v>
      </c>
      <c r="J26" s="55">
        <v>1092</v>
      </c>
      <c r="K26" s="55">
        <v>215</v>
      </c>
      <c r="L26" s="55">
        <v>87</v>
      </c>
      <c r="M26" s="57"/>
      <c r="N26" s="79">
        <v>5.0107604017216643</v>
      </c>
      <c r="R26" s="114"/>
    </row>
    <row r="27" spans="1:18" x14ac:dyDescent="0.2">
      <c r="A27" s="78" t="s">
        <v>190</v>
      </c>
      <c r="B27" s="55">
        <f t="shared" si="4"/>
        <v>1204</v>
      </c>
      <c r="C27" s="55">
        <v>1002</v>
      </c>
      <c r="D27" s="55">
        <v>202</v>
      </c>
      <c r="E27" s="57"/>
      <c r="F27" s="131">
        <f t="shared" si="2"/>
        <v>0.83222591362126241</v>
      </c>
      <c r="G27" s="131">
        <f t="shared" si="3"/>
        <v>0.16777408637873753</v>
      </c>
      <c r="H27" s="118"/>
      <c r="I27" s="55">
        <f t="shared" si="5"/>
        <v>1204</v>
      </c>
      <c r="J27" s="55">
        <v>890</v>
      </c>
      <c r="K27" s="55">
        <v>180</v>
      </c>
      <c r="L27" s="55">
        <v>134</v>
      </c>
      <c r="M27" s="57"/>
      <c r="N27" s="79">
        <v>8.5348837209302317</v>
      </c>
      <c r="R27" s="114"/>
    </row>
    <row r="28" spans="1:18" x14ac:dyDescent="0.2">
      <c r="A28" s="78" t="s">
        <v>191</v>
      </c>
      <c r="B28" s="55">
        <f t="shared" si="4"/>
        <v>1072</v>
      </c>
      <c r="C28" s="55">
        <v>934</v>
      </c>
      <c r="D28" s="55">
        <v>138</v>
      </c>
      <c r="E28" s="57"/>
      <c r="F28" s="131">
        <f t="shared" si="2"/>
        <v>0.87126865671641796</v>
      </c>
      <c r="G28" s="131">
        <f t="shared" si="3"/>
        <v>0.1287313432835821</v>
      </c>
      <c r="H28" s="118"/>
      <c r="I28" s="55">
        <f t="shared" si="5"/>
        <v>1072</v>
      </c>
      <c r="J28" s="55">
        <v>816</v>
      </c>
      <c r="K28" s="55">
        <v>162</v>
      </c>
      <c r="L28" s="55">
        <v>94</v>
      </c>
      <c r="M28" s="57"/>
      <c r="N28" s="79">
        <v>6.2537313432835822</v>
      </c>
      <c r="R28" s="114"/>
    </row>
    <row r="29" spans="1:18" x14ac:dyDescent="0.2">
      <c r="A29" s="78" t="s">
        <v>192</v>
      </c>
      <c r="B29" s="55">
        <f t="shared" si="4"/>
        <v>1605</v>
      </c>
      <c r="C29" s="55">
        <v>1418</v>
      </c>
      <c r="D29" s="55">
        <v>187</v>
      </c>
      <c r="E29" s="57"/>
      <c r="F29" s="131">
        <f t="shared" si="2"/>
        <v>0.88348909657320873</v>
      </c>
      <c r="G29" s="131">
        <f t="shared" si="3"/>
        <v>0.11651090342679128</v>
      </c>
      <c r="H29" s="118"/>
      <c r="I29" s="55">
        <f t="shared" si="5"/>
        <v>1605</v>
      </c>
      <c r="J29" s="55">
        <v>1199</v>
      </c>
      <c r="K29" s="55">
        <v>253</v>
      </c>
      <c r="L29" s="55">
        <v>153</v>
      </c>
      <c r="M29" s="57"/>
      <c r="N29" s="79">
        <v>8.5283489096573213</v>
      </c>
      <c r="R29" s="114"/>
    </row>
    <row r="30" spans="1:18" x14ac:dyDescent="0.2">
      <c r="A30" s="78" t="s">
        <v>193</v>
      </c>
      <c r="B30" s="55">
        <f t="shared" si="4"/>
        <v>3189</v>
      </c>
      <c r="C30" s="55">
        <v>1845</v>
      </c>
      <c r="D30" s="55">
        <v>1344</v>
      </c>
      <c r="E30" s="57"/>
      <c r="F30" s="131">
        <f t="shared" si="2"/>
        <v>0.5785512699905927</v>
      </c>
      <c r="G30" s="131">
        <f t="shared" si="3"/>
        <v>0.42144873000940736</v>
      </c>
      <c r="H30" s="118"/>
      <c r="I30" s="55">
        <f t="shared" si="5"/>
        <v>3189</v>
      </c>
      <c r="J30" s="55">
        <v>2562</v>
      </c>
      <c r="K30" s="55">
        <v>440</v>
      </c>
      <c r="L30" s="55">
        <v>187</v>
      </c>
      <c r="M30" s="57"/>
      <c r="N30" s="79">
        <v>4.6033239259956096</v>
      </c>
      <c r="R30" s="114"/>
    </row>
    <row r="31" spans="1:18" x14ac:dyDescent="0.2">
      <c r="A31" s="78" t="s">
        <v>194</v>
      </c>
      <c r="B31" s="55">
        <f t="shared" si="4"/>
        <v>994</v>
      </c>
      <c r="C31" s="55">
        <v>769</v>
      </c>
      <c r="D31" s="55">
        <v>225</v>
      </c>
      <c r="E31" s="57"/>
      <c r="F31" s="131">
        <f t="shared" si="2"/>
        <v>0.77364185110663986</v>
      </c>
      <c r="G31" s="131">
        <f t="shared" si="3"/>
        <v>0.22635814889336017</v>
      </c>
      <c r="H31" s="118"/>
      <c r="I31" s="55">
        <f t="shared" si="5"/>
        <v>994</v>
      </c>
      <c r="J31" s="55">
        <v>717</v>
      </c>
      <c r="K31" s="55">
        <v>197</v>
      </c>
      <c r="L31" s="55">
        <v>80</v>
      </c>
      <c r="M31" s="57"/>
      <c r="N31" s="79">
        <v>7.8913480885311875</v>
      </c>
      <c r="R31" s="114"/>
    </row>
    <row r="32" spans="1:18" s="125" customFormat="1" x14ac:dyDescent="0.2">
      <c r="A32" s="78" t="s">
        <v>195</v>
      </c>
      <c r="B32" s="120">
        <f t="shared" si="4"/>
        <v>1747</v>
      </c>
      <c r="C32" s="120">
        <v>904</v>
      </c>
      <c r="D32" s="120">
        <v>843</v>
      </c>
      <c r="E32" s="121"/>
      <c r="F32" s="131">
        <f t="shared" si="2"/>
        <v>0.51745850028620488</v>
      </c>
      <c r="G32" s="131">
        <f t="shared" si="3"/>
        <v>0.48254149971379506</v>
      </c>
      <c r="H32" s="122"/>
      <c r="I32" s="120">
        <f t="shared" si="5"/>
        <v>1747</v>
      </c>
      <c r="J32" s="120">
        <v>1258</v>
      </c>
      <c r="K32" s="120">
        <v>349</v>
      </c>
      <c r="L32" s="120">
        <v>140</v>
      </c>
      <c r="M32" s="124"/>
      <c r="N32" s="79">
        <v>5.0801373783629078</v>
      </c>
      <c r="R32" s="114"/>
    </row>
    <row r="33" spans="1:18" x14ac:dyDescent="0.2">
      <c r="A33" s="78" t="s">
        <v>196</v>
      </c>
      <c r="B33" s="55">
        <f t="shared" si="4"/>
        <v>501</v>
      </c>
      <c r="C33" s="55">
        <v>432</v>
      </c>
      <c r="D33" s="55">
        <v>69</v>
      </c>
      <c r="E33" s="57"/>
      <c r="F33" s="131">
        <f t="shared" si="2"/>
        <v>0.86227544910179643</v>
      </c>
      <c r="G33" s="131">
        <f t="shared" si="3"/>
        <v>0.1377245508982036</v>
      </c>
      <c r="H33" s="118"/>
      <c r="I33" s="55">
        <f t="shared" si="5"/>
        <v>501</v>
      </c>
      <c r="J33" s="55">
        <v>367</v>
      </c>
      <c r="K33" s="55">
        <v>90</v>
      </c>
      <c r="L33" s="55">
        <v>44</v>
      </c>
      <c r="M33" s="57"/>
      <c r="N33" s="79">
        <v>5.7924151696606785</v>
      </c>
      <c r="R33" s="114"/>
    </row>
    <row r="34" spans="1:18" x14ac:dyDescent="0.2">
      <c r="A34" s="78" t="s">
        <v>197</v>
      </c>
      <c r="B34" s="55">
        <f t="shared" si="4"/>
        <v>4062</v>
      </c>
      <c r="C34" s="55">
        <v>2130</v>
      </c>
      <c r="D34" s="55">
        <v>1932</v>
      </c>
      <c r="E34" s="57"/>
      <c r="F34" s="131">
        <f t="shared" si="2"/>
        <v>0.52437223042836045</v>
      </c>
      <c r="G34" s="131">
        <f t="shared" si="3"/>
        <v>0.4756277695716396</v>
      </c>
      <c r="H34" s="118"/>
      <c r="I34" s="55">
        <f t="shared" si="5"/>
        <v>4062</v>
      </c>
      <c r="J34" s="55">
        <v>3285</v>
      </c>
      <c r="K34" s="55">
        <v>460</v>
      </c>
      <c r="L34" s="55">
        <v>317</v>
      </c>
      <c r="M34" s="57"/>
      <c r="N34" s="79">
        <v>6.4039881831610046</v>
      </c>
      <c r="R34" s="114"/>
    </row>
    <row r="35" spans="1:18" x14ac:dyDescent="0.2">
      <c r="A35" s="87" t="s">
        <v>198</v>
      </c>
      <c r="B35" s="55">
        <f t="shared" si="4"/>
        <v>2222</v>
      </c>
      <c r="C35" s="55">
        <v>1300</v>
      </c>
      <c r="D35" s="55">
        <v>922</v>
      </c>
      <c r="E35" s="57"/>
      <c r="F35" s="131">
        <f t="shared" si="2"/>
        <v>0.58505850585058505</v>
      </c>
      <c r="G35" s="131">
        <f t="shared" si="3"/>
        <v>0.41494149414941495</v>
      </c>
      <c r="H35" s="118"/>
      <c r="I35" s="55">
        <f t="shared" si="5"/>
        <v>2222</v>
      </c>
      <c r="J35" s="55">
        <v>1682</v>
      </c>
      <c r="K35" s="55">
        <v>267</v>
      </c>
      <c r="L35" s="55">
        <v>273</v>
      </c>
      <c r="M35" s="57"/>
      <c r="N35" s="79">
        <v>9.2929792979297936</v>
      </c>
      <c r="R35" s="114"/>
    </row>
    <row r="36" spans="1:18" ht="13.5" thickBot="1" x14ac:dyDescent="0.25">
      <c r="A36" s="88" t="s">
        <v>199</v>
      </c>
      <c r="B36" s="65">
        <f t="shared" si="4"/>
        <v>1053</v>
      </c>
      <c r="C36" s="65">
        <v>206</v>
      </c>
      <c r="D36" s="65">
        <v>847</v>
      </c>
      <c r="E36" s="67"/>
      <c r="F36" s="132">
        <f t="shared" si="2"/>
        <v>0.1956315289648623</v>
      </c>
      <c r="G36" s="132">
        <f t="shared" si="3"/>
        <v>0.80436847103513776</v>
      </c>
      <c r="H36" s="126"/>
      <c r="I36" s="65">
        <f t="shared" si="5"/>
        <v>1053</v>
      </c>
      <c r="J36" s="65">
        <v>924</v>
      </c>
      <c r="K36" s="65">
        <v>98</v>
      </c>
      <c r="L36" s="65">
        <v>31</v>
      </c>
      <c r="M36" s="67"/>
      <c r="N36" s="89">
        <v>3.5299145299145298</v>
      </c>
      <c r="R36" s="114"/>
    </row>
    <row r="37" spans="1:18" x14ac:dyDescent="0.2">
      <c r="R37" s="114"/>
    </row>
  </sheetData>
  <mergeCells count="10">
    <mergeCell ref="A6:A7"/>
    <mergeCell ref="B6:D6"/>
    <mergeCell ref="F6:G6"/>
    <mergeCell ref="I6:L6"/>
    <mergeCell ref="P1:Q2"/>
    <mergeCell ref="A1:N1"/>
    <mergeCell ref="A2:N2"/>
    <mergeCell ref="A3:N3"/>
    <mergeCell ref="A4:N4"/>
    <mergeCell ref="N6:N7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topLeftCell="I1" zoomScaleNormal="100" zoomScaleSheetLayoutView="100" workbookViewId="0">
      <selection activeCell="AE1" sqref="AE1:AF2"/>
    </sheetView>
  </sheetViews>
  <sheetFormatPr baseColWidth="10" defaultRowHeight="12.75" x14ac:dyDescent="0.2"/>
  <cols>
    <col min="1" max="1" width="16.28515625" style="44" customWidth="1"/>
    <col min="2" max="2" width="5.7109375" style="59" customWidth="1"/>
    <col min="3" max="3" width="6" style="59" bestFit="1" customWidth="1"/>
    <col min="4" max="4" width="4.7109375" style="59" customWidth="1"/>
    <col min="5" max="5" width="5.5703125" style="59" bestFit="1" customWidth="1"/>
    <col min="6" max="6" width="1.140625" style="59" customWidth="1"/>
    <col min="7" max="7" width="9.85546875" style="59" bestFit="1" customWidth="1"/>
    <col min="8" max="9" width="8.7109375" style="59" bestFit="1" customWidth="1"/>
    <col min="10" max="10" width="9.7109375" style="59" customWidth="1"/>
    <col min="11" max="13" width="9" style="59" customWidth="1"/>
    <col min="14" max="14" width="7.28515625" style="59" bestFit="1" customWidth="1"/>
    <col min="15" max="15" width="7.5703125" style="59" bestFit="1" customWidth="1"/>
    <col min="16" max="16" width="7.42578125" style="59" bestFit="1" customWidth="1"/>
    <col min="17" max="17" width="4.7109375" style="59" bestFit="1" customWidth="1"/>
    <col min="18" max="18" width="0.85546875" style="59" customWidth="1"/>
    <col min="19" max="19" width="11.42578125" style="60"/>
    <col min="20" max="20" width="8.7109375" style="60" bestFit="1" customWidth="1"/>
    <col min="21" max="21" width="9.140625" style="60" customWidth="1"/>
    <col min="22" max="22" width="10.140625" style="60" customWidth="1"/>
    <col min="23" max="23" width="7.5703125" style="60" bestFit="1" customWidth="1"/>
    <col min="24" max="24" width="9" style="60" customWidth="1"/>
    <col min="25" max="25" width="8.42578125" style="60" bestFit="1" customWidth="1"/>
    <col min="26" max="26" width="7.28515625" style="60" bestFit="1" customWidth="1"/>
    <col min="27" max="27" width="7.5703125" style="60" bestFit="1" customWidth="1"/>
    <col min="28" max="28" width="7.42578125" style="60" bestFit="1" customWidth="1"/>
    <col min="29" max="29" width="4.7109375" style="60" bestFit="1" customWidth="1"/>
    <col min="30" max="16384" width="11.42578125" style="60"/>
  </cols>
  <sheetData>
    <row r="1" spans="1:33" s="51" customFormat="1" ht="15" customHeight="1" x14ac:dyDescent="0.2">
      <c r="A1" s="189" t="s">
        <v>127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36"/>
      <c r="AE1" s="223" t="s">
        <v>132</v>
      </c>
      <c r="AF1" s="223"/>
      <c r="AG1" s="36"/>
    </row>
    <row r="2" spans="1:33" s="51" customFormat="1" ht="15" customHeight="1" x14ac:dyDescent="0.2">
      <c r="A2" s="189" t="s">
        <v>82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36"/>
      <c r="AE2" s="223"/>
      <c r="AF2" s="223"/>
      <c r="AG2" s="52"/>
    </row>
    <row r="3" spans="1:33" s="51" customFormat="1" ht="14.25" x14ac:dyDescent="0.2">
      <c r="A3" s="189" t="s">
        <v>26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</row>
    <row r="4" spans="1:33" s="51" customFormat="1" ht="14.25" x14ac:dyDescent="0.2">
      <c r="A4" s="189" t="s">
        <v>219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33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188"/>
      <c r="M5" s="199"/>
      <c r="N5" s="199"/>
      <c r="O5" s="199"/>
      <c r="P5" s="199"/>
      <c r="Q5" s="199"/>
      <c r="R5" s="199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1:33" s="45" customFormat="1" ht="26.25" customHeight="1" x14ac:dyDescent="0.2">
      <c r="A6" s="231" t="s">
        <v>27</v>
      </c>
      <c r="B6" s="230" t="s">
        <v>83</v>
      </c>
      <c r="C6" s="230"/>
      <c r="D6" s="230"/>
      <c r="E6" s="230"/>
      <c r="F6" s="49"/>
      <c r="G6" s="234" t="s">
        <v>84</v>
      </c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113"/>
      <c r="S6" s="234" t="s">
        <v>85</v>
      </c>
      <c r="T6" s="234"/>
      <c r="U6" s="234"/>
      <c r="V6" s="234"/>
      <c r="W6" s="234"/>
      <c r="X6" s="234"/>
      <c r="Y6" s="234"/>
      <c r="Z6" s="234"/>
      <c r="AA6" s="234"/>
      <c r="AB6" s="234"/>
      <c r="AC6" s="234"/>
    </row>
    <row r="7" spans="1:33" s="45" customFormat="1" ht="72" customHeight="1" thickBot="1" x14ac:dyDescent="0.25">
      <c r="A7" s="232"/>
      <c r="B7" s="117" t="s">
        <v>86</v>
      </c>
      <c r="C7" s="134" t="s">
        <v>87</v>
      </c>
      <c r="D7" s="134" t="s">
        <v>88</v>
      </c>
      <c r="E7" s="117" t="s">
        <v>89</v>
      </c>
      <c r="F7" s="116"/>
      <c r="G7" s="115" t="s">
        <v>207</v>
      </c>
      <c r="H7" s="115" t="s">
        <v>90</v>
      </c>
      <c r="I7" s="115" t="s">
        <v>208</v>
      </c>
      <c r="J7" s="115" t="s">
        <v>209</v>
      </c>
      <c r="K7" s="115" t="s">
        <v>234</v>
      </c>
      <c r="L7" s="115" t="s">
        <v>235</v>
      </c>
      <c r="M7" s="115" t="s">
        <v>210</v>
      </c>
      <c r="N7" s="211" t="s">
        <v>249</v>
      </c>
      <c r="O7" s="210" t="s">
        <v>250</v>
      </c>
      <c r="P7" s="210" t="s">
        <v>91</v>
      </c>
      <c r="Q7" s="48" t="s">
        <v>206</v>
      </c>
      <c r="R7" s="115"/>
      <c r="S7" s="115" t="s">
        <v>207</v>
      </c>
      <c r="T7" s="115" t="s">
        <v>90</v>
      </c>
      <c r="U7" s="115" t="s">
        <v>208</v>
      </c>
      <c r="V7" s="115" t="s">
        <v>209</v>
      </c>
      <c r="W7" s="115" t="s">
        <v>234</v>
      </c>
      <c r="X7" s="115" t="s">
        <v>235</v>
      </c>
      <c r="Y7" s="115" t="s">
        <v>210</v>
      </c>
      <c r="Z7" s="211" t="s">
        <v>249</v>
      </c>
      <c r="AA7" s="210" t="s">
        <v>250</v>
      </c>
      <c r="AB7" s="210" t="s">
        <v>91</v>
      </c>
      <c r="AC7" s="48" t="s">
        <v>206</v>
      </c>
    </row>
    <row r="8" spans="1:33" s="45" customFormat="1" x14ac:dyDescent="0.2">
      <c r="A8" s="54" t="s">
        <v>36</v>
      </c>
      <c r="B8" s="102">
        <f>SUM(B10:B36)</f>
        <v>2175</v>
      </c>
      <c r="C8" s="102">
        <f t="shared" ref="C8:D8" si="0">SUM(C10:C36)</f>
        <v>1371</v>
      </c>
      <c r="D8" s="102">
        <f t="shared" si="0"/>
        <v>161</v>
      </c>
      <c r="E8" s="110">
        <f>+B8/(B8+C8+D8)</f>
        <v>0.58672781224710013</v>
      </c>
      <c r="F8" s="137"/>
      <c r="G8" s="102">
        <f t="shared" ref="G8:Q8" si="1">SUM(G10:G36)</f>
        <v>1987</v>
      </c>
      <c r="H8" s="102">
        <f t="shared" si="1"/>
        <v>212</v>
      </c>
      <c r="I8" s="102">
        <f t="shared" si="1"/>
        <v>786</v>
      </c>
      <c r="J8" s="102">
        <f t="shared" si="1"/>
        <v>75</v>
      </c>
      <c r="K8" s="102">
        <f t="shared" si="1"/>
        <v>223</v>
      </c>
      <c r="L8" s="102">
        <f t="shared" si="1"/>
        <v>21</v>
      </c>
      <c r="M8" s="102">
        <f t="shared" si="1"/>
        <v>46</v>
      </c>
      <c r="N8" s="102">
        <f t="shared" si="1"/>
        <v>9</v>
      </c>
      <c r="O8" s="102">
        <f t="shared" si="1"/>
        <v>300</v>
      </c>
      <c r="P8" s="102">
        <f t="shared" si="1"/>
        <v>2</v>
      </c>
      <c r="Q8" s="102">
        <f t="shared" si="1"/>
        <v>46</v>
      </c>
      <c r="R8" s="98"/>
      <c r="S8" s="110">
        <f>+G8/(B8+C8+D8)</f>
        <v>0.53601294847585645</v>
      </c>
      <c r="T8" s="110">
        <f>+H8/(B8+C8+D8)</f>
        <v>5.7189101699487453E-2</v>
      </c>
      <c r="U8" s="110">
        <f>+I8/(B8+C8+D8)</f>
        <v>0.21203129214998651</v>
      </c>
      <c r="V8" s="110">
        <f>+J8/(B8+C8+D8)</f>
        <v>2.0231993525762073E-2</v>
      </c>
      <c r="W8" s="110">
        <f>+K8/(B8+C8+D8)</f>
        <v>6.0156460749932562E-2</v>
      </c>
      <c r="X8" s="110">
        <f>+L8/(B8+C8+D8)</f>
        <v>5.6649581872133797E-3</v>
      </c>
      <c r="Y8" s="110">
        <f>+M8/(B8+C8+D8)</f>
        <v>1.2408956029134071E-2</v>
      </c>
      <c r="Z8" s="110">
        <f>+N8/(C8+D8+B8)</f>
        <v>2.4278392230914487E-3</v>
      </c>
      <c r="AA8" s="110">
        <f>+O8/(D8+B8+C8)</f>
        <v>8.0927974103048292E-2</v>
      </c>
      <c r="AB8" s="110">
        <f>+P8/(B8+C8+D8)</f>
        <v>5.3951982735365523E-4</v>
      </c>
      <c r="AC8" s="110">
        <f>+Q8/(B8+C8+D8)</f>
        <v>1.2408956029134071E-2</v>
      </c>
    </row>
    <row r="9" spans="1:33" x14ac:dyDescent="0.2">
      <c r="A9" s="54"/>
      <c r="B9" s="55"/>
      <c r="C9" s="55"/>
      <c r="D9" s="55"/>
      <c r="E9" s="107"/>
      <c r="F9" s="135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5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</row>
    <row r="10" spans="1:33" x14ac:dyDescent="0.2">
      <c r="A10" s="78" t="s">
        <v>173</v>
      </c>
      <c r="B10" s="204">
        <v>33</v>
      </c>
      <c r="C10" s="205">
        <v>11</v>
      </c>
      <c r="D10" s="205">
        <v>1</v>
      </c>
      <c r="E10" s="195"/>
      <c r="F10" s="45"/>
      <c r="G10" s="60"/>
      <c r="H10" s="60">
        <v>1</v>
      </c>
      <c r="I10" s="60">
        <v>43</v>
      </c>
      <c r="J10" s="60"/>
      <c r="K10" s="60"/>
      <c r="L10" s="60"/>
      <c r="M10" s="60"/>
      <c r="N10" s="60"/>
      <c r="O10" s="60"/>
      <c r="P10" s="60"/>
      <c r="Q10" s="60">
        <v>1</v>
      </c>
      <c r="R10" s="57"/>
      <c r="S10" s="107">
        <v>0</v>
      </c>
      <c r="T10" s="107">
        <v>2.2222222222222223E-2</v>
      </c>
      <c r="U10" s="107">
        <v>0.9555555555555556</v>
      </c>
      <c r="V10" s="107">
        <v>0</v>
      </c>
      <c r="W10" s="107">
        <v>0</v>
      </c>
      <c r="X10" s="107">
        <v>0</v>
      </c>
      <c r="Y10" s="107">
        <v>0</v>
      </c>
      <c r="Z10" s="107">
        <v>0</v>
      </c>
      <c r="AA10" s="107">
        <v>0</v>
      </c>
      <c r="AB10" s="107">
        <v>0</v>
      </c>
      <c r="AC10" s="107">
        <v>2.2222222222222223E-2</v>
      </c>
    </row>
    <row r="11" spans="1:33" x14ac:dyDescent="0.2">
      <c r="A11" s="78" t="s">
        <v>174</v>
      </c>
      <c r="B11" s="204">
        <v>42</v>
      </c>
      <c r="C11" s="205">
        <v>4</v>
      </c>
      <c r="D11" s="205"/>
      <c r="E11" s="195"/>
      <c r="F11" s="60"/>
      <c r="G11" s="60">
        <v>2</v>
      </c>
      <c r="H11" s="60"/>
      <c r="I11" s="60">
        <v>43</v>
      </c>
      <c r="J11" s="60"/>
      <c r="K11" s="60"/>
      <c r="L11" s="60"/>
      <c r="M11" s="60"/>
      <c r="N11" s="60"/>
      <c r="O11" s="60">
        <v>1</v>
      </c>
      <c r="P11" s="60"/>
      <c r="Q11" s="60"/>
      <c r="R11" s="57"/>
      <c r="S11" s="107">
        <v>4.3478260869565216E-2</v>
      </c>
      <c r="T11" s="107">
        <v>0</v>
      </c>
      <c r="U11" s="107">
        <v>0.93478260869565222</v>
      </c>
      <c r="V11" s="107">
        <v>0</v>
      </c>
      <c r="W11" s="107">
        <v>0</v>
      </c>
      <c r="X11" s="107">
        <v>0</v>
      </c>
      <c r="Y11" s="107">
        <v>0</v>
      </c>
      <c r="Z11" s="107">
        <v>0</v>
      </c>
      <c r="AA11" s="107">
        <v>2.1739130434782608E-2</v>
      </c>
      <c r="AB11" s="107">
        <v>0</v>
      </c>
      <c r="AC11" s="107">
        <v>0</v>
      </c>
    </row>
    <row r="12" spans="1:33" x14ac:dyDescent="0.2">
      <c r="A12" s="78" t="s">
        <v>175</v>
      </c>
      <c r="B12" s="204">
        <v>36</v>
      </c>
      <c r="C12" s="205">
        <v>4</v>
      </c>
      <c r="D12" s="205">
        <v>1</v>
      </c>
      <c r="E12" s="195"/>
      <c r="F12" s="60"/>
      <c r="G12" s="60"/>
      <c r="H12" s="60"/>
      <c r="I12" s="60">
        <v>40</v>
      </c>
      <c r="J12" s="60"/>
      <c r="K12" s="60">
        <v>1</v>
      </c>
      <c r="L12" s="60"/>
      <c r="M12" s="60"/>
      <c r="N12" s="60"/>
      <c r="O12" s="60"/>
      <c r="P12" s="60"/>
      <c r="Q12" s="60"/>
      <c r="R12" s="57"/>
      <c r="S12" s="107">
        <v>0</v>
      </c>
      <c r="T12" s="107">
        <v>0</v>
      </c>
      <c r="U12" s="107">
        <v>0.97560975609756095</v>
      </c>
      <c r="V12" s="107">
        <v>0</v>
      </c>
      <c r="W12" s="107">
        <v>2.4390243902439025E-2</v>
      </c>
      <c r="X12" s="107">
        <v>0</v>
      </c>
      <c r="Y12" s="107">
        <v>0</v>
      </c>
      <c r="Z12" s="107">
        <v>0</v>
      </c>
      <c r="AA12" s="107">
        <v>0</v>
      </c>
      <c r="AB12" s="107">
        <v>0</v>
      </c>
      <c r="AC12" s="107">
        <v>0</v>
      </c>
    </row>
    <row r="13" spans="1:33" x14ac:dyDescent="0.2">
      <c r="A13" s="78" t="s">
        <v>176</v>
      </c>
      <c r="B13" s="206">
        <v>82</v>
      </c>
      <c r="C13" s="205">
        <v>34</v>
      </c>
      <c r="D13" s="205">
        <v>5</v>
      </c>
      <c r="E13" s="195"/>
      <c r="F13" s="60"/>
      <c r="G13" s="60">
        <v>76</v>
      </c>
      <c r="H13" s="60">
        <v>5</v>
      </c>
      <c r="I13" s="60">
        <v>36</v>
      </c>
      <c r="J13" s="60"/>
      <c r="K13" s="60"/>
      <c r="L13" s="60"/>
      <c r="M13" s="60">
        <v>2</v>
      </c>
      <c r="N13" s="60"/>
      <c r="O13" s="60">
        <v>2</v>
      </c>
      <c r="P13" s="60"/>
      <c r="Q13" s="60"/>
      <c r="R13" s="57"/>
      <c r="S13" s="107">
        <v>0.62809917355371903</v>
      </c>
      <c r="T13" s="107">
        <v>4.1322314049586778E-2</v>
      </c>
      <c r="U13" s="107">
        <v>0.2975206611570248</v>
      </c>
      <c r="V13" s="107">
        <v>0</v>
      </c>
      <c r="W13" s="107">
        <v>0</v>
      </c>
      <c r="X13" s="107">
        <v>0</v>
      </c>
      <c r="Y13" s="107">
        <v>1.6528925619834711E-2</v>
      </c>
      <c r="Z13" s="107">
        <v>0</v>
      </c>
      <c r="AA13" s="107">
        <v>1.6528925619834711E-2</v>
      </c>
      <c r="AB13" s="107">
        <v>0</v>
      </c>
      <c r="AC13" s="107">
        <v>0</v>
      </c>
    </row>
    <row r="14" spans="1:33" x14ac:dyDescent="0.2">
      <c r="A14" s="78" t="s">
        <v>177</v>
      </c>
      <c r="B14" s="204">
        <v>63</v>
      </c>
      <c r="C14" s="205">
        <v>47</v>
      </c>
      <c r="D14" s="205">
        <v>4</v>
      </c>
      <c r="E14" s="195"/>
      <c r="F14" s="60"/>
      <c r="G14" s="60">
        <v>73</v>
      </c>
      <c r="H14" s="60">
        <v>1</v>
      </c>
      <c r="I14" s="60">
        <v>32</v>
      </c>
      <c r="J14" s="60"/>
      <c r="K14" s="60"/>
      <c r="L14" s="60"/>
      <c r="M14" s="60"/>
      <c r="N14" s="60"/>
      <c r="O14" s="60">
        <v>8</v>
      </c>
      <c r="P14" s="60"/>
      <c r="Q14" s="60"/>
      <c r="R14" s="57"/>
      <c r="S14" s="107">
        <v>0.64035087719298245</v>
      </c>
      <c r="T14" s="107">
        <v>8.771929824561403E-3</v>
      </c>
      <c r="U14" s="107">
        <v>0.2807017543859649</v>
      </c>
      <c r="V14" s="107">
        <v>0</v>
      </c>
      <c r="W14" s="107">
        <v>0</v>
      </c>
      <c r="X14" s="107">
        <v>0</v>
      </c>
      <c r="Y14" s="107">
        <v>0</v>
      </c>
      <c r="Z14" s="107">
        <v>0</v>
      </c>
      <c r="AA14" s="107">
        <v>7.0175438596491224E-2</v>
      </c>
      <c r="AB14" s="107">
        <v>0</v>
      </c>
      <c r="AC14" s="107">
        <v>0</v>
      </c>
    </row>
    <row r="15" spans="1:33" x14ac:dyDescent="0.2">
      <c r="A15" s="78" t="s">
        <v>178</v>
      </c>
      <c r="B15" s="206">
        <v>131</v>
      </c>
      <c r="C15" s="205">
        <v>89</v>
      </c>
      <c r="D15" s="205">
        <v>7</v>
      </c>
      <c r="E15" s="195"/>
      <c r="F15" s="60"/>
      <c r="G15" s="60">
        <v>152</v>
      </c>
      <c r="H15" s="60">
        <v>1</v>
      </c>
      <c r="I15" s="60">
        <v>45</v>
      </c>
      <c r="J15" s="60"/>
      <c r="K15" s="60">
        <v>1</v>
      </c>
      <c r="L15" s="60"/>
      <c r="M15" s="60">
        <v>5</v>
      </c>
      <c r="N15" s="60">
        <v>1</v>
      </c>
      <c r="O15" s="60">
        <v>22</v>
      </c>
      <c r="P15" s="60"/>
      <c r="Q15" s="60"/>
      <c r="R15" s="57"/>
      <c r="S15" s="107">
        <v>0.66960352422907488</v>
      </c>
      <c r="T15" s="107">
        <v>4.4052863436123352E-3</v>
      </c>
      <c r="U15" s="107">
        <v>0.19823788546255505</v>
      </c>
      <c r="V15" s="107">
        <v>0</v>
      </c>
      <c r="W15" s="107">
        <v>4.4052863436123352E-3</v>
      </c>
      <c r="X15" s="107">
        <v>0</v>
      </c>
      <c r="Y15" s="107">
        <v>2.2026431718061675E-2</v>
      </c>
      <c r="Z15" s="107">
        <v>4.4052863436123352E-3</v>
      </c>
      <c r="AA15" s="107">
        <v>9.6916299559471369E-2</v>
      </c>
      <c r="AB15" s="107">
        <v>0</v>
      </c>
      <c r="AC15" s="107">
        <v>0</v>
      </c>
    </row>
    <row r="16" spans="1:33" x14ac:dyDescent="0.2">
      <c r="A16" s="78" t="s">
        <v>179</v>
      </c>
      <c r="B16" s="204">
        <v>46</v>
      </c>
      <c r="C16" s="205">
        <v>24</v>
      </c>
      <c r="D16" s="205"/>
      <c r="E16" s="195"/>
      <c r="F16" s="60"/>
      <c r="G16" s="60">
        <v>51</v>
      </c>
      <c r="H16" s="60">
        <v>10</v>
      </c>
      <c r="I16" s="60">
        <v>1</v>
      </c>
      <c r="J16" s="60"/>
      <c r="K16" s="60">
        <v>1</v>
      </c>
      <c r="L16" s="60"/>
      <c r="M16" s="60"/>
      <c r="N16" s="60"/>
      <c r="O16" s="60">
        <v>7</v>
      </c>
      <c r="P16" s="60"/>
      <c r="Q16" s="60"/>
      <c r="R16" s="57"/>
      <c r="S16" s="107">
        <v>0.72857142857142854</v>
      </c>
      <c r="T16" s="107">
        <v>0.14285714285714285</v>
      </c>
      <c r="U16" s="107">
        <v>1.4285714285714285E-2</v>
      </c>
      <c r="V16" s="107">
        <v>0</v>
      </c>
      <c r="W16" s="107">
        <v>1.4285714285714285E-2</v>
      </c>
      <c r="X16" s="107">
        <v>0</v>
      </c>
      <c r="Y16" s="107">
        <v>0</v>
      </c>
      <c r="Z16" s="107">
        <v>0</v>
      </c>
      <c r="AA16" s="107">
        <v>0.1</v>
      </c>
      <c r="AB16" s="107">
        <v>0</v>
      </c>
      <c r="AC16" s="107">
        <v>0</v>
      </c>
    </row>
    <row r="17" spans="1:29" x14ac:dyDescent="0.2">
      <c r="A17" s="78" t="s">
        <v>180</v>
      </c>
      <c r="B17" s="206">
        <v>128</v>
      </c>
      <c r="C17" s="205">
        <v>25</v>
      </c>
      <c r="D17" s="205">
        <v>10</v>
      </c>
      <c r="E17" s="195"/>
      <c r="F17" s="60"/>
      <c r="G17" s="60">
        <v>79</v>
      </c>
      <c r="H17" s="60">
        <v>43</v>
      </c>
      <c r="I17" s="60">
        <v>37</v>
      </c>
      <c r="J17" s="60">
        <v>1</v>
      </c>
      <c r="K17" s="60"/>
      <c r="L17" s="60"/>
      <c r="M17" s="60"/>
      <c r="N17" s="60">
        <v>1</v>
      </c>
      <c r="O17" s="60"/>
      <c r="P17" s="60"/>
      <c r="Q17" s="60">
        <v>2</v>
      </c>
      <c r="R17" s="57"/>
      <c r="S17" s="107">
        <v>0.48466257668711654</v>
      </c>
      <c r="T17" s="107">
        <v>0.26380368098159507</v>
      </c>
      <c r="U17" s="107">
        <v>0.22699386503067484</v>
      </c>
      <c r="V17" s="107">
        <v>6.1349693251533744E-3</v>
      </c>
      <c r="W17" s="107">
        <v>0</v>
      </c>
      <c r="X17" s="107">
        <v>0</v>
      </c>
      <c r="Y17" s="107">
        <v>0</v>
      </c>
      <c r="Z17" s="107">
        <v>6.1349693251533744E-3</v>
      </c>
      <c r="AA17" s="107">
        <v>0</v>
      </c>
      <c r="AB17" s="107">
        <v>0</v>
      </c>
      <c r="AC17" s="107">
        <v>1.2269938650306749E-2</v>
      </c>
    </row>
    <row r="18" spans="1:29" x14ac:dyDescent="0.2">
      <c r="A18" s="78" t="s">
        <v>181</v>
      </c>
      <c r="B18" s="206">
        <v>97</v>
      </c>
      <c r="C18" s="205">
        <v>42</v>
      </c>
      <c r="D18" s="205">
        <v>7</v>
      </c>
      <c r="E18" s="195"/>
      <c r="F18" s="60"/>
      <c r="G18" s="60">
        <v>103</v>
      </c>
      <c r="H18" s="60">
        <v>15</v>
      </c>
      <c r="I18" s="60">
        <v>23</v>
      </c>
      <c r="J18" s="60">
        <v>1</v>
      </c>
      <c r="K18" s="60"/>
      <c r="L18" s="60"/>
      <c r="M18" s="60"/>
      <c r="N18" s="60">
        <v>1</v>
      </c>
      <c r="O18" s="60">
        <v>3</v>
      </c>
      <c r="P18" s="60"/>
      <c r="Q18" s="60"/>
      <c r="R18" s="57"/>
      <c r="S18" s="107">
        <v>0.70547945205479456</v>
      </c>
      <c r="T18" s="107">
        <v>0.10273972602739725</v>
      </c>
      <c r="U18" s="107">
        <v>0.15753424657534246</v>
      </c>
      <c r="V18" s="107">
        <v>6.8493150684931503E-3</v>
      </c>
      <c r="W18" s="107">
        <v>0</v>
      </c>
      <c r="X18" s="107">
        <v>0</v>
      </c>
      <c r="Y18" s="107">
        <v>0</v>
      </c>
      <c r="Z18" s="107">
        <v>6.8493150684931503E-3</v>
      </c>
      <c r="AA18" s="107">
        <v>2.0547945205479451E-2</v>
      </c>
      <c r="AB18" s="107">
        <v>0</v>
      </c>
      <c r="AC18" s="107">
        <v>0</v>
      </c>
    </row>
    <row r="19" spans="1:29" x14ac:dyDescent="0.2">
      <c r="A19" s="78" t="s">
        <v>182</v>
      </c>
      <c r="B19" s="206">
        <v>146</v>
      </c>
      <c r="C19" s="205">
        <v>146</v>
      </c>
      <c r="D19" s="205">
        <v>8</v>
      </c>
      <c r="E19" s="195">
        <v>3</v>
      </c>
      <c r="F19" s="60"/>
      <c r="G19" s="60">
        <v>213</v>
      </c>
      <c r="H19" s="60">
        <v>14</v>
      </c>
      <c r="I19" s="60">
        <v>12</v>
      </c>
      <c r="J19" s="60">
        <v>3</v>
      </c>
      <c r="K19" s="60">
        <v>38</v>
      </c>
      <c r="L19" s="60">
        <v>3</v>
      </c>
      <c r="M19" s="60">
        <v>5</v>
      </c>
      <c r="N19" s="60"/>
      <c r="O19" s="60">
        <v>7</v>
      </c>
      <c r="P19" s="60"/>
      <c r="Q19" s="60">
        <v>5</v>
      </c>
      <c r="R19" s="57"/>
      <c r="S19" s="107">
        <v>0.71</v>
      </c>
      <c r="T19" s="107">
        <v>4.6666666666666669E-2</v>
      </c>
      <c r="U19" s="107">
        <v>0.04</v>
      </c>
      <c r="V19" s="107">
        <v>0.01</v>
      </c>
      <c r="W19" s="107">
        <v>0.12666666666666668</v>
      </c>
      <c r="X19" s="107">
        <v>0.01</v>
      </c>
      <c r="Y19" s="107">
        <v>1.6666666666666666E-2</v>
      </c>
      <c r="Z19" s="107">
        <v>0</v>
      </c>
      <c r="AA19" s="107">
        <v>2.3333333333333334E-2</v>
      </c>
      <c r="AB19" s="107">
        <v>0</v>
      </c>
      <c r="AC19" s="107">
        <v>1.6666666666666666E-2</v>
      </c>
    </row>
    <row r="20" spans="1:29" x14ac:dyDescent="0.2">
      <c r="A20" s="78" t="s">
        <v>183</v>
      </c>
      <c r="B20" s="206">
        <v>72</v>
      </c>
      <c r="C20" s="205">
        <v>89</v>
      </c>
      <c r="D20" s="205">
        <v>9</v>
      </c>
      <c r="E20" s="195">
        <v>1</v>
      </c>
      <c r="F20" s="60"/>
      <c r="G20" s="60">
        <v>152</v>
      </c>
      <c r="H20" s="60">
        <v>10</v>
      </c>
      <c r="I20" s="60">
        <v>2</v>
      </c>
      <c r="J20" s="60"/>
      <c r="K20" s="60">
        <v>2</v>
      </c>
      <c r="L20" s="60">
        <v>1</v>
      </c>
      <c r="M20" s="60"/>
      <c r="N20" s="60"/>
      <c r="O20" s="60">
        <v>1</v>
      </c>
      <c r="P20" s="60"/>
      <c r="Q20" s="60">
        <v>2</v>
      </c>
      <c r="R20" s="57"/>
      <c r="S20" s="107">
        <v>0.89411764705882357</v>
      </c>
      <c r="T20" s="107">
        <v>5.8823529411764705E-2</v>
      </c>
      <c r="U20" s="107">
        <v>1.1764705882352941E-2</v>
      </c>
      <c r="V20" s="107">
        <v>0</v>
      </c>
      <c r="W20" s="107">
        <v>1.1764705882352941E-2</v>
      </c>
      <c r="X20" s="107">
        <v>5.8823529411764705E-3</v>
      </c>
      <c r="Y20" s="107">
        <v>0</v>
      </c>
      <c r="Z20" s="107">
        <v>0</v>
      </c>
      <c r="AA20" s="107">
        <v>5.8823529411764705E-3</v>
      </c>
      <c r="AB20" s="107">
        <v>0</v>
      </c>
      <c r="AC20" s="107">
        <v>1.1764705882352941E-2</v>
      </c>
    </row>
    <row r="21" spans="1:29" x14ac:dyDescent="0.2">
      <c r="A21" s="86" t="s">
        <v>184</v>
      </c>
      <c r="B21" s="206">
        <v>104</v>
      </c>
      <c r="C21" s="205">
        <v>36</v>
      </c>
      <c r="D21" s="205">
        <v>1</v>
      </c>
      <c r="E21" s="195"/>
      <c r="F21" s="60"/>
      <c r="G21" s="60">
        <v>65</v>
      </c>
      <c r="H21" s="60">
        <v>59</v>
      </c>
      <c r="I21" s="60">
        <v>13</v>
      </c>
      <c r="J21" s="60"/>
      <c r="K21" s="60">
        <v>1</v>
      </c>
      <c r="L21" s="60"/>
      <c r="M21" s="60"/>
      <c r="N21" s="60"/>
      <c r="O21" s="60">
        <v>2</v>
      </c>
      <c r="P21" s="60"/>
      <c r="Q21" s="60">
        <v>1</v>
      </c>
      <c r="R21" s="57"/>
      <c r="S21" s="107">
        <v>0.46099290780141844</v>
      </c>
      <c r="T21" s="107">
        <v>0.41843971631205673</v>
      </c>
      <c r="U21" s="107">
        <v>9.2198581560283682E-2</v>
      </c>
      <c r="V21" s="107">
        <v>0</v>
      </c>
      <c r="W21" s="107">
        <v>7.0921985815602835E-3</v>
      </c>
      <c r="X21" s="107">
        <v>0</v>
      </c>
      <c r="Y21" s="107">
        <v>0</v>
      </c>
      <c r="Z21" s="107">
        <v>0</v>
      </c>
      <c r="AA21" s="107">
        <v>1.4184397163120567E-2</v>
      </c>
      <c r="AB21" s="107">
        <v>0</v>
      </c>
      <c r="AC21" s="107">
        <v>7.0921985815602835E-3</v>
      </c>
    </row>
    <row r="22" spans="1:29" x14ac:dyDescent="0.2">
      <c r="A22" s="78" t="s">
        <v>185</v>
      </c>
      <c r="B22" s="206">
        <v>120</v>
      </c>
      <c r="C22" s="205">
        <v>52</v>
      </c>
      <c r="D22" s="205">
        <v>4</v>
      </c>
      <c r="E22" s="195">
        <v>9</v>
      </c>
      <c r="F22" s="60"/>
      <c r="G22" s="60">
        <v>91</v>
      </c>
      <c r="H22" s="60">
        <v>11</v>
      </c>
      <c r="I22" s="60">
        <v>3</v>
      </c>
      <c r="J22" s="60">
        <v>1</v>
      </c>
      <c r="K22" s="60">
        <v>3</v>
      </c>
      <c r="L22" s="60">
        <v>1</v>
      </c>
      <c r="M22" s="60">
        <v>9</v>
      </c>
      <c r="N22" s="60"/>
      <c r="O22" s="60">
        <v>56</v>
      </c>
      <c r="P22" s="60"/>
      <c r="Q22" s="60">
        <v>1</v>
      </c>
      <c r="R22" s="57"/>
      <c r="S22" s="107">
        <v>0.51704545454545459</v>
      </c>
      <c r="T22" s="107">
        <v>6.25E-2</v>
      </c>
      <c r="U22" s="107">
        <v>1.7045454545454544E-2</v>
      </c>
      <c r="V22" s="107">
        <v>5.681818181818182E-3</v>
      </c>
      <c r="W22" s="107">
        <v>1.7045454545454544E-2</v>
      </c>
      <c r="X22" s="107">
        <v>5.681818181818182E-3</v>
      </c>
      <c r="Y22" s="107">
        <v>5.113636363636364E-2</v>
      </c>
      <c r="Z22" s="107">
        <v>0</v>
      </c>
      <c r="AA22" s="107">
        <v>0.31818181818181818</v>
      </c>
      <c r="AB22" s="107">
        <v>0</v>
      </c>
      <c r="AC22" s="107">
        <v>5.681818181818182E-3</v>
      </c>
    </row>
    <row r="23" spans="1:29" x14ac:dyDescent="0.2">
      <c r="A23" s="78" t="s">
        <v>186</v>
      </c>
      <c r="B23" s="204">
        <v>72</v>
      </c>
      <c r="C23" s="205">
        <v>9</v>
      </c>
      <c r="D23" s="205">
        <v>6</v>
      </c>
      <c r="E23" s="195"/>
      <c r="F23" s="60"/>
      <c r="G23" s="60">
        <v>12</v>
      </c>
      <c r="H23" s="60">
        <v>27</v>
      </c>
      <c r="I23" s="60">
        <v>10</v>
      </c>
      <c r="J23" s="60">
        <v>36</v>
      </c>
      <c r="K23" s="60">
        <v>1</v>
      </c>
      <c r="L23" s="60"/>
      <c r="M23" s="60"/>
      <c r="N23" s="60"/>
      <c r="O23" s="60"/>
      <c r="P23" s="60"/>
      <c r="Q23" s="60">
        <v>1</v>
      </c>
      <c r="R23" s="57"/>
      <c r="S23" s="107">
        <v>0.13793103448275862</v>
      </c>
      <c r="T23" s="107">
        <v>0.31034482758620691</v>
      </c>
      <c r="U23" s="107">
        <v>0.11494252873563218</v>
      </c>
      <c r="V23" s="107">
        <v>0.41379310344827586</v>
      </c>
      <c r="W23" s="107">
        <v>1.1494252873563218E-2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1.1494252873563218E-2</v>
      </c>
    </row>
    <row r="24" spans="1:29" x14ac:dyDescent="0.2">
      <c r="A24" s="78" t="s">
        <v>187</v>
      </c>
      <c r="B24" s="204">
        <v>69</v>
      </c>
      <c r="C24" s="205">
        <v>42</v>
      </c>
      <c r="D24" s="205">
        <v>3</v>
      </c>
      <c r="E24" s="195"/>
      <c r="F24" s="60"/>
      <c r="G24" s="60">
        <v>61</v>
      </c>
      <c r="H24" s="60"/>
      <c r="I24" s="60">
        <v>5</v>
      </c>
      <c r="J24" s="60">
        <v>5</v>
      </c>
      <c r="K24" s="60">
        <v>39</v>
      </c>
      <c r="L24" s="60">
        <v>1</v>
      </c>
      <c r="M24" s="60">
        <v>1</v>
      </c>
      <c r="N24" s="60"/>
      <c r="O24" s="60">
        <v>2</v>
      </c>
      <c r="P24" s="60"/>
      <c r="Q24" s="60"/>
      <c r="R24" s="57"/>
      <c r="S24" s="107">
        <v>0.53508771929824561</v>
      </c>
      <c r="T24" s="107">
        <v>0</v>
      </c>
      <c r="U24" s="107">
        <v>4.3859649122807015E-2</v>
      </c>
      <c r="V24" s="107">
        <v>4.3859649122807015E-2</v>
      </c>
      <c r="W24" s="107">
        <v>0.34210526315789475</v>
      </c>
      <c r="X24" s="107">
        <v>8.771929824561403E-3</v>
      </c>
      <c r="Y24" s="107">
        <v>8.771929824561403E-3</v>
      </c>
      <c r="Z24" s="107">
        <v>0</v>
      </c>
      <c r="AA24" s="107">
        <v>1.7543859649122806E-2</v>
      </c>
      <c r="AB24" s="107">
        <v>0</v>
      </c>
      <c r="AC24" s="107">
        <v>0</v>
      </c>
    </row>
    <row r="25" spans="1:29" x14ac:dyDescent="0.2">
      <c r="A25" s="78" t="s">
        <v>188</v>
      </c>
      <c r="B25" s="206">
        <v>63</v>
      </c>
      <c r="C25" s="205">
        <v>30</v>
      </c>
      <c r="D25" s="205">
        <v>2</v>
      </c>
      <c r="E25" s="195"/>
      <c r="F25" s="60"/>
      <c r="G25" s="60">
        <v>41</v>
      </c>
      <c r="H25" s="60"/>
      <c r="I25" s="60">
        <v>40</v>
      </c>
      <c r="J25" s="60">
        <v>1</v>
      </c>
      <c r="K25" s="60">
        <v>4</v>
      </c>
      <c r="L25" s="60">
        <v>1</v>
      </c>
      <c r="M25" s="60">
        <v>2</v>
      </c>
      <c r="N25" s="60"/>
      <c r="O25" s="60">
        <v>5</v>
      </c>
      <c r="P25" s="60"/>
      <c r="Q25" s="60">
        <v>1</v>
      </c>
      <c r="R25" s="57"/>
      <c r="S25" s="107">
        <v>0.43157894736842106</v>
      </c>
      <c r="T25" s="107">
        <v>0</v>
      </c>
      <c r="U25" s="107">
        <v>0.42105263157894735</v>
      </c>
      <c r="V25" s="107">
        <v>1.0526315789473684E-2</v>
      </c>
      <c r="W25" s="107">
        <v>4.2105263157894736E-2</v>
      </c>
      <c r="X25" s="107">
        <v>1.0526315789473684E-2</v>
      </c>
      <c r="Y25" s="107">
        <v>2.1052631578947368E-2</v>
      </c>
      <c r="Z25" s="107">
        <v>0</v>
      </c>
      <c r="AA25" s="107">
        <v>5.2631578947368418E-2</v>
      </c>
      <c r="AB25" s="107">
        <v>0</v>
      </c>
      <c r="AC25" s="107">
        <v>1.0526315789473684E-2</v>
      </c>
    </row>
    <row r="26" spans="1:29" x14ac:dyDescent="0.2">
      <c r="A26" s="78" t="s">
        <v>189</v>
      </c>
      <c r="B26" s="206">
        <v>84</v>
      </c>
      <c r="C26" s="205">
        <v>67</v>
      </c>
      <c r="D26" s="205">
        <v>12</v>
      </c>
      <c r="E26" s="195">
        <v>2</v>
      </c>
      <c r="F26" s="60">
        <v>2</v>
      </c>
      <c r="G26" s="60">
        <v>116</v>
      </c>
      <c r="H26" s="60">
        <v>2</v>
      </c>
      <c r="I26" s="60">
        <v>23</v>
      </c>
      <c r="J26" s="60"/>
      <c r="K26" s="60">
        <v>3</v>
      </c>
      <c r="L26" s="60"/>
      <c r="M26" s="60">
        <v>4</v>
      </c>
      <c r="N26" s="60"/>
      <c r="O26" s="60">
        <v>12</v>
      </c>
      <c r="P26" s="60"/>
      <c r="Q26" s="60">
        <v>3</v>
      </c>
      <c r="R26" s="57"/>
      <c r="S26" s="107">
        <v>0.71165644171779141</v>
      </c>
      <c r="T26" s="107">
        <v>1.2269938650306749E-2</v>
      </c>
      <c r="U26" s="107">
        <v>0.1411042944785276</v>
      </c>
      <c r="V26" s="107">
        <v>0</v>
      </c>
      <c r="W26" s="107">
        <v>1.8404907975460124E-2</v>
      </c>
      <c r="X26" s="107">
        <v>0</v>
      </c>
      <c r="Y26" s="107">
        <v>2.4539877300613498E-2</v>
      </c>
      <c r="Z26" s="107">
        <v>0</v>
      </c>
      <c r="AA26" s="107">
        <v>7.3619631901840496E-2</v>
      </c>
      <c r="AB26" s="107">
        <v>0</v>
      </c>
      <c r="AC26" s="107">
        <v>1.8404907975460124E-2</v>
      </c>
    </row>
    <row r="27" spans="1:29" x14ac:dyDescent="0.2">
      <c r="A27" s="78" t="s">
        <v>190</v>
      </c>
      <c r="B27" s="206">
        <v>60</v>
      </c>
      <c r="C27" s="205">
        <v>33</v>
      </c>
      <c r="D27" s="205">
        <v>5</v>
      </c>
      <c r="E27" s="195">
        <v>3</v>
      </c>
      <c r="F27" s="60"/>
      <c r="G27" s="60">
        <v>56</v>
      </c>
      <c r="H27" s="60"/>
      <c r="I27" s="60">
        <v>32</v>
      </c>
      <c r="J27" s="60"/>
      <c r="K27" s="60">
        <v>4</v>
      </c>
      <c r="L27" s="60"/>
      <c r="M27" s="60">
        <v>1</v>
      </c>
      <c r="N27" s="60"/>
      <c r="O27" s="60">
        <v>1</v>
      </c>
      <c r="P27" s="60"/>
      <c r="Q27" s="60">
        <v>4</v>
      </c>
      <c r="R27" s="57"/>
      <c r="S27" s="107">
        <v>0.5714285714285714</v>
      </c>
      <c r="T27" s="107">
        <v>0</v>
      </c>
      <c r="U27" s="107">
        <v>0.32653061224489793</v>
      </c>
      <c r="V27" s="107">
        <v>0</v>
      </c>
      <c r="W27" s="107">
        <v>4.0816326530612242E-2</v>
      </c>
      <c r="X27" s="107">
        <v>0</v>
      </c>
      <c r="Y27" s="107">
        <v>1.020408163265306E-2</v>
      </c>
      <c r="Z27" s="107">
        <v>0</v>
      </c>
      <c r="AA27" s="107">
        <v>1.020408163265306E-2</v>
      </c>
      <c r="AB27" s="107">
        <v>0</v>
      </c>
      <c r="AC27" s="107">
        <v>4.0816326530612242E-2</v>
      </c>
    </row>
    <row r="28" spans="1:29" x14ac:dyDescent="0.2">
      <c r="A28" s="78" t="s">
        <v>191</v>
      </c>
      <c r="B28" s="204">
        <v>54</v>
      </c>
      <c r="C28" s="205">
        <v>46</v>
      </c>
      <c r="D28" s="205">
        <v>6</v>
      </c>
      <c r="E28" s="195"/>
      <c r="F28" s="60"/>
      <c r="G28" s="60">
        <v>71</v>
      </c>
      <c r="H28" s="60">
        <v>3</v>
      </c>
      <c r="I28" s="60">
        <v>18</v>
      </c>
      <c r="J28" s="60">
        <v>2</v>
      </c>
      <c r="K28" s="60">
        <v>1</v>
      </c>
      <c r="L28" s="60"/>
      <c r="M28" s="60">
        <v>3</v>
      </c>
      <c r="N28" s="60">
        <v>2</v>
      </c>
      <c r="O28" s="60">
        <v>3</v>
      </c>
      <c r="P28" s="60">
        <v>1</v>
      </c>
      <c r="Q28" s="60">
        <v>2</v>
      </c>
      <c r="R28" s="57"/>
      <c r="S28" s="107">
        <v>0.66981132075471694</v>
      </c>
      <c r="T28" s="107">
        <v>2.8301886792452831E-2</v>
      </c>
      <c r="U28" s="107">
        <v>0.16981132075471697</v>
      </c>
      <c r="V28" s="107">
        <v>1.8867924528301886E-2</v>
      </c>
      <c r="W28" s="107">
        <v>9.433962264150943E-3</v>
      </c>
      <c r="X28" s="107">
        <v>0</v>
      </c>
      <c r="Y28" s="107">
        <v>2.8301886792452831E-2</v>
      </c>
      <c r="Z28" s="107">
        <v>1.8867924528301886E-2</v>
      </c>
      <c r="AA28" s="107">
        <v>2.8301886792452831E-2</v>
      </c>
      <c r="AB28" s="107">
        <v>9.433962264150943E-3</v>
      </c>
      <c r="AC28" s="107">
        <v>1.8867924528301886E-2</v>
      </c>
    </row>
    <row r="29" spans="1:29" x14ac:dyDescent="0.2">
      <c r="A29" s="78" t="s">
        <v>192</v>
      </c>
      <c r="B29" s="206">
        <v>63</v>
      </c>
      <c r="C29" s="205">
        <v>51</v>
      </c>
      <c r="D29" s="205">
        <v>7</v>
      </c>
      <c r="E29" s="195"/>
      <c r="F29" s="60"/>
      <c r="G29" s="60">
        <v>56</v>
      </c>
      <c r="H29" s="60">
        <v>9</v>
      </c>
      <c r="I29" s="60">
        <v>48</v>
      </c>
      <c r="J29" s="60">
        <v>1</v>
      </c>
      <c r="K29" s="60">
        <v>1</v>
      </c>
      <c r="L29" s="60">
        <v>1</v>
      </c>
      <c r="M29" s="60"/>
      <c r="N29" s="60"/>
      <c r="O29" s="60">
        <v>1</v>
      </c>
      <c r="P29" s="60"/>
      <c r="Q29" s="60">
        <v>4</v>
      </c>
      <c r="R29" s="57"/>
      <c r="S29" s="107">
        <v>0.46280991735537191</v>
      </c>
      <c r="T29" s="107">
        <v>7.43801652892562E-2</v>
      </c>
      <c r="U29" s="107">
        <v>0.39669421487603307</v>
      </c>
      <c r="V29" s="107">
        <v>8.2644628099173556E-3</v>
      </c>
      <c r="W29" s="107">
        <v>8.2644628099173556E-3</v>
      </c>
      <c r="X29" s="107">
        <v>8.2644628099173556E-3</v>
      </c>
      <c r="Y29" s="107">
        <v>0</v>
      </c>
      <c r="Z29" s="107">
        <v>0</v>
      </c>
      <c r="AA29" s="107">
        <v>8.2644628099173556E-3</v>
      </c>
      <c r="AB29" s="107">
        <v>0</v>
      </c>
      <c r="AC29" s="107">
        <v>3.3057851239669422E-2</v>
      </c>
    </row>
    <row r="30" spans="1:29" x14ac:dyDescent="0.2">
      <c r="A30" s="78" t="s">
        <v>193</v>
      </c>
      <c r="B30" s="206">
        <v>141</v>
      </c>
      <c r="C30" s="205">
        <v>123</v>
      </c>
      <c r="D30" s="205">
        <v>24</v>
      </c>
      <c r="E30" s="195">
        <v>11</v>
      </c>
      <c r="F30" s="60"/>
      <c r="G30" s="60">
        <v>109</v>
      </c>
      <c r="H30" s="60">
        <v>1</v>
      </c>
      <c r="I30" s="60">
        <v>99</v>
      </c>
      <c r="J30" s="60">
        <v>6</v>
      </c>
      <c r="K30" s="60">
        <v>21</v>
      </c>
      <c r="L30" s="60">
        <v>4</v>
      </c>
      <c r="M30" s="60">
        <v>1</v>
      </c>
      <c r="N30" s="60">
        <v>2</v>
      </c>
      <c r="O30" s="60">
        <v>37</v>
      </c>
      <c r="P30" s="60"/>
      <c r="Q30" s="60">
        <v>8</v>
      </c>
      <c r="R30" s="57"/>
      <c r="S30" s="107">
        <v>0.37847222222222221</v>
      </c>
      <c r="T30" s="107">
        <v>3.472222222222222E-3</v>
      </c>
      <c r="U30" s="107">
        <v>0.34375</v>
      </c>
      <c r="V30" s="107">
        <v>2.0833333333333332E-2</v>
      </c>
      <c r="W30" s="107">
        <v>7.2916666666666671E-2</v>
      </c>
      <c r="X30" s="107">
        <v>1.3888888888888888E-2</v>
      </c>
      <c r="Y30" s="107">
        <v>3.472222222222222E-3</v>
      </c>
      <c r="Z30" s="107">
        <v>6.9444444444444441E-3</v>
      </c>
      <c r="AA30" s="107">
        <v>0.12847222222222221</v>
      </c>
      <c r="AB30" s="107">
        <v>0</v>
      </c>
      <c r="AC30" s="107">
        <v>2.7777777777777776E-2</v>
      </c>
    </row>
    <row r="31" spans="1:29" x14ac:dyDescent="0.2">
      <c r="A31" s="78" t="s">
        <v>194</v>
      </c>
      <c r="B31" s="204">
        <v>45</v>
      </c>
      <c r="C31" s="205">
        <v>42</v>
      </c>
      <c r="D31" s="205">
        <v>7</v>
      </c>
      <c r="E31" s="195"/>
      <c r="F31" s="60"/>
      <c r="G31" s="60">
        <v>55</v>
      </c>
      <c r="H31" s="60"/>
      <c r="I31" s="60">
        <v>18</v>
      </c>
      <c r="J31" s="60">
        <v>5</v>
      </c>
      <c r="K31" s="60">
        <v>8</v>
      </c>
      <c r="L31" s="60"/>
      <c r="M31" s="60"/>
      <c r="N31" s="60"/>
      <c r="O31" s="60">
        <v>5</v>
      </c>
      <c r="P31" s="60"/>
      <c r="Q31" s="60">
        <v>3</v>
      </c>
      <c r="R31" s="57"/>
      <c r="S31" s="107">
        <v>0.58510638297872342</v>
      </c>
      <c r="T31" s="107">
        <v>0</v>
      </c>
      <c r="U31" s="107">
        <v>0.19148936170212766</v>
      </c>
      <c r="V31" s="107">
        <v>5.3191489361702128E-2</v>
      </c>
      <c r="W31" s="107">
        <v>8.5106382978723402E-2</v>
      </c>
      <c r="X31" s="107">
        <v>0</v>
      </c>
      <c r="Y31" s="107">
        <v>0</v>
      </c>
      <c r="Z31" s="107">
        <v>0</v>
      </c>
      <c r="AA31" s="107">
        <v>5.3191489361702128E-2</v>
      </c>
      <c r="AB31" s="107">
        <v>0</v>
      </c>
      <c r="AC31" s="107">
        <v>3.1914893617021274E-2</v>
      </c>
    </row>
    <row r="32" spans="1:29" x14ac:dyDescent="0.2">
      <c r="A32" s="78" t="s">
        <v>195</v>
      </c>
      <c r="B32" s="206">
        <v>108</v>
      </c>
      <c r="C32" s="205">
        <v>128</v>
      </c>
      <c r="D32" s="205">
        <v>2</v>
      </c>
      <c r="E32" s="195">
        <v>5</v>
      </c>
      <c r="F32" s="60"/>
      <c r="G32" s="60">
        <v>117</v>
      </c>
      <c r="H32" s="60"/>
      <c r="I32" s="60">
        <v>33</v>
      </c>
      <c r="J32" s="60"/>
      <c r="K32" s="60">
        <v>16</v>
      </c>
      <c r="L32" s="60">
        <v>3</v>
      </c>
      <c r="M32" s="60">
        <v>4</v>
      </c>
      <c r="N32" s="60">
        <v>1</v>
      </c>
      <c r="O32" s="60">
        <v>61</v>
      </c>
      <c r="P32" s="60">
        <v>1</v>
      </c>
      <c r="Q32" s="60">
        <v>2</v>
      </c>
      <c r="R32" s="57"/>
      <c r="S32" s="107">
        <v>0.49159663865546216</v>
      </c>
      <c r="T32" s="107">
        <v>0</v>
      </c>
      <c r="U32" s="107">
        <v>0.13865546218487396</v>
      </c>
      <c r="V32" s="107">
        <v>0</v>
      </c>
      <c r="W32" s="107">
        <v>6.7226890756302518E-2</v>
      </c>
      <c r="X32" s="107">
        <v>1.2605042016806723E-2</v>
      </c>
      <c r="Y32" s="107">
        <v>1.680672268907563E-2</v>
      </c>
      <c r="Z32" s="107">
        <v>4.2016806722689074E-3</v>
      </c>
      <c r="AA32" s="107">
        <v>0.25630252100840334</v>
      </c>
      <c r="AB32" s="107">
        <v>4.2016806722689074E-3</v>
      </c>
      <c r="AC32" s="107">
        <v>8.4033613445378148E-3</v>
      </c>
    </row>
    <row r="33" spans="1:29" x14ac:dyDescent="0.2">
      <c r="A33" s="78" t="s">
        <v>196</v>
      </c>
      <c r="B33" s="204">
        <v>34</v>
      </c>
      <c r="C33" s="205">
        <v>31</v>
      </c>
      <c r="D33" s="205">
        <v>1</v>
      </c>
      <c r="E33" s="195"/>
      <c r="F33" s="60"/>
      <c r="G33" s="60">
        <v>43</v>
      </c>
      <c r="H33" s="60"/>
      <c r="I33" s="60">
        <v>9</v>
      </c>
      <c r="J33" s="60"/>
      <c r="K33" s="60">
        <v>11</v>
      </c>
      <c r="L33" s="60"/>
      <c r="M33" s="60">
        <v>1</v>
      </c>
      <c r="N33" s="60"/>
      <c r="O33" s="60">
        <v>1</v>
      </c>
      <c r="P33" s="60"/>
      <c r="Q33" s="60">
        <v>1</v>
      </c>
      <c r="R33" s="57"/>
      <c r="S33" s="107">
        <v>0.65151515151515149</v>
      </c>
      <c r="T33" s="107">
        <v>0</v>
      </c>
      <c r="U33" s="107">
        <v>0.13636363636363635</v>
      </c>
      <c r="V33" s="107">
        <v>0</v>
      </c>
      <c r="W33" s="107">
        <v>0.16666666666666666</v>
      </c>
      <c r="X33" s="107">
        <v>0</v>
      </c>
      <c r="Y33" s="107">
        <v>1.5151515151515152E-2</v>
      </c>
      <c r="Z33" s="107">
        <v>0</v>
      </c>
      <c r="AA33" s="107">
        <v>1.5151515151515152E-2</v>
      </c>
      <c r="AB33" s="107">
        <v>0</v>
      </c>
      <c r="AC33" s="107">
        <v>1.5151515151515152E-2</v>
      </c>
    </row>
    <row r="34" spans="1:29" x14ac:dyDescent="0.2">
      <c r="A34" s="78" t="s">
        <v>197</v>
      </c>
      <c r="B34" s="206">
        <v>119</v>
      </c>
      <c r="C34" s="205">
        <v>78</v>
      </c>
      <c r="D34" s="205">
        <v>17</v>
      </c>
      <c r="E34" s="195"/>
      <c r="F34" s="60"/>
      <c r="G34" s="60">
        <v>102</v>
      </c>
      <c r="H34" s="60"/>
      <c r="I34" s="60">
        <v>63</v>
      </c>
      <c r="J34" s="60">
        <v>8</v>
      </c>
      <c r="K34" s="60">
        <v>22</v>
      </c>
      <c r="L34" s="60">
        <v>1</v>
      </c>
      <c r="M34" s="60">
        <v>2</v>
      </c>
      <c r="N34" s="60">
        <v>1</v>
      </c>
      <c r="O34" s="60">
        <v>13</v>
      </c>
      <c r="P34" s="60"/>
      <c r="Q34" s="60">
        <v>2</v>
      </c>
      <c r="R34" s="62"/>
      <c r="S34" s="107">
        <v>0.47663551401869159</v>
      </c>
      <c r="T34" s="107">
        <v>0</v>
      </c>
      <c r="U34" s="107">
        <v>0.29439252336448596</v>
      </c>
      <c r="V34" s="107">
        <v>3.7383177570093455E-2</v>
      </c>
      <c r="W34" s="107">
        <v>0.10280373831775701</v>
      </c>
      <c r="X34" s="107">
        <v>4.6728971962616819E-3</v>
      </c>
      <c r="Y34" s="107">
        <v>9.3457943925233638E-3</v>
      </c>
      <c r="Z34" s="107">
        <v>4.6728971962616819E-3</v>
      </c>
      <c r="AA34" s="107">
        <v>6.0747663551401869E-2</v>
      </c>
      <c r="AB34" s="107">
        <v>0</v>
      </c>
      <c r="AC34" s="107">
        <v>9.3457943925233638E-3</v>
      </c>
    </row>
    <row r="35" spans="1:29" x14ac:dyDescent="0.2">
      <c r="A35" s="87" t="s">
        <v>198</v>
      </c>
      <c r="B35" s="206">
        <v>127</v>
      </c>
      <c r="C35" s="205">
        <v>45</v>
      </c>
      <c r="D35" s="205">
        <v>6</v>
      </c>
      <c r="E35" s="195">
        <v>1</v>
      </c>
      <c r="F35" s="60"/>
      <c r="G35" s="60">
        <v>62</v>
      </c>
      <c r="H35" s="60"/>
      <c r="I35" s="60">
        <v>55</v>
      </c>
      <c r="J35" s="60">
        <v>4</v>
      </c>
      <c r="K35" s="60">
        <v>43</v>
      </c>
      <c r="L35" s="60">
        <v>5</v>
      </c>
      <c r="M35" s="60">
        <v>2</v>
      </c>
      <c r="N35" s="60"/>
      <c r="O35" s="60">
        <v>5</v>
      </c>
      <c r="P35" s="60"/>
      <c r="Q35" s="60">
        <v>2</v>
      </c>
      <c r="R35" s="62"/>
      <c r="S35" s="107">
        <v>0.34831460674157305</v>
      </c>
      <c r="T35" s="107">
        <v>0</v>
      </c>
      <c r="U35" s="107">
        <v>0.3089887640449438</v>
      </c>
      <c r="V35" s="107">
        <v>2.247191011235955E-2</v>
      </c>
      <c r="W35" s="107">
        <v>0.24157303370786518</v>
      </c>
      <c r="X35" s="107">
        <v>2.8089887640449437E-2</v>
      </c>
      <c r="Y35" s="107">
        <v>1.1235955056179775E-2</v>
      </c>
      <c r="Z35" s="107">
        <v>0</v>
      </c>
      <c r="AA35" s="107">
        <v>2.8089887640449437E-2</v>
      </c>
      <c r="AB35" s="107">
        <v>0</v>
      </c>
      <c r="AC35" s="107">
        <v>1.1235955056179775E-2</v>
      </c>
    </row>
    <row r="36" spans="1:29" ht="13.5" thickBot="1" x14ac:dyDescent="0.25">
      <c r="A36" s="88" t="s">
        <v>199</v>
      </c>
      <c r="B36" s="207">
        <v>36</v>
      </c>
      <c r="C36" s="208">
        <v>43</v>
      </c>
      <c r="D36" s="208">
        <v>6</v>
      </c>
      <c r="E36" s="196">
        <v>19</v>
      </c>
      <c r="F36" s="46"/>
      <c r="G36" s="46">
        <v>29</v>
      </c>
      <c r="H36" s="46"/>
      <c r="I36" s="46">
        <v>3</v>
      </c>
      <c r="J36" s="46">
        <v>1</v>
      </c>
      <c r="K36" s="46">
        <v>2</v>
      </c>
      <c r="L36" s="46"/>
      <c r="M36" s="46">
        <v>4</v>
      </c>
      <c r="N36" s="46"/>
      <c r="O36" s="46">
        <v>45</v>
      </c>
      <c r="P36" s="46"/>
      <c r="Q36" s="46">
        <v>1</v>
      </c>
      <c r="R36" s="67"/>
      <c r="S36" s="108">
        <v>0.3411764705882353</v>
      </c>
      <c r="T36" s="108">
        <v>0</v>
      </c>
      <c r="U36" s="108">
        <v>3.5294117647058823E-2</v>
      </c>
      <c r="V36" s="108">
        <v>1.1764705882352941E-2</v>
      </c>
      <c r="W36" s="108">
        <v>2.3529411764705882E-2</v>
      </c>
      <c r="X36" s="108">
        <v>0</v>
      </c>
      <c r="Y36" s="108">
        <v>4.7058823529411764E-2</v>
      </c>
      <c r="Z36" s="108">
        <v>0</v>
      </c>
      <c r="AA36" s="108">
        <v>0.52941176470588236</v>
      </c>
      <c r="AB36" s="108">
        <v>0</v>
      </c>
      <c r="AC36" s="108">
        <v>1.1764705882352941E-2</v>
      </c>
    </row>
  </sheetData>
  <mergeCells count="5">
    <mergeCell ref="S6:AC6"/>
    <mergeCell ref="A6:A7"/>
    <mergeCell ref="B6:E6"/>
    <mergeCell ref="G6:Q6"/>
    <mergeCell ref="AE1:AF2"/>
  </mergeCells>
  <hyperlinks>
    <hyperlink ref="AE1" r:id="rId1" location="INDICE!A1"/>
    <hyperlink ref="AE1:AF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16" style="44" customWidth="1"/>
    <col min="2" max="2" width="12.28515625" style="59" customWidth="1"/>
    <col min="3" max="3" width="8.5703125" style="59" customWidth="1"/>
    <col min="4" max="4" width="11.42578125" style="59" customWidth="1"/>
    <col min="5" max="5" width="6.7109375" style="59" customWidth="1"/>
    <col min="6" max="6" width="5.7109375" style="59" customWidth="1"/>
    <col min="7" max="7" width="4" style="59" bestFit="1" customWidth="1"/>
    <col min="8" max="8" width="1.140625" style="59" customWidth="1"/>
    <col min="9" max="9" width="12.140625" style="59" customWidth="1"/>
    <col min="10" max="10" width="8.140625" style="59" customWidth="1"/>
    <col min="11" max="13" width="9" style="59" customWidth="1"/>
    <col min="14" max="14" width="4.7109375" style="59" bestFit="1" customWidth="1"/>
    <col min="15" max="16384" width="11.42578125" style="60"/>
  </cols>
  <sheetData>
    <row r="1" spans="1:18" s="51" customFormat="1" ht="15" customHeight="1" x14ac:dyDescent="0.2">
      <c r="A1" s="240" t="s">
        <v>113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36"/>
      <c r="P1" s="223" t="s">
        <v>132</v>
      </c>
      <c r="Q1" s="223"/>
      <c r="R1" s="36"/>
    </row>
    <row r="2" spans="1:18" s="51" customFormat="1" ht="15" customHeight="1" x14ac:dyDescent="0.2">
      <c r="A2" s="233" t="s">
        <v>93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36"/>
      <c r="P2" s="223"/>
      <c r="Q2" s="223"/>
      <c r="R2" s="52"/>
    </row>
    <row r="3" spans="1:18" s="5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8" s="5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8" s="51" customFormat="1" ht="15" thickBo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8" s="45" customFormat="1" ht="18.75" customHeight="1" x14ac:dyDescent="0.2">
      <c r="A6" s="231" t="s">
        <v>27</v>
      </c>
      <c r="B6" s="234" t="s">
        <v>84</v>
      </c>
      <c r="C6" s="234"/>
      <c r="D6" s="234"/>
      <c r="E6" s="234"/>
      <c r="F6" s="234"/>
      <c r="G6" s="234"/>
      <c r="H6" s="44"/>
      <c r="I6" s="234" t="s">
        <v>85</v>
      </c>
      <c r="J6" s="234"/>
      <c r="K6" s="234"/>
      <c r="L6" s="234"/>
      <c r="M6" s="234"/>
      <c r="N6" s="234"/>
    </row>
    <row r="7" spans="1:18" s="45" customFormat="1" ht="72.75" thickBot="1" x14ac:dyDescent="0.25">
      <c r="A7" s="232"/>
      <c r="B7" s="117" t="s">
        <v>94</v>
      </c>
      <c r="C7" s="117" t="s">
        <v>95</v>
      </c>
      <c r="D7" s="117" t="s">
        <v>211</v>
      </c>
      <c r="E7" s="117" t="s">
        <v>212</v>
      </c>
      <c r="F7" s="117" t="s">
        <v>91</v>
      </c>
      <c r="G7" s="134" t="s">
        <v>206</v>
      </c>
      <c r="H7" s="134"/>
      <c r="I7" s="117" t="s">
        <v>94</v>
      </c>
      <c r="J7" s="117" t="s">
        <v>95</v>
      </c>
      <c r="K7" s="117" t="s">
        <v>211</v>
      </c>
      <c r="L7" s="117" t="s">
        <v>212</v>
      </c>
      <c r="M7" s="117" t="s">
        <v>91</v>
      </c>
      <c r="N7" s="134" t="s">
        <v>206</v>
      </c>
    </row>
    <row r="8" spans="1:18" s="45" customFormat="1" x14ac:dyDescent="0.2">
      <c r="A8" s="54" t="s">
        <v>36</v>
      </c>
      <c r="B8" s="102">
        <f>SUM(B10:B36)</f>
        <v>248</v>
      </c>
      <c r="C8" s="102">
        <f t="shared" ref="C8:G8" si="0">SUM(C10:C36)</f>
        <v>3308</v>
      </c>
      <c r="D8" s="102">
        <f t="shared" si="0"/>
        <v>8</v>
      </c>
      <c r="E8" s="102">
        <f t="shared" si="0"/>
        <v>54</v>
      </c>
      <c r="F8" s="102">
        <f t="shared" si="0"/>
        <v>2</v>
      </c>
      <c r="G8" s="102">
        <f t="shared" si="0"/>
        <v>87</v>
      </c>
      <c r="H8" s="98"/>
      <c r="I8" s="105">
        <f>+B8/(B8+C8+D8+E8+F8+G8)</f>
        <v>6.6900458591853257E-2</v>
      </c>
      <c r="J8" s="105">
        <f>+C8/(B8+C8+D8+E8+F8+G8)</f>
        <v>0.89236579444294573</v>
      </c>
      <c r="K8" s="105">
        <f>+D8/(B8+C8+D8+E8+F8+G8)</f>
        <v>2.1580793094146209E-3</v>
      </c>
      <c r="L8" s="105">
        <f>+E8/(C8+D8+E8+F8+G8+B8)</f>
        <v>1.4567035338548692E-2</v>
      </c>
      <c r="M8" s="105">
        <f>+F8/(D8+E8+F8+G8+C8+B8)</f>
        <v>5.3951982735365523E-4</v>
      </c>
      <c r="N8" s="105">
        <f>+G8/(B8+C8+D8+E8+F8+G8)</f>
        <v>2.3469112489884002E-2</v>
      </c>
    </row>
    <row r="9" spans="1:18" x14ac:dyDescent="0.2">
      <c r="A9" s="54"/>
      <c r="B9" s="100"/>
      <c r="C9" s="100"/>
      <c r="D9" s="100"/>
      <c r="E9" s="100"/>
      <c r="F9" s="100"/>
      <c r="G9" s="100"/>
      <c r="H9" s="57"/>
      <c r="I9" s="106"/>
      <c r="J9" s="106"/>
      <c r="K9" s="106"/>
      <c r="L9" s="106"/>
      <c r="M9" s="60"/>
      <c r="N9" s="106"/>
    </row>
    <row r="10" spans="1:18" x14ac:dyDescent="0.2">
      <c r="A10" s="78" t="s">
        <v>173</v>
      </c>
      <c r="B10" s="60">
        <v>29</v>
      </c>
      <c r="C10" s="60">
        <v>15</v>
      </c>
      <c r="D10" s="60"/>
      <c r="E10" s="60"/>
      <c r="F10" s="60"/>
      <c r="G10" s="60">
        <v>1</v>
      </c>
      <c r="H10" s="57"/>
      <c r="I10" s="106">
        <f t="shared" ref="I10" si="1">+B10/(B10+C10+D10+E10+F10+G10)</f>
        <v>0.64444444444444449</v>
      </c>
      <c r="J10" s="106">
        <f t="shared" ref="J10" si="2">+C10/(B10+C10+D10+E10+F10+G10)</f>
        <v>0.33333333333333331</v>
      </c>
      <c r="K10" s="203" t="s">
        <v>42</v>
      </c>
      <c r="L10" s="203" t="s">
        <v>42</v>
      </c>
      <c r="M10" s="203" t="s">
        <v>42</v>
      </c>
      <c r="N10" s="106">
        <f t="shared" ref="N10" si="3">+G10/(B10+C10+D10+E10+F10+G10)</f>
        <v>2.2222222222222223E-2</v>
      </c>
    </row>
    <row r="11" spans="1:18" x14ac:dyDescent="0.2">
      <c r="A11" s="78" t="s">
        <v>174</v>
      </c>
      <c r="B11" s="60">
        <v>19</v>
      </c>
      <c r="C11" s="60">
        <v>26</v>
      </c>
      <c r="D11" s="60">
        <v>1</v>
      </c>
      <c r="E11" s="60"/>
      <c r="F11" s="60"/>
      <c r="G11" s="60"/>
      <c r="H11" s="57"/>
      <c r="I11" s="106">
        <f t="shared" ref="I11:I36" si="4">+B11/(B11+C11+D11+E11+F11+G11)</f>
        <v>0.41304347826086957</v>
      </c>
      <c r="J11" s="106">
        <f t="shared" ref="J11:J36" si="5">+C11/(B11+C11+D11+E11+F11+G11)</f>
        <v>0.56521739130434778</v>
      </c>
      <c r="K11" s="106">
        <f t="shared" ref="K11:K30" si="6">+D11/(B11+C11+D11+E11+F11+G11)</f>
        <v>2.1739130434782608E-2</v>
      </c>
      <c r="L11" s="203" t="s">
        <v>42</v>
      </c>
      <c r="M11" s="203" t="s">
        <v>42</v>
      </c>
      <c r="N11" s="203" t="s">
        <v>42</v>
      </c>
    </row>
    <row r="12" spans="1:18" x14ac:dyDescent="0.2">
      <c r="A12" s="78" t="s">
        <v>175</v>
      </c>
      <c r="B12" s="60">
        <v>16</v>
      </c>
      <c r="C12" s="60">
        <v>24</v>
      </c>
      <c r="D12" s="60"/>
      <c r="E12" s="60"/>
      <c r="F12" s="60"/>
      <c r="G12" s="60">
        <v>1</v>
      </c>
      <c r="H12" s="57"/>
      <c r="I12" s="106">
        <f t="shared" si="4"/>
        <v>0.3902439024390244</v>
      </c>
      <c r="J12" s="106">
        <f t="shared" si="5"/>
        <v>0.58536585365853655</v>
      </c>
      <c r="K12" s="203" t="s">
        <v>42</v>
      </c>
      <c r="L12" s="203" t="s">
        <v>42</v>
      </c>
      <c r="M12" s="203" t="s">
        <v>42</v>
      </c>
      <c r="N12" s="106">
        <f t="shared" ref="N12:N36" si="7">+G12/(B12+C12+D12+E12+F12+G12)</f>
        <v>2.4390243902439025E-2</v>
      </c>
    </row>
    <row r="13" spans="1:18" x14ac:dyDescent="0.2">
      <c r="A13" s="78" t="s">
        <v>176</v>
      </c>
      <c r="B13" s="60">
        <v>15</v>
      </c>
      <c r="C13" s="60">
        <v>106</v>
      </c>
      <c r="D13" s="60"/>
      <c r="E13" s="60"/>
      <c r="F13" s="60"/>
      <c r="G13" s="60"/>
      <c r="H13" s="57"/>
      <c r="I13" s="106">
        <f t="shared" si="4"/>
        <v>0.12396694214876033</v>
      </c>
      <c r="J13" s="106">
        <f t="shared" si="5"/>
        <v>0.87603305785123964</v>
      </c>
      <c r="K13" s="203" t="s">
        <v>42</v>
      </c>
      <c r="L13" s="203" t="s">
        <v>42</v>
      </c>
      <c r="M13" s="203" t="s">
        <v>42</v>
      </c>
      <c r="N13" s="203" t="s">
        <v>42</v>
      </c>
    </row>
    <row r="14" spans="1:18" x14ac:dyDescent="0.2">
      <c r="A14" s="78" t="s">
        <v>177</v>
      </c>
      <c r="B14" s="60">
        <v>4</v>
      </c>
      <c r="C14" s="60">
        <v>108</v>
      </c>
      <c r="D14" s="60"/>
      <c r="E14" s="60"/>
      <c r="F14" s="60"/>
      <c r="G14" s="60">
        <v>2</v>
      </c>
      <c r="H14" s="57"/>
      <c r="I14" s="106">
        <f t="shared" si="4"/>
        <v>3.5087719298245612E-2</v>
      </c>
      <c r="J14" s="106">
        <f t="shared" si="5"/>
        <v>0.94736842105263153</v>
      </c>
      <c r="K14" s="203" t="s">
        <v>42</v>
      </c>
      <c r="L14" s="203" t="s">
        <v>42</v>
      </c>
      <c r="M14" s="203" t="s">
        <v>42</v>
      </c>
      <c r="N14" s="106">
        <f t="shared" si="7"/>
        <v>1.7543859649122806E-2</v>
      </c>
    </row>
    <row r="15" spans="1:18" x14ac:dyDescent="0.2">
      <c r="A15" s="78" t="s">
        <v>178</v>
      </c>
      <c r="B15" s="60">
        <v>11</v>
      </c>
      <c r="C15" s="60">
        <v>209</v>
      </c>
      <c r="D15" s="60"/>
      <c r="E15" s="60"/>
      <c r="F15" s="60"/>
      <c r="G15" s="60">
        <v>7</v>
      </c>
      <c r="H15" s="57"/>
      <c r="I15" s="106">
        <f t="shared" si="4"/>
        <v>4.8458149779735685E-2</v>
      </c>
      <c r="J15" s="106">
        <f t="shared" si="5"/>
        <v>0.92070484581497802</v>
      </c>
      <c r="K15" s="203" t="s">
        <v>42</v>
      </c>
      <c r="L15" s="203" t="s">
        <v>42</v>
      </c>
      <c r="M15" s="203" t="s">
        <v>42</v>
      </c>
      <c r="N15" s="106">
        <f t="shared" si="7"/>
        <v>3.0837004405286344E-2</v>
      </c>
    </row>
    <row r="16" spans="1:18" x14ac:dyDescent="0.2">
      <c r="A16" s="78" t="s">
        <v>179</v>
      </c>
      <c r="B16" s="60">
        <v>4</v>
      </c>
      <c r="C16" s="60">
        <v>65</v>
      </c>
      <c r="D16" s="60">
        <v>1</v>
      </c>
      <c r="E16" s="60"/>
      <c r="F16" s="60"/>
      <c r="G16" s="60"/>
      <c r="H16" s="57"/>
      <c r="I16" s="106">
        <f t="shared" si="4"/>
        <v>5.7142857142857141E-2</v>
      </c>
      <c r="J16" s="106">
        <f t="shared" si="5"/>
        <v>0.9285714285714286</v>
      </c>
      <c r="K16" s="106">
        <f t="shared" si="6"/>
        <v>1.4285714285714285E-2</v>
      </c>
      <c r="L16" s="203" t="s">
        <v>42</v>
      </c>
      <c r="M16" s="203" t="s">
        <v>42</v>
      </c>
      <c r="N16" s="203" t="s">
        <v>42</v>
      </c>
    </row>
    <row r="17" spans="1:14" x14ac:dyDescent="0.2">
      <c r="A17" s="78" t="s">
        <v>180</v>
      </c>
      <c r="B17" s="60">
        <v>15</v>
      </c>
      <c r="C17" s="60">
        <v>146</v>
      </c>
      <c r="D17" s="60"/>
      <c r="E17" s="60"/>
      <c r="F17" s="60"/>
      <c r="G17" s="60">
        <v>2</v>
      </c>
      <c r="H17" s="57"/>
      <c r="I17" s="106">
        <f t="shared" si="4"/>
        <v>9.202453987730061E-2</v>
      </c>
      <c r="J17" s="106">
        <f t="shared" si="5"/>
        <v>0.89570552147239269</v>
      </c>
      <c r="K17" s="203" t="s">
        <v>42</v>
      </c>
      <c r="L17" s="203" t="s">
        <v>42</v>
      </c>
      <c r="M17" s="203" t="s">
        <v>42</v>
      </c>
      <c r="N17" s="106">
        <f t="shared" si="7"/>
        <v>1.2269938650306749E-2</v>
      </c>
    </row>
    <row r="18" spans="1:14" x14ac:dyDescent="0.2">
      <c r="A18" s="78" t="s">
        <v>181</v>
      </c>
      <c r="B18" s="60">
        <v>2</v>
      </c>
      <c r="C18" s="60">
        <v>141</v>
      </c>
      <c r="D18" s="60"/>
      <c r="E18" s="60"/>
      <c r="F18" s="60"/>
      <c r="G18" s="60">
        <v>3</v>
      </c>
      <c r="H18" s="57"/>
      <c r="I18" s="106">
        <f t="shared" si="4"/>
        <v>1.3698630136986301E-2</v>
      </c>
      <c r="J18" s="106">
        <f t="shared" si="5"/>
        <v>0.96575342465753422</v>
      </c>
      <c r="K18" s="203" t="s">
        <v>42</v>
      </c>
      <c r="L18" s="203" t="s">
        <v>42</v>
      </c>
      <c r="M18" s="203" t="s">
        <v>42</v>
      </c>
      <c r="N18" s="106">
        <f t="shared" si="7"/>
        <v>2.0547945205479451E-2</v>
      </c>
    </row>
    <row r="19" spans="1:14" x14ac:dyDescent="0.2">
      <c r="A19" s="78" t="s">
        <v>182</v>
      </c>
      <c r="B19" s="60">
        <v>9</v>
      </c>
      <c r="C19" s="60">
        <v>277</v>
      </c>
      <c r="D19" s="60">
        <v>2</v>
      </c>
      <c r="E19" s="60">
        <v>3</v>
      </c>
      <c r="F19" s="60"/>
      <c r="G19" s="60">
        <v>9</v>
      </c>
      <c r="H19" s="57"/>
      <c r="I19" s="106">
        <f t="shared" si="4"/>
        <v>0.03</v>
      </c>
      <c r="J19" s="106">
        <f t="shared" si="5"/>
        <v>0.92333333333333334</v>
      </c>
      <c r="K19" s="106">
        <f t="shared" si="6"/>
        <v>6.6666666666666671E-3</v>
      </c>
      <c r="L19" s="106">
        <f t="shared" ref="L19:L36" si="8">+E19/(C19+D19+E19+F19+G19+B19)</f>
        <v>0.01</v>
      </c>
      <c r="M19" s="203" t="s">
        <v>42</v>
      </c>
      <c r="N19" s="106">
        <f t="shared" si="7"/>
        <v>0.03</v>
      </c>
    </row>
    <row r="20" spans="1:14" x14ac:dyDescent="0.2">
      <c r="A20" s="78" t="s">
        <v>183</v>
      </c>
      <c r="B20" s="60">
        <v>4</v>
      </c>
      <c r="C20" s="60">
        <v>157</v>
      </c>
      <c r="D20" s="60"/>
      <c r="E20" s="60">
        <v>1</v>
      </c>
      <c r="F20" s="60"/>
      <c r="G20" s="60">
        <v>8</v>
      </c>
      <c r="H20" s="57"/>
      <c r="I20" s="106">
        <f t="shared" si="4"/>
        <v>2.3529411764705882E-2</v>
      </c>
      <c r="J20" s="106">
        <f t="shared" si="5"/>
        <v>0.92352941176470593</v>
      </c>
      <c r="K20" s="203" t="s">
        <v>42</v>
      </c>
      <c r="L20" s="106">
        <f t="shared" si="8"/>
        <v>5.8823529411764705E-3</v>
      </c>
      <c r="M20" s="203" t="s">
        <v>42</v>
      </c>
      <c r="N20" s="106">
        <f t="shared" si="7"/>
        <v>4.7058823529411764E-2</v>
      </c>
    </row>
    <row r="21" spans="1:14" x14ac:dyDescent="0.2">
      <c r="A21" s="86" t="s">
        <v>184</v>
      </c>
      <c r="B21" s="60">
        <v>13</v>
      </c>
      <c r="C21" s="60">
        <v>124</v>
      </c>
      <c r="D21" s="60"/>
      <c r="E21" s="60"/>
      <c r="F21" s="60"/>
      <c r="G21" s="60">
        <v>4</v>
      </c>
      <c r="H21" s="57"/>
      <c r="I21" s="106">
        <f t="shared" si="4"/>
        <v>9.2198581560283682E-2</v>
      </c>
      <c r="J21" s="106">
        <f t="shared" si="5"/>
        <v>0.87943262411347523</v>
      </c>
      <c r="K21" s="203" t="s">
        <v>42</v>
      </c>
      <c r="L21" s="203" t="s">
        <v>42</v>
      </c>
      <c r="M21" s="203" t="s">
        <v>42</v>
      </c>
      <c r="N21" s="106">
        <f t="shared" si="7"/>
        <v>2.8368794326241134E-2</v>
      </c>
    </row>
    <row r="22" spans="1:14" x14ac:dyDescent="0.2">
      <c r="A22" s="78" t="s">
        <v>185</v>
      </c>
      <c r="B22" s="60">
        <v>13</v>
      </c>
      <c r="C22" s="60">
        <v>147</v>
      </c>
      <c r="D22" s="60"/>
      <c r="E22" s="60">
        <v>9</v>
      </c>
      <c r="F22" s="60"/>
      <c r="G22" s="60">
        <v>7</v>
      </c>
      <c r="H22" s="57"/>
      <c r="I22" s="106">
        <f t="shared" si="4"/>
        <v>7.3863636363636367E-2</v>
      </c>
      <c r="J22" s="106">
        <f t="shared" si="5"/>
        <v>0.83522727272727271</v>
      </c>
      <c r="K22" s="203" t="s">
        <v>42</v>
      </c>
      <c r="L22" s="106">
        <f t="shared" si="8"/>
        <v>5.113636363636364E-2</v>
      </c>
      <c r="M22" s="203" t="s">
        <v>42</v>
      </c>
      <c r="N22" s="106">
        <f t="shared" si="7"/>
        <v>3.9772727272727272E-2</v>
      </c>
    </row>
    <row r="23" spans="1:14" x14ac:dyDescent="0.2">
      <c r="A23" s="78" t="s">
        <v>186</v>
      </c>
      <c r="B23" s="60">
        <v>16</v>
      </c>
      <c r="C23" s="60">
        <v>69</v>
      </c>
      <c r="D23" s="60">
        <v>1</v>
      </c>
      <c r="E23" s="60"/>
      <c r="F23" s="60"/>
      <c r="G23" s="60">
        <v>1</v>
      </c>
      <c r="H23" s="57"/>
      <c r="I23" s="106">
        <f t="shared" si="4"/>
        <v>0.18390804597701149</v>
      </c>
      <c r="J23" s="106">
        <f t="shared" si="5"/>
        <v>0.7931034482758621</v>
      </c>
      <c r="K23" s="106">
        <f t="shared" si="6"/>
        <v>1.1494252873563218E-2</v>
      </c>
      <c r="L23" s="203" t="s">
        <v>42</v>
      </c>
      <c r="M23" s="203" t="s">
        <v>42</v>
      </c>
      <c r="N23" s="106">
        <f t="shared" si="7"/>
        <v>1.1494252873563218E-2</v>
      </c>
    </row>
    <row r="24" spans="1:14" x14ac:dyDescent="0.2">
      <c r="A24" s="78" t="s">
        <v>187</v>
      </c>
      <c r="B24" s="60">
        <v>5</v>
      </c>
      <c r="C24" s="60">
        <v>109</v>
      </c>
      <c r="D24" s="60"/>
      <c r="E24" s="60"/>
      <c r="F24" s="60"/>
      <c r="G24" s="60"/>
      <c r="H24" s="57"/>
      <c r="I24" s="106">
        <f t="shared" si="4"/>
        <v>4.3859649122807015E-2</v>
      </c>
      <c r="J24" s="106">
        <f t="shared" si="5"/>
        <v>0.95614035087719296</v>
      </c>
      <c r="K24" s="203" t="s">
        <v>42</v>
      </c>
      <c r="L24" s="203" t="s">
        <v>42</v>
      </c>
      <c r="M24" s="203" t="s">
        <v>42</v>
      </c>
      <c r="N24" s="203" t="s">
        <v>42</v>
      </c>
    </row>
    <row r="25" spans="1:14" x14ac:dyDescent="0.2">
      <c r="A25" s="78" t="s">
        <v>188</v>
      </c>
      <c r="B25" s="60">
        <v>5</v>
      </c>
      <c r="C25" s="60">
        <v>87</v>
      </c>
      <c r="D25" s="60">
        <v>1</v>
      </c>
      <c r="E25" s="60"/>
      <c r="F25" s="60"/>
      <c r="G25" s="60">
        <v>2</v>
      </c>
      <c r="H25" s="57"/>
      <c r="I25" s="106">
        <f t="shared" si="4"/>
        <v>5.2631578947368418E-2</v>
      </c>
      <c r="J25" s="106">
        <f t="shared" si="5"/>
        <v>0.91578947368421049</v>
      </c>
      <c r="K25" s="106">
        <f t="shared" si="6"/>
        <v>1.0526315789473684E-2</v>
      </c>
      <c r="L25" s="203" t="s">
        <v>42</v>
      </c>
      <c r="M25" s="203" t="s">
        <v>42</v>
      </c>
      <c r="N25" s="106">
        <f t="shared" si="7"/>
        <v>2.1052631578947368E-2</v>
      </c>
    </row>
    <row r="26" spans="1:14" x14ac:dyDescent="0.2">
      <c r="A26" s="78" t="s">
        <v>189</v>
      </c>
      <c r="B26" s="60">
        <v>7</v>
      </c>
      <c r="C26" s="60">
        <v>148</v>
      </c>
      <c r="D26" s="60"/>
      <c r="E26" s="60">
        <v>2</v>
      </c>
      <c r="F26" s="60">
        <v>2</v>
      </c>
      <c r="G26" s="60">
        <v>4</v>
      </c>
      <c r="H26" s="57"/>
      <c r="I26" s="106">
        <f t="shared" si="4"/>
        <v>4.2944785276073622E-2</v>
      </c>
      <c r="J26" s="106">
        <f t="shared" si="5"/>
        <v>0.90797546012269936</v>
      </c>
      <c r="K26" s="203" t="s">
        <v>42</v>
      </c>
      <c r="L26" s="106">
        <f t="shared" si="8"/>
        <v>1.2269938650306749E-2</v>
      </c>
      <c r="M26" s="106">
        <f t="shared" ref="M26" si="9">+F26/(D26+E26+F26+G26+C26+B26)</f>
        <v>1.2269938650306749E-2</v>
      </c>
      <c r="N26" s="106">
        <f t="shared" si="7"/>
        <v>2.4539877300613498E-2</v>
      </c>
    </row>
    <row r="27" spans="1:14" x14ac:dyDescent="0.2">
      <c r="A27" s="78" t="s">
        <v>190</v>
      </c>
      <c r="B27" s="60">
        <v>4</v>
      </c>
      <c r="C27" s="60">
        <v>91</v>
      </c>
      <c r="D27" s="60"/>
      <c r="E27" s="60">
        <v>3</v>
      </c>
      <c r="F27" s="60"/>
      <c r="G27" s="60"/>
      <c r="H27" s="57"/>
      <c r="I27" s="106">
        <f t="shared" si="4"/>
        <v>4.0816326530612242E-2</v>
      </c>
      <c r="J27" s="106">
        <f t="shared" si="5"/>
        <v>0.9285714285714286</v>
      </c>
      <c r="K27" s="203" t="s">
        <v>42</v>
      </c>
      <c r="L27" s="106">
        <f t="shared" si="8"/>
        <v>3.0612244897959183E-2</v>
      </c>
      <c r="M27" s="203" t="s">
        <v>42</v>
      </c>
      <c r="N27" s="203" t="s">
        <v>42</v>
      </c>
    </row>
    <row r="28" spans="1:14" x14ac:dyDescent="0.2">
      <c r="A28" s="78" t="s">
        <v>191</v>
      </c>
      <c r="B28" s="60">
        <v>3</v>
      </c>
      <c r="C28" s="60">
        <v>102</v>
      </c>
      <c r="D28" s="60"/>
      <c r="E28" s="60"/>
      <c r="F28" s="60"/>
      <c r="G28" s="60">
        <v>1</v>
      </c>
      <c r="H28" s="57"/>
      <c r="I28" s="106">
        <f t="shared" si="4"/>
        <v>2.8301886792452831E-2</v>
      </c>
      <c r="J28" s="106">
        <f t="shared" si="5"/>
        <v>0.96226415094339623</v>
      </c>
      <c r="K28" s="203" t="s">
        <v>42</v>
      </c>
      <c r="L28" s="203" t="s">
        <v>42</v>
      </c>
      <c r="M28" s="203" t="s">
        <v>42</v>
      </c>
      <c r="N28" s="106">
        <f t="shared" si="7"/>
        <v>9.433962264150943E-3</v>
      </c>
    </row>
    <row r="29" spans="1:14" x14ac:dyDescent="0.2">
      <c r="A29" s="78" t="s">
        <v>192</v>
      </c>
      <c r="B29" s="60">
        <v>8</v>
      </c>
      <c r="C29" s="60">
        <v>108</v>
      </c>
      <c r="D29" s="60">
        <v>1</v>
      </c>
      <c r="E29" s="60"/>
      <c r="F29" s="60"/>
      <c r="G29" s="60">
        <v>4</v>
      </c>
      <c r="H29" s="57"/>
      <c r="I29" s="106">
        <f t="shared" si="4"/>
        <v>6.6115702479338845E-2</v>
      </c>
      <c r="J29" s="106">
        <f t="shared" si="5"/>
        <v>0.8925619834710744</v>
      </c>
      <c r="K29" s="106">
        <f t="shared" si="6"/>
        <v>8.2644628099173556E-3</v>
      </c>
      <c r="L29" s="203" t="s">
        <v>42</v>
      </c>
      <c r="M29" s="203" t="s">
        <v>42</v>
      </c>
      <c r="N29" s="106">
        <f t="shared" si="7"/>
        <v>3.3057851239669422E-2</v>
      </c>
    </row>
    <row r="30" spans="1:14" x14ac:dyDescent="0.2">
      <c r="A30" s="78" t="s">
        <v>193</v>
      </c>
      <c r="B30" s="60">
        <v>10</v>
      </c>
      <c r="C30" s="60">
        <v>253</v>
      </c>
      <c r="D30" s="60">
        <v>1</v>
      </c>
      <c r="E30" s="60">
        <v>11</v>
      </c>
      <c r="F30" s="60"/>
      <c r="G30" s="60">
        <v>13</v>
      </c>
      <c r="H30" s="57"/>
      <c r="I30" s="106">
        <f t="shared" si="4"/>
        <v>3.4722222222222224E-2</v>
      </c>
      <c r="J30" s="106">
        <f t="shared" si="5"/>
        <v>0.87847222222222221</v>
      </c>
      <c r="K30" s="106">
        <f t="shared" si="6"/>
        <v>3.472222222222222E-3</v>
      </c>
      <c r="L30" s="106">
        <f t="shared" si="8"/>
        <v>3.8194444444444448E-2</v>
      </c>
      <c r="M30" s="203" t="s">
        <v>42</v>
      </c>
      <c r="N30" s="106">
        <f t="shared" si="7"/>
        <v>4.5138888888888888E-2</v>
      </c>
    </row>
    <row r="31" spans="1:14" x14ac:dyDescent="0.2">
      <c r="A31" s="78" t="s">
        <v>194</v>
      </c>
      <c r="B31" s="60">
        <v>1</v>
      </c>
      <c r="C31" s="60">
        <v>88</v>
      </c>
      <c r="D31" s="60"/>
      <c r="E31" s="60"/>
      <c r="F31" s="60"/>
      <c r="G31" s="60">
        <v>5</v>
      </c>
      <c r="H31" s="57"/>
      <c r="I31" s="106">
        <f t="shared" si="4"/>
        <v>1.0638297872340425E-2</v>
      </c>
      <c r="J31" s="106">
        <f t="shared" si="5"/>
        <v>0.93617021276595747</v>
      </c>
      <c r="K31" s="203" t="s">
        <v>42</v>
      </c>
      <c r="L31" s="203" t="s">
        <v>42</v>
      </c>
      <c r="M31" s="203" t="s">
        <v>42</v>
      </c>
      <c r="N31" s="106">
        <f t="shared" si="7"/>
        <v>5.3191489361702128E-2</v>
      </c>
    </row>
    <row r="32" spans="1:14" x14ac:dyDescent="0.2">
      <c r="A32" s="78" t="s">
        <v>195</v>
      </c>
      <c r="B32" s="60">
        <v>6</v>
      </c>
      <c r="C32" s="60">
        <v>223</v>
      </c>
      <c r="D32" s="60"/>
      <c r="E32" s="60">
        <v>5</v>
      </c>
      <c r="F32" s="60"/>
      <c r="G32" s="60">
        <v>4</v>
      </c>
      <c r="H32" s="57"/>
      <c r="I32" s="106">
        <f t="shared" si="4"/>
        <v>2.5210084033613446E-2</v>
      </c>
      <c r="J32" s="106">
        <f t="shared" si="5"/>
        <v>0.93697478991596639</v>
      </c>
      <c r="K32" s="203" t="s">
        <v>42</v>
      </c>
      <c r="L32" s="106">
        <f t="shared" si="8"/>
        <v>2.100840336134454E-2</v>
      </c>
      <c r="M32" s="203" t="s">
        <v>42</v>
      </c>
      <c r="N32" s="106">
        <f t="shared" si="7"/>
        <v>1.680672268907563E-2</v>
      </c>
    </row>
    <row r="33" spans="1:14" x14ac:dyDescent="0.2">
      <c r="A33" s="78" t="s">
        <v>196</v>
      </c>
      <c r="B33" s="60">
        <v>3</v>
      </c>
      <c r="C33" s="60">
        <v>62</v>
      </c>
      <c r="D33" s="60"/>
      <c r="E33" s="60"/>
      <c r="F33" s="60"/>
      <c r="G33" s="60">
        <v>1</v>
      </c>
      <c r="H33" s="57"/>
      <c r="I33" s="106">
        <f t="shared" si="4"/>
        <v>4.5454545454545456E-2</v>
      </c>
      <c r="J33" s="106">
        <f t="shared" si="5"/>
        <v>0.93939393939393945</v>
      </c>
      <c r="K33" s="203" t="s">
        <v>42</v>
      </c>
      <c r="L33" s="203" t="s">
        <v>42</v>
      </c>
      <c r="M33" s="203" t="s">
        <v>42</v>
      </c>
      <c r="N33" s="106">
        <f t="shared" si="7"/>
        <v>1.5151515151515152E-2</v>
      </c>
    </row>
    <row r="34" spans="1:14" x14ac:dyDescent="0.2">
      <c r="A34" s="78" t="s">
        <v>197</v>
      </c>
      <c r="B34" s="60">
        <v>15</v>
      </c>
      <c r="C34" s="60">
        <v>195</v>
      </c>
      <c r="D34" s="60"/>
      <c r="E34" s="60"/>
      <c r="F34" s="60"/>
      <c r="G34" s="60">
        <v>4</v>
      </c>
      <c r="H34" s="57"/>
      <c r="I34" s="106">
        <f t="shared" si="4"/>
        <v>7.0093457943925228E-2</v>
      </c>
      <c r="J34" s="106">
        <f t="shared" si="5"/>
        <v>0.91121495327102808</v>
      </c>
      <c r="K34" s="203" t="s">
        <v>42</v>
      </c>
      <c r="L34" s="203" t="s">
        <v>42</v>
      </c>
      <c r="M34" s="203" t="s">
        <v>42</v>
      </c>
      <c r="N34" s="106">
        <f t="shared" si="7"/>
        <v>1.8691588785046728E-2</v>
      </c>
    </row>
    <row r="35" spans="1:14" x14ac:dyDescent="0.2">
      <c r="A35" s="87" t="s">
        <v>198</v>
      </c>
      <c r="B35" s="60">
        <v>9</v>
      </c>
      <c r="C35" s="60">
        <v>166</v>
      </c>
      <c r="D35" s="60"/>
      <c r="E35" s="60">
        <v>1</v>
      </c>
      <c r="F35" s="60"/>
      <c r="G35" s="60">
        <v>2</v>
      </c>
      <c r="H35" s="57"/>
      <c r="I35" s="106">
        <f t="shared" si="4"/>
        <v>5.0561797752808987E-2</v>
      </c>
      <c r="J35" s="106">
        <f t="shared" si="5"/>
        <v>0.93258426966292129</v>
      </c>
      <c r="K35" s="203" t="s">
        <v>42</v>
      </c>
      <c r="L35" s="106">
        <f t="shared" si="8"/>
        <v>5.6179775280898875E-3</v>
      </c>
      <c r="M35" s="203" t="s">
        <v>42</v>
      </c>
      <c r="N35" s="106">
        <f t="shared" si="7"/>
        <v>1.1235955056179775E-2</v>
      </c>
    </row>
    <row r="36" spans="1:14" ht="13.5" thickBot="1" x14ac:dyDescent="0.25">
      <c r="A36" s="88" t="s">
        <v>199</v>
      </c>
      <c r="B36" s="46">
        <v>2</v>
      </c>
      <c r="C36" s="46">
        <v>62</v>
      </c>
      <c r="D36" s="46"/>
      <c r="E36" s="46">
        <v>19</v>
      </c>
      <c r="F36" s="46"/>
      <c r="G36" s="46">
        <v>2</v>
      </c>
      <c r="H36" s="67"/>
      <c r="I36" s="108">
        <f t="shared" si="4"/>
        <v>2.3529411764705882E-2</v>
      </c>
      <c r="J36" s="108">
        <f t="shared" si="5"/>
        <v>0.72941176470588232</v>
      </c>
      <c r="K36" s="202" t="s">
        <v>42</v>
      </c>
      <c r="L36" s="108">
        <f t="shared" si="8"/>
        <v>0.22352941176470589</v>
      </c>
      <c r="M36" s="202" t="s">
        <v>42</v>
      </c>
      <c r="N36" s="108">
        <f t="shared" si="7"/>
        <v>2.3529411764705882E-2</v>
      </c>
    </row>
  </sheetData>
  <mergeCells count="9">
    <mergeCell ref="P1:Q2"/>
    <mergeCell ref="A6:A7"/>
    <mergeCell ref="B6:G6"/>
    <mergeCell ref="I6:N6"/>
    <mergeCell ref="A1:N1"/>
    <mergeCell ref="A2:N2"/>
    <mergeCell ref="A3:N3"/>
    <mergeCell ref="A4:N4"/>
    <mergeCell ref="A5:N5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6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Normal="100" workbookViewId="0">
      <selection activeCell="S16" sqref="S16"/>
    </sheetView>
  </sheetViews>
  <sheetFormatPr baseColWidth="10" defaultRowHeight="12.75" x14ac:dyDescent="0.2"/>
  <cols>
    <col min="1" max="1" width="16.42578125" style="44" customWidth="1"/>
    <col min="2" max="2" width="8" style="59" customWidth="1"/>
    <col min="3" max="3" width="9.5703125" style="59" customWidth="1"/>
    <col min="4" max="4" width="10.5703125" style="59" customWidth="1"/>
    <col min="5" max="5" width="8.42578125" style="59" customWidth="1"/>
    <col min="6" max="6" width="6.28515625" style="59" bestFit="1" customWidth="1"/>
    <col min="7" max="7" width="7.42578125" style="59" bestFit="1" customWidth="1"/>
    <col min="8" max="8" width="4.85546875" style="59" customWidth="1"/>
    <col min="9" max="9" width="1.42578125" style="59" customWidth="1"/>
    <col min="10" max="10" width="7.5703125" style="59" customWidth="1"/>
    <col min="11" max="11" width="8.140625" style="59" customWidth="1"/>
    <col min="12" max="12" width="10.42578125" style="59" customWidth="1"/>
    <col min="13" max="13" width="7.42578125" style="59" customWidth="1"/>
    <col min="14" max="14" width="6.42578125" style="59" bestFit="1" customWidth="1"/>
    <col min="15" max="15" width="5.5703125" style="59" bestFit="1" customWidth="1"/>
    <col min="16" max="16" width="5.28515625" style="60" bestFit="1" customWidth="1"/>
    <col min="17" max="17" width="13.5703125" style="60" bestFit="1" customWidth="1"/>
    <col min="18" max="16384" width="11.42578125" style="60"/>
  </cols>
  <sheetData>
    <row r="1" spans="1:21" s="45" customFormat="1" ht="15" customHeight="1" x14ac:dyDescent="0.2">
      <c r="A1" s="233" t="s">
        <v>110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6"/>
      <c r="R1" s="223" t="s">
        <v>132</v>
      </c>
      <c r="S1" s="223"/>
      <c r="T1" s="36"/>
      <c r="U1" s="51"/>
    </row>
    <row r="2" spans="1:21" s="45" customFormat="1" ht="15" customHeight="1" x14ac:dyDescent="0.2">
      <c r="A2" s="233" t="s">
        <v>97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36"/>
      <c r="R2" s="223"/>
      <c r="S2" s="223"/>
      <c r="T2" s="52"/>
      <c r="U2" s="51"/>
    </row>
    <row r="3" spans="1:21" s="45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51"/>
      <c r="R3" s="51"/>
      <c r="S3" s="51"/>
      <c r="T3" s="51"/>
      <c r="U3" s="51"/>
    </row>
    <row r="4" spans="1:21" s="45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21" s="45" customFormat="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21" s="45" customFormat="1" ht="15" customHeight="1" x14ac:dyDescent="0.2">
      <c r="A6" s="231" t="s">
        <v>27</v>
      </c>
      <c r="B6" s="234" t="s">
        <v>84</v>
      </c>
      <c r="C6" s="234"/>
      <c r="D6" s="234"/>
      <c r="E6" s="234"/>
      <c r="F6" s="234"/>
      <c r="G6" s="234"/>
      <c r="H6" s="234"/>
      <c r="I6" s="44"/>
      <c r="J6" s="234" t="s">
        <v>85</v>
      </c>
      <c r="K6" s="234"/>
      <c r="L6" s="234"/>
      <c r="M6" s="234"/>
      <c r="N6" s="234"/>
      <c r="O6" s="234"/>
      <c r="P6" s="234"/>
    </row>
    <row r="7" spans="1:21" s="45" customFormat="1" ht="24.75" thickBot="1" x14ac:dyDescent="0.25">
      <c r="A7" s="232"/>
      <c r="B7" s="115" t="s">
        <v>99</v>
      </c>
      <c r="C7" s="115" t="s">
        <v>100</v>
      </c>
      <c r="D7" s="115" t="s">
        <v>101</v>
      </c>
      <c r="E7" s="115" t="s">
        <v>102</v>
      </c>
      <c r="F7" s="115" t="s">
        <v>103</v>
      </c>
      <c r="G7" s="115" t="s">
        <v>91</v>
      </c>
      <c r="H7" s="115" t="s">
        <v>88</v>
      </c>
      <c r="I7" s="115"/>
      <c r="J7" s="115" t="s">
        <v>99</v>
      </c>
      <c r="K7" s="115" t="s">
        <v>100</v>
      </c>
      <c r="L7" s="115" t="s">
        <v>101</v>
      </c>
      <c r="M7" s="115" t="s">
        <v>102</v>
      </c>
      <c r="N7" s="115" t="s">
        <v>103</v>
      </c>
      <c r="O7" s="115" t="s">
        <v>91</v>
      </c>
      <c r="P7" s="115" t="s">
        <v>88</v>
      </c>
    </row>
    <row r="8" spans="1:21" ht="17.25" customHeight="1" x14ac:dyDescent="0.2">
      <c r="A8" s="54" t="s">
        <v>36</v>
      </c>
      <c r="B8" s="102">
        <f>SUM(B10:B36)</f>
        <v>2680</v>
      </c>
      <c r="C8" s="102">
        <f t="shared" ref="C8:H8" si="0">SUM(C10:C36)</f>
        <v>124</v>
      </c>
      <c r="D8" s="102">
        <f t="shared" si="0"/>
        <v>666</v>
      </c>
      <c r="E8" s="102">
        <f t="shared" si="0"/>
        <v>129</v>
      </c>
      <c r="F8" s="102">
        <f t="shared" si="0"/>
        <v>8</v>
      </c>
      <c r="G8" s="102">
        <f t="shared" si="0"/>
        <v>4</v>
      </c>
      <c r="H8" s="102">
        <f t="shared" si="0"/>
        <v>96</v>
      </c>
      <c r="I8" s="98"/>
      <c r="J8" s="109">
        <f>+B8/(B8+C8+D8+E8+F8+G8+H8)</f>
        <v>0.72295656865389801</v>
      </c>
      <c r="K8" s="109">
        <f>+C8/(B8+C8+D8+E8+F8+G8+H8)</f>
        <v>3.3450229295926628E-2</v>
      </c>
      <c r="L8" s="109">
        <f>+D8/(B8+C8+D8+E8+F8+G8+H8)</f>
        <v>0.17966010250876721</v>
      </c>
      <c r="M8" s="109">
        <f>+E8/(B8+C8+D8+E8+F8+G8+H8)</f>
        <v>3.4799028864310765E-2</v>
      </c>
      <c r="N8" s="109">
        <f>+F8/(B8+C8+D8+E8+F8+G8+H8)</f>
        <v>2.1580793094146209E-3</v>
      </c>
      <c r="O8" s="109">
        <f>+G8/(B8+C8+D8+E8+F8+G8+H8)</f>
        <v>1.0790396547073105E-3</v>
      </c>
      <c r="P8" s="109">
        <f>+H8/(B8+C8+D8+E8+F8+G8+H8)</f>
        <v>2.5896951712975451E-2</v>
      </c>
    </row>
    <row r="9" spans="1:21" x14ac:dyDescent="0.2">
      <c r="A9" s="54"/>
      <c r="B9" s="55"/>
      <c r="C9" s="55"/>
      <c r="D9" s="55"/>
      <c r="E9" s="55"/>
      <c r="F9" s="55"/>
      <c r="G9" s="55"/>
      <c r="H9" s="55"/>
      <c r="I9" s="57"/>
      <c r="J9" s="107"/>
      <c r="K9" s="107"/>
      <c r="L9" s="107"/>
      <c r="M9" s="107"/>
      <c r="N9" s="107"/>
      <c r="O9" s="107"/>
      <c r="P9" s="107"/>
    </row>
    <row r="10" spans="1:21" ht="15" x14ac:dyDescent="0.2">
      <c r="A10" s="78" t="s">
        <v>173</v>
      </c>
      <c r="B10" s="138">
        <v>44</v>
      </c>
      <c r="C10" s="138"/>
      <c r="D10" s="138"/>
      <c r="E10" s="60"/>
      <c r="F10" s="60"/>
      <c r="G10" s="138"/>
      <c r="H10" s="60">
        <v>1</v>
      </c>
      <c r="I10" s="57"/>
      <c r="J10" s="107">
        <f t="shared" ref="J10:J36" si="1">+B10/(B10+C10+D10+E10+F10+G10+H10)</f>
        <v>0.97777777777777775</v>
      </c>
      <c r="K10" s="79">
        <f t="shared" ref="K10:K36" si="2">+C10/(B10+C10+D10+E10+F10+G10+H10)</f>
        <v>0</v>
      </c>
      <c r="L10" s="79">
        <f t="shared" ref="L10:L36" si="3">+D10/(B10+C10+D10+E10+F10+G10+H10)</f>
        <v>0</v>
      </c>
      <c r="M10" s="79">
        <f t="shared" ref="M10:M36" si="4">+E10/(B10+C10+D10+E10+F10+G10+H10)</f>
        <v>0</v>
      </c>
      <c r="N10" s="79">
        <f t="shared" ref="N10:N36" si="5">+F10/(B10+C10+D10+E10+F10+G10+H10)</f>
        <v>0</v>
      </c>
      <c r="O10" s="79">
        <f t="shared" ref="O10:O36" si="6">+G10/(B10+C10+D10+E10+F10+G10+H10)</f>
        <v>0</v>
      </c>
      <c r="P10" s="79">
        <f t="shared" ref="P10:P36" si="7">+H10/(B10+C10+D10+E10+F10+G10+H10)</f>
        <v>2.2222222222222223E-2</v>
      </c>
    </row>
    <row r="11" spans="1:21" ht="15" x14ac:dyDescent="0.2">
      <c r="A11" s="78" t="s">
        <v>174</v>
      </c>
      <c r="B11" s="138">
        <v>46</v>
      </c>
      <c r="C11" s="138"/>
      <c r="D11" s="138"/>
      <c r="E11" s="60"/>
      <c r="F11" s="60"/>
      <c r="G11" s="138"/>
      <c r="H11" s="60"/>
      <c r="I11" s="57"/>
      <c r="J11" s="107">
        <f t="shared" si="1"/>
        <v>1</v>
      </c>
      <c r="K11" s="79">
        <f t="shared" si="2"/>
        <v>0</v>
      </c>
      <c r="L11" s="79">
        <f t="shared" si="3"/>
        <v>0</v>
      </c>
      <c r="M11" s="79">
        <f t="shared" si="4"/>
        <v>0</v>
      </c>
      <c r="N11" s="79">
        <f t="shared" si="5"/>
        <v>0</v>
      </c>
      <c r="O11" s="79">
        <f t="shared" si="6"/>
        <v>0</v>
      </c>
      <c r="P11" s="79">
        <f t="shared" si="7"/>
        <v>0</v>
      </c>
    </row>
    <row r="12" spans="1:21" ht="15" x14ac:dyDescent="0.2">
      <c r="A12" s="78" t="s">
        <v>175</v>
      </c>
      <c r="B12" s="138">
        <v>41</v>
      </c>
      <c r="C12" s="138"/>
      <c r="D12" s="138"/>
      <c r="E12" s="60"/>
      <c r="F12" s="60"/>
      <c r="G12" s="138"/>
      <c r="H12" s="60"/>
      <c r="I12" s="57"/>
      <c r="J12" s="107">
        <f t="shared" si="1"/>
        <v>1</v>
      </c>
      <c r="K12" s="79">
        <f t="shared" si="2"/>
        <v>0</v>
      </c>
      <c r="L12" s="79">
        <f t="shared" si="3"/>
        <v>0</v>
      </c>
      <c r="M12" s="79">
        <f t="shared" si="4"/>
        <v>0</v>
      </c>
      <c r="N12" s="79">
        <f t="shared" si="5"/>
        <v>0</v>
      </c>
      <c r="O12" s="79">
        <f t="shared" si="6"/>
        <v>0</v>
      </c>
      <c r="P12" s="79">
        <f t="shared" si="7"/>
        <v>0</v>
      </c>
    </row>
    <row r="13" spans="1:21" ht="15" x14ac:dyDescent="0.2">
      <c r="A13" s="78" t="s">
        <v>176</v>
      </c>
      <c r="B13" s="138">
        <v>48</v>
      </c>
      <c r="C13" s="138"/>
      <c r="D13" s="138">
        <v>72</v>
      </c>
      <c r="E13" s="60"/>
      <c r="F13" s="60"/>
      <c r="G13" s="138"/>
      <c r="H13" s="60">
        <v>1</v>
      </c>
      <c r="I13" s="57"/>
      <c r="J13" s="107">
        <f t="shared" si="1"/>
        <v>0.39669421487603307</v>
      </c>
      <c r="K13" s="79">
        <f t="shared" si="2"/>
        <v>0</v>
      </c>
      <c r="L13" s="107">
        <f t="shared" si="3"/>
        <v>0.5950413223140496</v>
      </c>
      <c r="M13" s="79">
        <f t="shared" si="4"/>
        <v>0</v>
      </c>
      <c r="N13" s="79">
        <f t="shared" si="5"/>
        <v>0</v>
      </c>
      <c r="O13" s="79">
        <f t="shared" si="6"/>
        <v>0</v>
      </c>
      <c r="P13" s="107">
        <f t="shared" si="7"/>
        <v>8.2644628099173556E-3</v>
      </c>
    </row>
    <row r="14" spans="1:21" ht="15" x14ac:dyDescent="0.2">
      <c r="A14" s="78" t="s">
        <v>177</v>
      </c>
      <c r="B14" s="138">
        <v>100</v>
      </c>
      <c r="C14" s="138"/>
      <c r="D14" s="138">
        <v>11</v>
      </c>
      <c r="E14" s="60">
        <v>1</v>
      </c>
      <c r="F14" s="60"/>
      <c r="G14" s="138"/>
      <c r="H14" s="60">
        <v>2</v>
      </c>
      <c r="I14" s="57"/>
      <c r="J14" s="107">
        <f t="shared" si="1"/>
        <v>0.8771929824561403</v>
      </c>
      <c r="K14" s="79">
        <f t="shared" si="2"/>
        <v>0</v>
      </c>
      <c r="L14" s="107">
        <f t="shared" si="3"/>
        <v>9.6491228070175433E-2</v>
      </c>
      <c r="M14" s="107">
        <f t="shared" si="4"/>
        <v>8.771929824561403E-3</v>
      </c>
      <c r="N14" s="79">
        <f t="shared" si="5"/>
        <v>0</v>
      </c>
      <c r="O14" s="79">
        <f t="shared" si="6"/>
        <v>0</v>
      </c>
      <c r="P14" s="79">
        <f t="shared" si="7"/>
        <v>1.7543859649122806E-2</v>
      </c>
    </row>
    <row r="15" spans="1:21" ht="15" x14ac:dyDescent="0.2">
      <c r="A15" s="78" t="s">
        <v>178</v>
      </c>
      <c r="B15" s="138">
        <v>225</v>
      </c>
      <c r="C15" s="138"/>
      <c r="D15" s="138"/>
      <c r="E15" s="60">
        <v>1</v>
      </c>
      <c r="F15" s="60"/>
      <c r="G15" s="138"/>
      <c r="H15" s="60">
        <v>1</v>
      </c>
      <c r="I15" s="57"/>
      <c r="J15" s="107">
        <f t="shared" si="1"/>
        <v>0.99118942731277537</v>
      </c>
      <c r="K15" s="79">
        <f t="shared" si="2"/>
        <v>0</v>
      </c>
      <c r="L15" s="79">
        <f t="shared" si="3"/>
        <v>0</v>
      </c>
      <c r="M15" s="107">
        <f t="shared" si="4"/>
        <v>4.4052863436123352E-3</v>
      </c>
      <c r="N15" s="79">
        <f t="shared" si="5"/>
        <v>0</v>
      </c>
      <c r="O15" s="79">
        <f t="shared" si="6"/>
        <v>0</v>
      </c>
      <c r="P15" s="107">
        <f t="shared" si="7"/>
        <v>4.4052863436123352E-3</v>
      </c>
    </row>
    <row r="16" spans="1:21" ht="15" x14ac:dyDescent="0.2">
      <c r="A16" s="78" t="s">
        <v>179</v>
      </c>
      <c r="B16" s="138">
        <v>6</v>
      </c>
      <c r="C16" s="138"/>
      <c r="D16" s="138">
        <v>63</v>
      </c>
      <c r="E16" s="60">
        <v>1</v>
      </c>
      <c r="F16" s="60"/>
      <c r="G16" s="138"/>
      <c r="H16" s="60"/>
      <c r="I16" s="57"/>
      <c r="J16" s="107">
        <f t="shared" si="1"/>
        <v>8.5714285714285715E-2</v>
      </c>
      <c r="K16" s="107">
        <f t="shared" si="2"/>
        <v>0</v>
      </c>
      <c r="L16" s="107">
        <f t="shared" si="3"/>
        <v>0.9</v>
      </c>
      <c r="M16" s="107">
        <f t="shared" si="4"/>
        <v>1.4285714285714285E-2</v>
      </c>
      <c r="N16" s="79">
        <f t="shared" si="5"/>
        <v>0</v>
      </c>
      <c r="O16" s="79">
        <f t="shared" si="6"/>
        <v>0</v>
      </c>
      <c r="P16" s="79">
        <f t="shared" si="7"/>
        <v>0</v>
      </c>
    </row>
    <row r="17" spans="1:16" ht="15" x14ac:dyDescent="0.2">
      <c r="A17" s="78" t="s">
        <v>180</v>
      </c>
      <c r="B17" s="138">
        <v>161</v>
      </c>
      <c r="C17" s="138"/>
      <c r="D17" s="138"/>
      <c r="E17" s="60"/>
      <c r="F17" s="60"/>
      <c r="G17" s="138"/>
      <c r="H17" s="60">
        <v>2</v>
      </c>
      <c r="I17" s="57"/>
      <c r="J17" s="107">
        <f t="shared" si="1"/>
        <v>0.98773006134969321</v>
      </c>
      <c r="K17" s="79">
        <f t="shared" si="2"/>
        <v>0</v>
      </c>
      <c r="L17" s="79">
        <f t="shared" si="3"/>
        <v>0</v>
      </c>
      <c r="M17" s="79">
        <f t="shared" si="4"/>
        <v>0</v>
      </c>
      <c r="N17" s="107">
        <f t="shared" si="5"/>
        <v>0</v>
      </c>
      <c r="O17" s="79">
        <f t="shared" si="6"/>
        <v>0</v>
      </c>
      <c r="P17" s="107">
        <f t="shared" si="7"/>
        <v>1.2269938650306749E-2</v>
      </c>
    </row>
    <row r="18" spans="1:16" ht="15" x14ac:dyDescent="0.2">
      <c r="A18" s="78" t="s">
        <v>181</v>
      </c>
      <c r="B18" s="138">
        <v>102</v>
      </c>
      <c r="C18" s="138"/>
      <c r="D18" s="138">
        <v>43</v>
      </c>
      <c r="E18" s="60"/>
      <c r="F18" s="60"/>
      <c r="G18" s="138"/>
      <c r="H18" s="60">
        <v>1</v>
      </c>
      <c r="I18" s="57"/>
      <c r="J18" s="107">
        <f t="shared" si="1"/>
        <v>0.69863013698630139</v>
      </c>
      <c r="K18" s="79">
        <f t="shared" si="2"/>
        <v>0</v>
      </c>
      <c r="L18" s="107">
        <f t="shared" si="3"/>
        <v>0.29452054794520549</v>
      </c>
      <c r="M18" s="79">
        <f t="shared" si="4"/>
        <v>0</v>
      </c>
      <c r="N18" s="79">
        <f t="shared" si="5"/>
        <v>0</v>
      </c>
      <c r="O18" s="79">
        <f t="shared" si="6"/>
        <v>0</v>
      </c>
      <c r="P18" s="107">
        <f t="shared" si="7"/>
        <v>6.8493150684931503E-3</v>
      </c>
    </row>
    <row r="19" spans="1:16" ht="15" x14ac:dyDescent="0.2">
      <c r="A19" s="78" t="s">
        <v>182</v>
      </c>
      <c r="B19" s="138">
        <v>77</v>
      </c>
      <c r="C19" s="138"/>
      <c r="D19" s="138">
        <v>214</v>
      </c>
      <c r="E19" s="60"/>
      <c r="F19" s="60">
        <v>1</v>
      </c>
      <c r="G19" s="138"/>
      <c r="H19" s="60">
        <v>8</v>
      </c>
      <c r="I19" s="57"/>
      <c r="J19" s="107">
        <f t="shared" si="1"/>
        <v>0.25666666666666665</v>
      </c>
      <c r="K19" s="79">
        <f t="shared" si="2"/>
        <v>0</v>
      </c>
      <c r="L19" s="107">
        <f t="shared" si="3"/>
        <v>0.71333333333333337</v>
      </c>
      <c r="M19" s="107">
        <f t="shared" si="4"/>
        <v>0</v>
      </c>
      <c r="N19" s="107">
        <f t="shared" si="5"/>
        <v>3.3333333333333335E-3</v>
      </c>
      <c r="O19" s="79">
        <f t="shared" si="6"/>
        <v>0</v>
      </c>
      <c r="P19" s="107">
        <f t="shared" si="7"/>
        <v>2.6666666666666668E-2</v>
      </c>
    </row>
    <row r="20" spans="1:16" ht="15" x14ac:dyDescent="0.2">
      <c r="A20" s="78" t="s">
        <v>183</v>
      </c>
      <c r="B20" s="138">
        <v>165</v>
      </c>
      <c r="C20" s="138"/>
      <c r="D20" s="138"/>
      <c r="E20" s="60">
        <v>1</v>
      </c>
      <c r="F20" s="60"/>
      <c r="G20" s="138"/>
      <c r="H20" s="60">
        <v>4</v>
      </c>
      <c r="I20" s="57"/>
      <c r="J20" s="107">
        <f t="shared" si="1"/>
        <v>0.97058823529411764</v>
      </c>
      <c r="K20" s="79">
        <f t="shared" si="2"/>
        <v>0</v>
      </c>
      <c r="L20" s="79">
        <f t="shared" si="3"/>
        <v>0</v>
      </c>
      <c r="M20" s="107">
        <f t="shared" si="4"/>
        <v>5.8823529411764705E-3</v>
      </c>
      <c r="N20" s="79">
        <f t="shared" si="5"/>
        <v>0</v>
      </c>
      <c r="O20" s="79">
        <f t="shared" si="6"/>
        <v>0</v>
      </c>
      <c r="P20" s="107">
        <f t="shared" si="7"/>
        <v>2.3529411764705882E-2</v>
      </c>
    </row>
    <row r="21" spans="1:16" ht="15" x14ac:dyDescent="0.2">
      <c r="A21" s="86" t="s">
        <v>184</v>
      </c>
      <c r="B21" s="138">
        <v>40</v>
      </c>
      <c r="C21" s="138">
        <v>81</v>
      </c>
      <c r="D21" s="138">
        <v>19</v>
      </c>
      <c r="E21" s="60"/>
      <c r="F21" s="60"/>
      <c r="G21" s="138"/>
      <c r="H21" s="60">
        <v>1</v>
      </c>
      <c r="I21" s="57"/>
      <c r="J21" s="107">
        <f t="shared" si="1"/>
        <v>0.28368794326241137</v>
      </c>
      <c r="K21" s="107">
        <f t="shared" si="2"/>
        <v>0.57446808510638303</v>
      </c>
      <c r="L21" s="107">
        <f t="shared" si="3"/>
        <v>0.13475177304964539</v>
      </c>
      <c r="M21" s="79">
        <f t="shared" si="4"/>
        <v>0</v>
      </c>
      <c r="N21" s="79">
        <f t="shared" si="5"/>
        <v>0</v>
      </c>
      <c r="O21" s="79">
        <f t="shared" si="6"/>
        <v>0</v>
      </c>
      <c r="P21" s="107">
        <f t="shared" si="7"/>
        <v>7.0921985815602835E-3</v>
      </c>
    </row>
    <row r="22" spans="1:16" ht="15" x14ac:dyDescent="0.2">
      <c r="A22" s="78" t="s">
        <v>185</v>
      </c>
      <c r="B22" s="138">
        <v>114</v>
      </c>
      <c r="C22" s="138">
        <v>1</v>
      </c>
      <c r="D22" s="138"/>
      <c r="E22" s="60">
        <v>52</v>
      </c>
      <c r="F22" s="60">
        <v>2</v>
      </c>
      <c r="G22" s="138"/>
      <c r="H22" s="60">
        <v>7</v>
      </c>
      <c r="I22" s="57"/>
      <c r="J22" s="107">
        <f t="shared" si="1"/>
        <v>0.64772727272727271</v>
      </c>
      <c r="K22" s="79">
        <f t="shared" si="2"/>
        <v>5.681818181818182E-3</v>
      </c>
      <c r="L22" s="79">
        <f t="shared" si="3"/>
        <v>0</v>
      </c>
      <c r="M22" s="107">
        <f t="shared" si="4"/>
        <v>0.29545454545454547</v>
      </c>
      <c r="N22" s="79">
        <f t="shared" si="5"/>
        <v>1.1363636363636364E-2</v>
      </c>
      <c r="O22" s="79">
        <f t="shared" si="6"/>
        <v>0</v>
      </c>
      <c r="P22" s="107">
        <f t="shared" si="7"/>
        <v>3.9772727272727272E-2</v>
      </c>
    </row>
    <row r="23" spans="1:16" ht="15" x14ac:dyDescent="0.2">
      <c r="A23" s="78" t="s">
        <v>186</v>
      </c>
      <c r="B23" s="138">
        <v>46</v>
      </c>
      <c r="C23" s="138">
        <v>40</v>
      </c>
      <c r="D23" s="138"/>
      <c r="E23" s="60"/>
      <c r="F23" s="60"/>
      <c r="G23" s="138"/>
      <c r="H23" s="60">
        <v>1</v>
      </c>
      <c r="I23" s="57"/>
      <c r="J23" s="107">
        <f t="shared" si="1"/>
        <v>0.52873563218390807</v>
      </c>
      <c r="K23" s="107">
        <f t="shared" si="2"/>
        <v>0.45977011494252873</v>
      </c>
      <c r="L23" s="79">
        <f t="shared" si="3"/>
        <v>0</v>
      </c>
      <c r="M23" s="79">
        <f t="shared" si="4"/>
        <v>0</v>
      </c>
      <c r="N23" s="79">
        <f t="shared" si="5"/>
        <v>0</v>
      </c>
      <c r="O23" s="79">
        <f t="shared" si="6"/>
        <v>0</v>
      </c>
      <c r="P23" s="107">
        <f t="shared" si="7"/>
        <v>1.1494252873563218E-2</v>
      </c>
    </row>
    <row r="24" spans="1:16" ht="15" x14ac:dyDescent="0.2">
      <c r="A24" s="78" t="s">
        <v>187</v>
      </c>
      <c r="B24" s="138">
        <v>54</v>
      </c>
      <c r="C24" s="138"/>
      <c r="D24" s="138">
        <v>57</v>
      </c>
      <c r="E24" s="60">
        <v>1</v>
      </c>
      <c r="F24" s="60">
        <v>1</v>
      </c>
      <c r="G24" s="138"/>
      <c r="H24" s="60">
        <v>1</v>
      </c>
      <c r="I24" s="57"/>
      <c r="J24" s="107">
        <f t="shared" si="1"/>
        <v>0.47368421052631576</v>
      </c>
      <c r="K24" s="79">
        <f t="shared" si="2"/>
        <v>0</v>
      </c>
      <c r="L24" s="107">
        <f t="shared" si="3"/>
        <v>0.5</v>
      </c>
      <c r="M24" s="107">
        <f t="shared" si="4"/>
        <v>8.771929824561403E-3</v>
      </c>
      <c r="N24" s="79">
        <f t="shared" si="5"/>
        <v>8.771929824561403E-3</v>
      </c>
      <c r="O24" s="79">
        <f t="shared" si="6"/>
        <v>0</v>
      </c>
      <c r="P24" s="107">
        <f t="shared" si="7"/>
        <v>8.771929824561403E-3</v>
      </c>
    </row>
    <row r="25" spans="1:16" ht="15" x14ac:dyDescent="0.2">
      <c r="A25" s="78" t="s">
        <v>188</v>
      </c>
      <c r="B25" s="138">
        <v>92</v>
      </c>
      <c r="C25" s="138"/>
      <c r="D25" s="138">
        <v>2</v>
      </c>
      <c r="E25" s="60"/>
      <c r="F25" s="60"/>
      <c r="G25" s="138"/>
      <c r="H25" s="60">
        <v>1</v>
      </c>
      <c r="I25" s="57"/>
      <c r="J25" s="107">
        <f t="shared" si="1"/>
        <v>0.96842105263157896</v>
      </c>
      <c r="K25" s="79">
        <f t="shared" si="2"/>
        <v>0</v>
      </c>
      <c r="L25" s="107">
        <f t="shared" si="3"/>
        <v>2.1052631578947368E-2</v>
      </c>
      <c r="M25" s="79">
        <f t="shared" si="4"/>
        <v>0</v>
      </c>
      <c r="N25" s="107">
        <f t="shared" si="5"/>
        <v>0</v>
      </c>
      <c r="O25" s="79">
        <f t="shared" si="6"/>
        <v>0</v>
      </c>
      <c r="P25" s="107">
        <f t="shared" si="7"/>
        <v>1.0526315789473684E-2</v>
      </c>
    </row>
    <row r="26" spans="1:16" ht="15" x14ac:dyDescent="0.2">
      <c r="A26" s="78" t="s">
        <v>189</v>
      </c>
      <c r="B26" s="138">
        <v>90</v>
      </c>
      <c r="C26" s="138"/>
      <c r="D26" s="138">
        <v>67</v>
      </c>
      <c r="E26" s="60">
        <v>2</v>
      </c>
      <c r="F26" s="60">
        <v>1</v>
      </c>
      <c r="G26" s="138"/>
      <c r="H26" s="60">
        <v>3</v>
      </c>
      <c r="I26" s="57"/>
      <c r="J26" s="107">
        <f t="shared" si="1"/>
        <v>0.55214723926380371</v>
      </c>
      <c r="K26" s="79">
        <f t="shared" si="2"/>
        <v>0</v>
      </c>
      <c r="L26" s="107">
        <f t="shared" si="3"/>
        <v>0.41104294478527609</v>
      </c>
      <c r="M26" s="107">
        <f t="shared" si="4"/>
        <v>1.2269938650306749E-2</v>
      </c>
      <c r="N26" s="79">
        <f t="shared" si="5"/>
        <v>6.1349693251533744E-3</v>
      </c>
      <c r="O26" s="79">
        <f t="shared" si="6"/>
        <v>0</v>
      </c>
      <c r="P26" s="107">
        <f t="shared" si="7"/>
        <v>1.8404907975460124E-2</v>
      </c>
    </row>
    <row r="27" spans="1:16" ht="15" x14ac:dyDescent="0.2">
      <c r="A27" s="78" t="s">
        <v>190</v>
      </c>
      <c r="B27" s="138">
        <v>8</v>
      </c>
      <c r="C27" s="138"/>
      <c r="D27" s="138">
        <v>89</v>
      </c>
      <c r="E27" s="60"/>
      <c r="F27" s="60"/>
      <c r="G27" s="138"/>
      <c r="H27" s="60">
        <v>1</v>
      </c>
      <c r="I27" s="57"/>
      <c r="J27" s="107">
        <f t="shared" si="1"/>
        <v>8.1632653061224483E-2</v>
      </c>
      <c r="K27" s="79">
        <f t="shared" si="2"/>
        <v>0</v>
      </c>
      <c r="L27" s="107">
        <f t="shared" si="3"/>
        <v>0.90816326530612246</v>
      </c>
      <c r="M27" s="79">
        <f t="shared" si="4"/>
        <v>0</v>
      </c>
      <c r="N27" s="79">
        <f t="shared" si="5"/>
        <v>0</v>
      </c>
      <c r="O27" s="79">
        <f t="shared" si="6"/>
        <v>0</v>
      </c>
      <c r="P27" s="107">
        <f t="shared" si="7"/>
        <v>1.020408163265306E-2</v>
      </c>
    </row>
    <row r="28" spans="1:16" ht="15" x14ac:dyDescent="0.2">
      <c r="A28" s="78" t="s">
        <v>191</v>
      </c>
      <c r="B28" s="138">
        <v>104</v>
      </c>
      <c r="C28" s="138"/>
      <c r="D28" s="138">
        <v>1</v>
      </c>
      <c r="E28" s="60"/>
      <c r="F28" s="60"/>
      <c r="G28" s="138"/>
      <c r="H28" s="60">
        <v>1</v>
      </c>
      <c r="I28" s="57"/>
      <c r="J28" s="107">
        <f t="shared" si="1"/>
        <v>0.98113207547169812</v>
      </c>
      <c r="K28" s="79">
        <f t="shared" si="2"/>
        <v>0</v>
      </c>
      <c r="L28" s="79">
        <f t="shared" si="3"/>
        <v>9.433962264150943E-3</v>
      </c>
      <c r="M28" s="79">
        <f t="shared" si="4"/>
        <v>0</v>
      </c>
      <c r="N28" s="79">
        <f t="shared" si="5"/>
        <v>0</v>
      </c>
      <c r="O28" s="79">
        <f t="shared" si="6"/>
        <v>0</v>
      </c>
      <c r="P28" s="107">
        <f t="shared" si="7"/>
        <v>9.433962264150943E-3</v>
      </c>
    </row>
    <row r="29" spans="1:16" ht="15" x14ac:dyDescent="0.2">
      <c r="A29" s="78" t="s">
        <v>192</v>
      </c>
      <c r="B29" s="138">
        <v>113</v>
      </c>
      <c r="C29" s="138">
        <v>1</v>
      </c>
      <c r="D29" s="138"/>
      <c r="E29" s="60">
        <v>2</v>
      </c>
      <c r="F29" s="60"/>
      <c r="G29" s="138"/>
      <c r="H29" s="60">
        <v>5</v>
      </c>
      <c r="I29" s="57"/>
      <c r="J29" s="107">
        <f t="shared" si="1"/>
        <v>0.93388429752066116</v>
      </c>
      <c r="K29" s="79">
        <f t="shared" si="2"/>
        <v>8.2644628099173556E-3</v>
      </c>
      <c r="L29" s="79">
        <f t="shared" si="3"/>
        <v>0</v>
      </c>
      <c r="M29" s="107">
        <f t="shared" si="4"/>
        <v>1.6528925619834711E-2</v>
      </c>
      <c r="N29" s="79">
        <f t="shared" si="5"/>
        <v>0</v>
      </c>
      <c r="O29" s="79">
        <f t="shared" si="6"/>
        <v>0</v>
      </c>
      <c r="P29" s="107">
        <f t="shared" si="7"/>
        <v>4.1322314049586778E-2</v>
      </c>
    </row>
    <row r="30" spans="1:16" ht="15" x14ac:dyDescent="0.2">
      <c r="A30" s="78" t="s">
        <v>193</v>
      </c>
      <c r="B30" s="138">
        <v>247</v>
      </c>
      <c r="C30" s="138"/>
      <c r="D30" s="138">
        <v>1</v>
      </c>
      <c r="E30" s="60">
        <v>26</v>
      </c>
      <c r="F30" s="60">
        <v>1</v>
      </c>
      <c r="G30" s="138">
        <v>1</v>
      </c>
      <c r="H30" s="60">
        <v>12</v>
      </c>
      <c r="I30" s="57"/>
      <c r="J30" s="107">
        <f t="shared" si="1"/>
        <v>0.85763888888888884</v>
      </c>
      <c r="K30" s="79">
        <f t="shared" si="2"/>
        <v>0</v>
      </c>
      <c r="L30" s="79">
        <f t="shared" si="3"/>
        <v>3.472222222222222E-3</v>
      </c>
      <c r="M30" s="107">
        <f t="shared" si="4"/>
        <v>9.0277777777777776E-2</v>
      </c>
      <c r="N30" s="107">
        <f t="shared" si="5"/>
        <v>3.472222222222222E-3</v>
      </c>
      <c r="O30" s="107">
        <f t="shared" si="6"/>
        <v>3.472222222222222E-3</v>
      </c>
      <c r="P30" s="107">
        <f t="shared" si="7"/>
        <v>4.1666666666666664E-2</v>
      </c>
    </row>
    <row r="31" spans="1:16" ht="15" x14ac:dyDescent="0.2">
      <c r="A31" s="78" t="s">
        <v>194</v>
      </c>
      <c r="B31" s="138">
        <v>89</v>
      </c>
      <c r="C31" s="138"/>
      <c r="D31" s="138"/>
      <c r="E31" s="60">
        <v>1</v>
      </c>
      <c r="F31" s="60"/>
      <c r="G31" s="138"/>
      <c r="H31" s="60">
        <v>4</v>
      </c>
      <c r="I31" s="57"/>
      <c r="J31" s="107">
        <f t="shared" si="1"/>
        <v>0.94680851063829785</v>
      </c>
      <c r="K31" s="79">
        <f t="shared" si="2"/>
        <v>0</v>
      </c>
      <c r="L31" s="79">
        <f t="shared" si="3"/>
        <v>0</v>
      </c>
      <c r="M31" s="107">
        <f t="shared" si="4"/>
        <v>1.0638297872340425E-2</v>
      </c>
      <c r="N31" s="79">
        <f t="shared" si="5"/>
        <v>0</v>
      </c>
      <c r="O31" s="79">
        <f t="shared" si="6"/>
        <v>0</v>
      </c>
      <c r="P31" s="107">
        <f t="shared" si="7"/>
        <v>4.2553191489361701E-2</v>
      </c>
    </row>
    <row r="32" spans="1:16" ht="15" x14ac:dyDescent="0.2">
      <c r="A32" s="78" t="s">
        <v>195</v>
      </c>
      <c r="B32" s="138">
        <v>208</v>
      </c>
      <c r="C32" s="138">
        <v>1</v>
      </c>
      <c r="D32" s="138"/>
      <c r="E32" s="60">
        <v>21</v>
      </c>
      <c r="F32" s="60"/>
      <c r="G32" s="138">
        <v>3</v>
      </c>
      <c r="H32" s="60">
        <v>5</v>
      </c>
      <c r="I32" s="57"/>
      <c r="J32" s="107">
        <f t="shared" si="1"/>
        <v>0.87394957983193278</v>
      </c>
      <c r="K32" s="107">
        <f t="shared" si="2"/>
        <v>4.2016806722689074E-3</v>
      </c>
      <c r="L32" s="79">
        <f t="shared" si="3"/>
        <v>0</v>
      </c>
      <c r="M32" s="107">
        <f t="shared" si="4"/>
        <v>8.8235294117647065E-2</v>
      </c>
      <c r="N32" s="79">
        <f t="shared" si="5"/>
        <v>0</v>
      </c>
      <c r="O32" s="107">
        <f t="shared" si="6"/>
        <v>1.2605042016806723E-2</v>
      </c>
      <c r="P32" s="107">
        <f t="shared" si="7"/>
        <v>2.100840336134454E-2</v>
      </c>
    </row>
    <row r="33" spans="1:16" ht="15" x14ac:dyDescent="0.2">
      <c r="A33" s="78" t="s">
        <v>196</v>
      </c>
      <c r="B33" s="138">
        <v>39</v>
      </c>
      <c r="C33" s="138"/>
      <c r="D33" s="138">
        <v>27</v>
      </c>
      <c r="E33" s="60"/>
      <c r="F33" s="60"/>
      <c r="G33" s="138"/>
      <c r="H33" s="60"/>
      <c r="I33" s="57"/>
      <c r="J33" s="107">
        <f t="shared" si="1"/>
        <v>0.59090909090909094</v>
      </c>
      <c r="K33" s="79">
        <f t="shared" si="2"/>
        <v>0</v>
      </c>
      <c r="L33" s="107">
        <f t="shared" si="3"/>
        <v>0.40909090909090912</v>
      </c>
      <c r="M33" s="79">
        <f t="shared" si="4"/>
        <v>0</v>
      </c>
      <c r="N33" s="79">
        <f t="shared" si="5"/>
        <v>0</v>
      </c>
      <c r="O33" s="79">
        <f t="shared" si="6"/>
        <v>0</v>
      </c>
      <c r="P33" s="79">
        <f t="shared" si="7"/>
        <v>0</v>
      </c>
    </row>
    <row r="34" spans="1:16" ht="15" x14ac:dyDescent="0.2">
      <c r="A34" s="78" t="s">
        <v>197</v>
      </c>
      <c r="B34" s="138">
        <v>208</v>
      </c>
      <c r="C34" s="138"/>
      <c r="D34" s="138"/>
      <c r="E34" s="60">
        <v>1</v>
      </c>
      <c r="F34" s="60"/>
      <c r="G34" s="138"/>
      <c r="H34" s="60">
        <v>5</v>
      </c>
      <c r="I34" s="57"/>
      <c r="J34" s="107">
        <f t="shared" si="1"/>
        <v>0.9719626168224299</v>
      </c>
      <c r="K34" s="79">
        <f t="shared" si="2"/>
        <v>0</v>
      </c>
      <c r="L34" s="79">
        <f t="shared" si="3"/>
        <v>0</v>
      </c>
      <c r="M34" s="107">
        <f t="shared" si="4"/>
        <v>4.6728971962616819E-3</v>
      </c>
      <c r="N34" s="79">
        <f t="shared" si="5"/>
        <v>0</v>
      </c>
      <c r="O34" s="107">
        <f t="shared" si="6"/>
        <v>0</v>
      </c>
      <c r="P34" s="107">
        <f t="shared" si="7"/>
        <v>2.336448598130841E-2</v>
      </c>
    </row>
    <row r="35" spans="1:16" ht="15" x14ac:dyDescent="0.2">
      <c r="A35" s="87" t="s">
        <v>198</v>
      </c>
      <c r="B35" s="217">
        <v>170</v>
      </c>
      <c r="C35" s="217"/>
      <c r="D35" s="217"/>
      <c r="E35" s="81">
        <v>1</v>
      </c>
      <c r="F35" s="81">
        <v>2</v>
      </c>
      <c r="G35" s="217"/>
      <c r="H35" s="81">
        <v>5</v>
      </c>
      <c r="I35" s="62"/>
      <c r="J35" s="107">
        <f t="shared" si="1"/>
        <v>0.9550561797752809</v>
      </c>
      <c r="K35" s="79">
        <f t="shared" si="2"/>
        <v>0</v>
      </c>
      <c r="L35" s="79">
        <f t="shared" si="3"/>
        <v>0</v>
      </c>
      <c r="M35" s="107">
        <f t="shared" si="4"/>
        <v>5.6179775280898875E-3</v>
      </c>
      <c r="N35" s="79">
        <f t="shared" si="5"/>
        <v>1.1235955056179775E-2</v>
      </c>
      <c r="O35" s="107">
        <f t="shared" si="6"/>
        <v>0</v>
      </c>
      <c r="P35" s="107">
        <f t="shared" si="7"/>
        <v>2.8089887640449437E-2</v>
      </c>
    </row>
    <row r="36" spans="1:16" ht="15.75" thickBot="1" x14ac:dyDescent="0.25">
      <c r="A36" s="88" t="s">
        <v>199</v>
      </c>
      <c r="B36" s="218">
        <v>43</v>
      </c>
      <c r="C36" s="218"/>
      <c r="D36" s="218"/>
      <c r="E36" s="46">
        <v>18</v>
      </c>
      <c r="F36" s="46"/>
      <c r="G36" s="218"/>
      <c r="H36" s="46">
        <v>24</v>
      </c>
      <c r="I36" s="67"/>
      <c r="J36" s="108">
        <f t="shared" si="1"/>
        <v>0.50588235294117645</v>
      </c>
      <c r="K36" s="89">
        <f t="shared" si="2"/>
        <v>0</v>
      </c>
      <c r="L36" s="89">
        <f t="shared" si="3"/>
        <v>0</v>
      </c>
      <c r="M36" s="108">
        <f t="shared" si="4"/>
        <v>0.21176470588235294</v>
      </c>
      <c r="N36" s="89">
        <f t="shared" si="5"/>
        <v>0</v>
      </c>
      <c r="O36" s="108">
        <f t="shared" si="6"/>
        <v>0</v>
      </c>
      <c r="P36" s="108">
        <f t="shared" si="7"/>
        <v>0.28235294117647058</v>
      </c>
    </row>
  </sheetData>
  <mergeCells count="8">
    <mergeCell ref="R1:S2"/>
    <mergeCell ref="A6:A7"/>
    <mergeCell ref="B6:H6"/>
    <mergeCell ref="J6:P6"/>
    <mergeCell ref="A1:P1"/>
    <mergeCell ref="A2:P2"/>
    <mergeCell ref="A3:P3"/>
    <mergeCell ref="A4:P4"/>
  </mergeCells>
  <hyperlinks>
    <hyperlink ref="R1" r:id="rId1" location="INDICE!A1"/>
    <hyperlink ref="R1:S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18.42578125" style="44" bestFit="1" customWidth="1"/>
    <col min="2" max="2" width="4.140625" style="59" bestFit="1" customWidth="1"/>
    <col min="3" max="4" width="5.42578125" style="59" bestFit="1" customWidth="1"/>
    <col min="5" max="5" width="7" style="59" bestFit="1" customWidth="1"/>
    <col min="6" max="6" width="1.140625" style="59" customWidth="1"/>
    <col min="7" max="7" width="5.5703125" style="59" bestFit="1" customWidth="1"/>
    <col min="8" max="8" width="4.140625" style="59" bestFit="1" customWidth="1"/>
    <col min="9" max="9" width="4.7109375" style="59" bestFit="1" customWidth="1"/>
    <col min="10" max="10" width="7.42578125" style="59" customWidth="1"/>
    <col min="11" max="11" width="1.140625" style="59" customWidth="1"/>
    <col min="12" max="12" width="5.42578125" style="59" bestFit="1" customWidth="1"/>
    <col min="13" max="13" width="4" style="59" bestFit="1" customWidth="1"/>
    <col min="14" max="14" width="5.28515625" style="59" customWidth="1"/>
    <col min="15" max="15" width="6.85546875" style="60" bestFit="1" customWidth="1"/>
    <col min="16" max="16" width="1.42578125" style="60" customWidth="1"/>
    <col min="17" max="17" width="4" style="59" bestFit="1" customWidth="1"/>
    <col min="18" max="18" width="5.42578125" style="59" bestFit="1" customWidth="1"/>
    <col min="19" max="19" width="5.140625" style="59" customWidth="1"/>
    <col min="20" max="20" width="7" style="60" bestFit="1" customWidth="1"/>
    <col min="21" max="16384" width="11.42578125" style="60"/>
  </cols>
  <sheetData>
    <row r="1" spans="1:24" ht="15" customHeight="1" x14ac:dyDescent="0.2">
      <c r="A1" s="233" t="s">
        <v>114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6"/>
      <c r="V1" s="223" t="s">
        <v>132</v>
      </c>
      <c r="W1" s="223"/>
      <c r="X1" s="36"/>
    </row>
    <row r="2" spans="1:24" ht="15" customHeight="1" x14ac:dyDescent="0.2">
      <c r="A2" s="233" t="s">
        <v>290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36"/>
      <c r="V2" s="223"/>
      <c r="W2" s="223"/>
      <c r="X2" s="52"/>
    </row>
    <row r="3" spans="1:24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4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4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4" s="45" customFormat="1" ht="26.25" customHeight="1" x14ac:dyDescent="0.2">
      <c r="A6" s="231" t="s">
        <v>27</v>
      </c>
      <c r="B6" s="230" t="s">
        <v>125</v>
      </c>
      <c r="C6" s="230"/>
      <c r="D6" s="230"/>
      <c r="E6" s="230"/>
      <c r="F6" s="44"/>
      <c r="G6" s="230" t="s">
        <v>236</v>
      </c>
      <c r="H6" s="230"/>
      <c r="I6" s="230"/>
      <c r="J6" s="230"/>
      <c r="K6" s="44"/>
      <c r="L6" s="230" t="s">
        <v>19</v>
      </c>
      <c r="M6" s="230"/>
      <c r="N6" s="230"/>
      <c r="O6" s="230"/>
      <c r="P6" s="53"/>
      <c r="Q6" s="230" t="s">
        <v>21</v>
      </c>
      <c r="R6" s="230"/>
      <c r="S6" s="230"/>
      <c r="T6" s="230"/>
    </row>
    <row r="7" spans="1:24" s="45" customFormat="1" ht="15.75" customHeight="1" thickBot="1" x14ac:dyDescent="0.25">
      <c r="A7" s="232"/>
      <c r="B7" s="134" t="s">
        <v>86</v>
      </c>
      <c r="C7" s="134" t="s">
        <v>87</v>
      </c>
      <c r="D7" s="134" t="s">
        <v>88</v>
      </c>
      <c r="E7" s="139" t="s">
        <v>89</v>
      </c>
      <c r="F7" s="134"/>
      <c r="G7" s="134" t="s">
        <v>86</v>
      </c>
      <c r="H7" s="134" t="s">
        <v>87</v>
      </c>
      <c r="I7" s="134" t="s">
        <v>88</v>
      </c>
      <c r="J7" s="139" t="s">
        <v>89</v>
      </c>
      <c r="K7" s="134"/>
      <c r="L7" s="134" t="s">
        <v>86</v>
      </c>
      <c r="M7" s="134" t="s">
        <v>87</v>
      </c>
      <c r="N7" s="134" t="s">
        <v>88</v>
      </c>
      <c r="O7" s="139" t="s">
        <v>89</v>
      </c>
      <c r="P7" s="139"/>
      <c r="Q7" s="134" t="s">
        <v>86</v>
      </c>
      <c r="R7" s="134" t="s">
        <v>87</v>
      </c>
      <c r="S7" s="134" t="s">
        <v>88</v>
      </c>
      <c r="T7" s="139" t="s">
        <v>89</v>
      </c>
    </row>
    <row r="8" spans="1:24" s="45" customFormat="1" x14ac:dyDescent="0.2">
      <c r="A8" s="54" t="s">
        <v>36</v>
      </c>
      <c r="B8" s="140">
        <f>SUM(B10:B36)</f>
        <v>581</v>
      </c>
      <c r="C8" s="140">
        <f t="shared" ref="C8:D8" si="0">SUM(C10:C36)</f>
        <v>2700</v>
      </c>
      <c r="D8" s="140">
        <f t="shared" si="0"/>
        <v>426</v>
      </c>
      <c r="E8" s="141">
        <f>+B8/(B8+C8+D8)</f>
        <v>0.15673050984623685</v>
      </c>
      <c r="G8" s="140">
        <f>SUM(G10:G36)</f>
        <v>3189</v>
      </c>
      <c r="H8" s="140">
        <f t="shared" ref="H8:I8" si="1">SUM(H10:H36)</f>
        <v>331</v>
      </c>
      <c r="I8" s="140">
        <f t="shared" si="1"/>
        <v>187</v>
      </c>
      <c r="J8" s="141">
        <f>+G8/(G8+H8+I8)</f>
        <v>0.86026436471540324</v>
      </c>
      <c r="L8" s="140">
        <f>SUM(L10:L36)</f>
        <v>3042</v>
      </c>
      <c r="M8" s="140">
        <f t="shared" ref="M8:N8" si="2">SUM(M10:M36)</f>
        <v>553</v>
      </c>
      <c r="N8" s="140">
        <f t="shared" si="2"/>
        <v>112</v>
      </c>
      <c r="O8" s="141">
        <f>+L8/(L8+M8+N8)</f>
        <v>0.82060965740490965</v>
      </c>
      <c r="P8" s="129"/>
      <c r="Q8" s="140">
        <f>SUM(Q10:Q36)</f>
        <v>264</v>
      </c>
      <c r="R8" s="140">
        <f t="shared" ref="R8:S8" si="3">SUM(R10:R36)</f>
        <v>2960</v>
      </c>
      <c r="S8" s="140">
        <f t="shared" si="3"/>
        <v>483</v>
      </c>
      <c r="T8" s="141">
        <f>+Q8/(Q8+R8+S8)</f>
        <v>7.1216617210682495E-2</v>
      </c>
    </row>
    <row r="9" spans="1:24" x14ac:dyDescent="0.2">
      <c r="A9" s="54"/>
      <c r="B9" s="55"/>
      <c r="C9" s="55"/>
      <c r="D9" s="55"/>
      <c r="E9" s="131"/>
      <c r="F9" s="135"/>
      <c r="G9" s="55"/>
      <c r="H9" s="55"/>
      <c r="I9" s="55"/>
      <c r="J9" s="131"/>
      <c r="K9" s="135"/>
      <c r="L9" s="55"/>
      <c r="M9" s="55"/>
      <c r="N9" s="55"/>
      <c r="O9" s="131"/>
      <c r="P9" s="57"/>
      <c r="Q9" s="55"/>
      <c r="R9" s="55"/>
      <c r="S9" s="55"/>
      <c r="T9" s="131"/>
    </row>
    <row r="10" spans="1:24" x14ac:dyDescent="0.2">
      <c r="A10" s="78" t="s">
        <v>173</v>
      </c>
      <c r="B10" s="100">
        <v>36</v>
      </c>
      <c r="C10" s="100">
        <v>9</v>
      </c>
      <c r="D10" s="100"/>
      <c r="E10" s="131">
        <f t="shared" ref="E10:E36" si="4">+B10/(B10+C10+D10)</f>
        <v>0.8</v>
      </c>
      <c r="F10" s="135"/>
      <c r="G10" s="100">
        <v>43</v>
      </c>
      <c r="H10" s="100">
        <v>1</v>
      </c>
      <c r="I10" s="100">
        <v>1</v>
      </c>
      <c r="J10" s="131">
        <f t="shared" ref="J10:J36" si="5">+G10/(G10+H10+I10)</f>
        <v>0.9555555555555556</v>
      </c>
      <c r="K10" s="135"/>
      <c r="L10" s="100">
        <v>44</v>
      </c>
      <c r="M10" s="100"/>
      <c r="N10" s="100">
        <v>1</v>
      </c>
      <c r="O10" s="131">
        <f t="shared" ref="O10:O36" si="6">+L10/(L10+M10+N10)</f>
        <v>0.97777777777777775</v>
      </c>
      <c r="P10" s="58"/>
      <c r="Q10" s="100">
        <v>7</v>
      </c>
      <c r="R10" s="100">
        <v>29</v>
      </c>
      <c r="S10" s="100">
        <v>9</v>
      </c>
      <c r="T10" s="131">
        <f t="shared" ref="T10:T36" si="7">+Q10/(Q10+R10+S10)</f>
        <v>0.15555555555555556</v>
      </c>
    </row>
    <row r="11" spans="1:24" x14ac:dyDescent="0.2">
      <c r="A11" s="78" t="s">
        <v>174</v>
      </c>
      <c r="B11" s="100">
        <v>36</v>
      </c>
      <c r="C11" s="100">
        <v>9</v>
      </c>
      <c r="D11" s="100">
        <v>1</v>
      </c>
      <c r="E11" s="131">
        <f t="shared" si="4"/>
        <v>0.78260869565217395</v>
      </c>
      <c r="F11" s="135"/>
      <c r="G11" s="100">
        <v>41</v>
      </c>
      <c r="H11" s="100">
        <v>2</v>
      </c>
      <c r="I11" s="100">
        <v>3</v>
      </c>
      <c r="J11" s="131">
        <f t="shared" si="5"/>
        <v>0.89130434782608692</v>
      </c>
      <c r="K11" s="135"/>
      <c r="L11" s="100">
        <v>45</v>
      </c>
      <c r="M11" s="100">
        <v>1</v>
      </c>
      <c r="N11" s="100"/>
      <c r="O11" s="131">
        <f t="shared" si="6"/>
        <v>0.97826086956521741</v>
      </c>
      <c r="P11" s="58"/>
      <c r="Q11" s="100">
        <v>6</v>
      </c>
      <c r="R11" s="100">
        <v>36</v>
      </c>
      <c r="S11" s="100">
        <v>4</v>
      </c>
      <c r="T11" s="131">
        <f t="shared" si="7"/>
        <v>0.13043478260869565</v>
      </c>
    </row>
    <row r="12" spans="1:24" x14ac:dyDescent="0.2">
      <c r="A12" s="78" t="s">
        <v>175</v>
      </c>
      <c r="B12" s="100">
        <v>31</v>
      </c>
      <c r="C12" s="100">
        <v>9</v>
      </c>
      <c r="D12" s="100">
        <v>1</v>
      </c>
      <c r="E12" s="131">
        <f t="shared" si="4"/>
        <v>0.75609756097560976</v>
      </c>
      <c r="F12" s="135"/>
      <c r="G12" s="100">
        <v>40</v>
      </c>
      <c r="H12" s="100"/>
      <c r="I12" s="100">
        <v>1</v>
      </c>
      <c r="J12" s="131">
        <f t="shared" si="5"/>
        <v>0.97560975609756095</v>
      </c>
      <c r="K12" s="135"/>
      <c r="L12" s="100">
        <v>38</v>
      </c>
      <c r="M12" s="100">
        <v>2</v>
      </c>
      <c r="N12" s="100">
        <v>1</v>
      </c>
      <c r="O12" s="131">
        <f t="shared" si="6"/>
        <v>0.92682926829268297</v>
      </c>
      <c r="P12" s="58"/>
      <c r="Q12" s="100">
        <v>7</v>
      </c>
      <c r="R12" s="100">
        <v>30</v>
      </c>
      <c r="S12" s="100">
        <v>4</v>
      </c>
      <c r="T12" s="131">
        <f t="shared" si="7"/>
        <v>0.17073170731707318</v>
      </c>
    </row>
    <row r="13" spans="1:24" x14ac:dyDescent="0.2">
      <c r="A13" s="78" t="s">
        <v>176</v>
      </c>
      <c r="B13" s="100">
        <v>36</v>
      </c>
      <c r="C13" s="100">
        <v>72</v>
      </c>
      <c r="D13" s="100">
        <v>13</v>
      </c>
      <c r="E13" s="131">
        <f t="shared" si="4"/>
        <v>0.2975206611570248</v>
      </c>
      <c r="F13" s="135"/>
      <c r="G13" s="100">
        <v>102</v>
      </c>
      <c r="H13" s="100">
        <v>14</v>
      </c>
      <c r="I13" s="100">
        <v>5</v>
      </c>
      <c r="J13" s="131">
        <f t="shared" si="5"/>
        <v>0.84297520661157022</v>
      </c>
      <c r="K13" s="135"/>
      <c r="L13" s="100">
        <v>114</v>
      </c>
      <c r="M13" s="100">
        <v>6</v>
      </c>
      <c r="N13" s="100">
        <v>1</v>
      </c>
      <c r="O13" s="131">
        <f t="shared" si="6"/>
        <v>0.94214876033057848</v>
      </c>
      <c r="P13" s="58"/>
      <c r="Q13" s="100">
        <v>17</v>
      </c>
      <c r="R13" s="100">
        <v>90</v>
      </c>
      <c r="S13" s="100">
        <v>14</v>
      </c>
      <c r="T13" s="131">
        <f t="shared" si="7"/>
        <v>0.14049586776859505</v>
      </c>
    </row>
    <row r="14" spans="1:24" x14ac:dyDescent="0.2">
      <c r="A14" s="78" t="s">
        <v>177</v>
      </c>
      <c r="B14" s="100">
        <v>11</v>
      </c>
      <c r="C14" s="100">
        <v>83</v>
      </c>
      <c r="D14" s="100">
        <v>20</v>
      </c>
      <c r="E14" s="131">
        <f t="shared" si="4"/>
        <v>9.6491228070175433E-2</v>
      </c>
      <c r="F14" s="135"/>
      <c r="G14" s="100">
        <v>107</v>
      </c>
      <c r="H14" s="100">
        <v>1</v>
      </c>
      <c r="I14" s="100">
        <v>6</v>
      </c>
      <c r="J14" s="131">
        <f t="shared" si="5"/>
        <v>0.93859649122807021</v>
      </c>
      <c r="K14" s="135"/>
      <c r="L14" s="100">
        <v>106</v>
      </c>
      <c r="M14" s="100">
        <v>6</v>
      </c>
      <c r="N14" s="100">
        <v>2</v>
      </c>
      <c r="O14" s="131">
        <f t="shared" si="6"/>
        <v>0.92982456140350878</v>
      </c>
      <c r="P14" s="58"/>
      <c r="Q14" s="100">
        <v>11</v>
      </c>
      <c r="R14" s="100">
        <v>84</v>
      </c>
      <c r="S14" s="100">
        <v>19</v>
      </c>
      <c r="T14" s="131">
        <f t="shared" si="7"/>
        <v>9.6491228070175433E-2</v>
      </c>
    </row>
    <row r="15" spans="1:24" x14ac:dyDescent="0.2">
      <c r="A15" s="78" t="s">
        <v>178</v>
      </c>
      <c r="B15" s="100">
        <v>21</v>
      </c>
      <c r="C15" s="100">
        <v>177</v>
      </c>
      <c r="D15" s="100">
        <v>29</v>
      </c>
      <c r="E15" s="131">
        <f t="shared" si="4"/>
        <v>9.2511013215859028E-2</v>
      </c>
      <c r="F15" s="135"/>
      <c r="G15" s="100">
        <v>194</v>
      </c>
      <c r="H15" s="100">
        <v>16</v>
      </c>
      <c r="I15" s="100">
        <v>17</v>
      </c>
      <c r="J15" s="131">
        <f t="shared" si="5"/>
        <v>0.85462555066079293</v>
      </c>
      <c r="K15" s="135"/>
      <c r="L15" s="100">
        <v>205</v>
      </c>
      <c r="M15" s="100">
        <v>16</v>
      </c>
      <c r="N15" s="100">
        <v>6</v>
      </c>
      <c r="O15" s="131">
        <f t="shared" si="6"/>
        <v>0.90308370044052866</v>
      </c>
      <c r="P15" s="58"/>
      <c r="Q15" s="100">
        <v>14</v>
      </c>
      <c r="R15" s="100">
        <v>185</v>
      </c>
      <c r="S15" s="100">
        <v>28</v>
      </c>
      <c r="T15" s="131">
        <f t="shared" si="7"/>
        <v>6.1674008810572688E-2</v>
      </c>
    </row>
    <row r="16" spans="1:24" x14ac:dyDescent="0.2">
      <c r="A16" s="78" t="s">
        <v>179</v>
      </c>
      <c r="B16" s="100">
        <v>5</v>
      </c>
      <c r="C16" s="100">
        <v>60</v>
      </c>
      <c r="D16" s="100">
        <v>5</v>
      </c>
      <c r="E16" s="131">
        <f t="shared" si="4"/>
        <v>7.1428571428571425E-2</v>
      </c>
      <c r="F16" s="135"/>
      <c r="G16" s="100">
        <v>67</v>
      </c>
      <c r="H16" s="100">
        <v>3</v>
      </c>
      <c r="I16" s="100"/>
      <c r="J16" s="131">
        <f t="shared" si="5"/>
        <v>0.95714285714285718</v>
      </c>
      <c r="K16" s="135"/>
      <c r="L16" s="100">
        <v>66</v>
      </c>
      <c r="M16" s="100">
        <v>4</v>
      </c>
      <c r="N16" s="100"/>
      <c r="O16" s="131">
        <f t="shared" si="6"/>
        <v>0.94285714285714284</v>
      </c>
      <c r="P16" s="58"/>
      <c r="Q16" s="100">
        <v>2</v>
      </c>
      <c r="R16" s="100">
        <v>63</v>
      </c>
      <c r="S16" s="100">
        <v>5</v>
      </c>
      <c r="T16" s="131">
        <f t="shared" si="7"/>
        <v>2.8571428571428571E-2</v>
      </c>
    </row>
    <row r="17" spans="1:20" x14ac:dyDescent="0.2">
      <c r="A17" s="78" t="s">
        <v>180</v>
      </c>
      <c r="B17" s="100">
        <v>45</v>
      </c>
      <c r="C17" s="100">
        <v>105</v>
      </c>
      <c r="D17" s="100">
        <v>13</v>
      </c>
      <c r="E17" s="131">
        <f t="shared" si="4"/>
        <v>0.27607361963190186</v>
      </c>
      <c r="F17" s="135"/>
      <c r="G17" s="100">
        <v>158</v>
      </c>
      <c r="H17" s="100">
        <v>1</v>
      </c>
      <c r="I17" s="100">
        <v>4</v>
      </c>
      <c r="J17" s="131">
        <f t="shared" si="5"/>
        <v>0.96932515337423308</v>
      </c>
      <c r="K17" s="135"/>
      <c r="L17" s="100">
        <v>157</v>
      </c>
      <c r="M17" s="100">
        <v>3</v>
      </c>
      <c r="N17" s="100">
        <v>3</v>
      </c>
      <c r="O17" s="131">
        <f t="shared" si="6"/>
        <v>0.96319018404907975</v>
      </c>
      <c r="P17" s="58"/>
      <c r="Q17" s="100">
        <v>23</v>
      </c>
      <c r="R17" s="100">
        <v>127</v>
      </c>
      <c r="S17" s="100">
        <v>13</v>
      </c>
      <c r="T17" s="131">
        <f t="shared" si="7"/>
        <v>0.1411042944785276</v>
      </c>
    </row>
    <row r="18" spans="1:20" x14ac:dyDescent="0.2">
      <c r="A18" s="78" t="s">
        <v>181</v>
      </c>
      <c r="B18" s="100">
        <v>25</v>
      </c>
      <c r="C18" s="100">
        <v>106</v>
      </c>
      <c r="D18" s="100">
        <v>15</v>
      </c>
      <c r="E18" s="131">
        <f t="shared" si="4"/>
        <v>0.17123287671232876</v>
      </c>
      <c r="F18" s="135"/>
      <c r="G18" s="100">
        <v>130</v>
      </c>
      <c r="H18" s="100">
        <v>11</v>
      </c>
      <c r="I18" s="100">
        <v>5</v>
      </c>
      <c r="J18" s="131">
        <f t="shared" si="5"/>
        <v>0.8904109589041096</v>
      </c>
      <c r="K18" s="135"/>
      <c r="L18" s="100">
        <v>138</v>
      </c>
      <c r="M18" s="100">
        <v>6</v>
      </c>
      <c r="N18" s="100">
        <v>2</v>
      </c>
      <c r="O18" s="131">
        <f t="shared" si="6"/>
        <v>0.9452054794520548</v>
      </c>
      <c r="P18" s="58"/>
      <c r="Q18" s="100">
        <v>8</v>
      </c>
      <c r="R18" s="100">
        <v>123</v>
      </c>
      <c r="S18" s="100">
        <v>15</v>
      </c>
      <c r="T18" s="131">
        <f t="shared" si="7"/>
        <v>5.4794520547945202E-2</v>
      </c>
    </row>
    <row r="19" spans="1:20" x14ac:dyDescent="0.2">
      <c r="A19" s="78" t="s">
        <v>182</v>
      </c>
      <c r="B19" s="100">
        <v>31</v>
      </c>
      <c r="C19" s="100">
        <v>228</v>
      </c>
      <c r="D19" s="100">
        <v>41</v>
      </c>
      <c r="E19" s="131">
        <f t="shared" si="4"/>
        <v>0.10333333333333333</v>
      </c>
      <c r="F19" s="135"/>
      <c r="G19" s="100">
        <v>234</v>
      </c>
      <c r="H19" s="100">
        <v>42</v>
      </c>
      <c r="I19" s="100">
        <v>24</v>
      </c>
      <c r="J19" s="131">
        <f t="shared" si="5"/>
        <v>0.78</v>
      </c>
      <c r="K19" s="135"/>
      <c r="L19" s="100">
        <v>264</v>
      </c>
      <c r="M19" s="100">
        <v>29</v>
      </c>
      <c r="N19" s="100">
        <v>7</v>
      </c>
      <c r="O19" s="131">
        <f t="shared" si="6"/>
        <v>0.88</v>
      </c>
      <c r="P19" s="58"/>
      <c r="Q19" s="100">
        <v>21</v>
      </c>
      <c r="R19" s="100">
        <v>234</v>
      </c>
      <c r="S19" s="100">
        <v>45</v>
      </c>
      <c r="T19" s="131">
        <f t="shared" si="7"/>
        <v>7.0000000000000007E-2</v>
      </c>
    </row>
    <row r="20" spans="1:20" x14ac:dyDescent="0.2">
      <c r="A20" s="78" t="s">
        <v>183</v>
      </c>
      <c r="B20" s="100">
        <v>5</v>
      </c>
      <c r="C20" s="100">
        <v>136</v>
      </c>
      <c r="D20" s="100">
        <v>29</v>
      </c>
      <c r="E20" s="131">
        <f t="shared" si="4"/>
        <v>2.9411764705882353E-2</v>
      </c>
      <c r="F20" s="135"/>
      <c r="G20" s="100">
        <v>134</v>
      </c>
      <c r="H20" s="100">
        <v>22</v>
      </c>
      <c r="I20" s="100">
        <v>14</v>
      </c>
      <c r="J20" s="131">
        <f t="shared" si="5"/>
        <v>0.78823529411764703</v>
      </c>
      <c r="K20" s="135"/>
      <c r="L20" s="100">
        <v>159</v>
      </c>
      <c r="M20" s="100">
        <v>4</v>
      </c>
      <c r="N20" s="100">
        <v>7</v>
      </c>
      <c r="O20" s="131">
        <f t="shared" si="6"/>
        <v>0.93529411764705883</v>
      </c>
      <c r="P20" s="58"/>
      <c r="Q20" s="100">
        <v>8</v>
      </c>
      <c r="R20" s="100">
        <v>132</v>
      </c>
      <c r="S20" s="100">
        <v>30</v>
      </c>
      <c r="T20" s="131">
        <f t="shared" si="7"/>
        <v>4.7058823529411764E-2</v>
      </c>
    </row>
    <row r="21" spans="1:20" x14ac:dyDescent="0.2">
      <c r="A21" s="86" t="s">
        <v>184</v>
      </c>
      <c r="B21" s="100">
        <v>47</v>
      </c>
      <c r="C21" s="100">
        <v>88</v>
      </c>
      <c r="D21" s="100">
        <v>6</v>
      </c>
      <c r="E21" s="131">
        <f t="shared" si="4"/>
        <v>0.33333333333333331</v>
      </c>
      <c r="F21" s="135"/>
      <c r="G21" s="100">
        <v>130</v>
      </c>
      <c r="H21" s="100">
        <v>8</v>
      </c>
      <c r="I21" s="100">
        <v>3</v>
      </c>
      <c r="J21" s="131">
        <f t="shared" si="5"/>
        <v>0.92198581560283688</v>
      </c>
      <c r="K21" s="135"/>
      <c r="L21" s="100">
        <v>138</v>
      </c>
      <c r="M21" s="100">
        <v>2</v>
      </c>
      <c r="N21" s="100">
        <v>1</v>
      </c>
      <c r="O21" s="131">
        <f t="shared" si="6"/>
        <v>0.97872340425531912</v>
      </c>
      <c r="P21" s="58"/>
      <c r="Q21" s="100">
        <v>17</v>
      </c>
      <c r="R21" s="100">
        <v>112</v>
      </c>
      <c r="S21" s="100">
        <v>12</v>
      </c>
      <c r="T21" s="131">
        <f t="shared" si="7"/>
        <v>0.12056737588652482</v>
      </c>
    </row>
    <row r="22" spans="1:20" x14ac:dyDescent="0.2">
      <c r="A22" s="78" t="s">
        <v>185</v>
      </c>
      <c r="B22" s="100">
        <v>18</v>
      </c>
      <c r="C22" s="100">
        <v>138</v>
      </c>
      <c r="D22" s="100">
        <v>20</v>
      </c>
      <c r="E22" s="131">
        <f t="shared" si="4"/>
        <v>0.10227272727272728</v>
      </c>
      <c r="F22" s="135"/>
      <c r="G22" s="100">
        <v>144</v>
      </c>
      <c r="H22" s="100">
        <v>25</v>
      </c>
      <c r="I22" s="100">
        <v>7</v>
      </c>
      <c r="J22" s="131">
        <f t="shared" si="5"/>
        <v>0.81818181818181823</v>
      </c>
      <c r="K22" s="135"/>
      <c r="L22" s="100">
        <v>108</v>
      </c>
      <c r="M22" s="100">
        <v>60</v>
      </c>
      <c r="N22" s="100">
        <v>8</v>
      </c>
      <c r="O22" s="131">
        <f t="shared" si="6"/>
        <v>0.61363636363636365</v>
      </c>
      <c r="P22" s="58"/>
      <c r="Q22" s="100">
        <v>7</v>
      </c>
      <c r="R22" s="100">
        <v>148</v>
      </c>
      <c r="S22" s="100">
        <v>21</v>
      </c>
      <c r="T22" s="131">
        <f t="shared" si="7"/>
        <v>3.9772727272727272E-2</v>
      </c>
    </row>
    <row r="23" spans="1:20" x14ac:dyDescent="0.2">
      <c r="A23" s="78" t="s">
        <v>186</v>
      </c>
      <c r="B23" s="100">
        <v>55</v>
      </c>
      <c r="C23" s="100">
        <v>26</v>
      </c>
      <c r="D23" s="100">
        <v>6</v>
      </c>
      <c r="E23" s="131">
        <f t="shared" si="4"/>
        <v>0.63218390804597702</v>
      </c>
      <c r="F23" s="135"/>
      <c r="G23" s="100">
        <v>84</v>
      </c>
      <c r="H23" s="100">
        <v>1</v>
      </c>
      <c r="I23" s="100">
        <v>2</v>
      </c>
      <c r="J23" s="131">
        <f t="shared" si="5"/>
        <v>0.96551724137931039</v>
      </c>
      <c r="K23" s="135"/>
      <c r="L23" s="100">
        <v>84</v>
      </c>
      <c r="M23" s="100">
        <v>2</v>
      </c>
      <c r="N23" s="100">
        <v>1</v>
      </c>
      <c r="O23" s="131">
        <f t="shared" si="6"/>
        <v>0.96551724137931039</v>
      </c>
      <c r="P23" s="58"/>
      <c r="Q23" s="100">
        <v>11</v>
      </c>
      <c r="R23" s="100">
        <v>63</v>
      </c>
      <c r="S23" s="100">
        <v>13</v>
      </c>
      <c r="T23" s="131">
        <f t="shared" si="7"/>
        <v>0.12643678160919541</v>
      </c>
    </row>
    <row r="24" spans="1:20" x14ac:dyDescent="0.2">
      <c r="A24" s="78" t="s">
        <v>187</v>
      </c>
      <c r="B24" s="100">
        <v>9</v>
      </c>
      <c r="C24" s="100">
        <v>101</v>
      </c>
      <c r="D24" s="100">
        <v>4</v>
      </c>
      <c r="E24" s="131">
        <f t="shared" si="4"/>
        <v>7.8947368421052627E-2</v>
      </c>
      <c r="F24" s="135"/>
      <c r="G24" s="100">
        <v>107</v>
      </c>
      <c r="H24" s="100">
        <v>7</v>
      </c>
      <c r="I24" s="100"/>
      <c r="J24" s="131">
        <f t="shared" si="5"/>
        <v>0.93859649122807021</v>
      </c>
      <c r="K24" s="135"/>
      <c r="L24" s="100">
        <v>102</v>
      </c>
      <c r="M24" s="100">
        <v>12</v>
      </c>
      <c r="N24" s="100"/>
      <c r="O24" s="131">
        <f t="shared" si="6"/>
        <v>0.89473684210526316</v>
      </c>
      <c r="P24" s="58"/>
      <c r="Q24" s="100">
        <v>24</v>
      </c>
      <c r="R24" s="100">
        <v>87</v>
      </c>
      <c r="S24" s="100">
        <v>3</v>
      </c>
      <c r="T24" s="131">
        <f t="shared" si="7"/>
        <v>0.21052631578947367</v>
      </c>
    </row>
    <row r="25" spans="1:20" x14ac:dyDescent="0.2">
      <c r="A25" s="78" t="s">
        <v>188</v>
      </c>
      <c r="B25" s="100">
        <v>17</v>
      </c>
      <c r="C25" s="100">
        <v>60</v>
      </c>
      <c r="D25" s="100">
        <v>18</v>
      </c>
      <c r="E25" s="131">
        <f t="shared" si="4"/>
        <v>0.17894736842105263</v>
      </c>
      <c r="F25" s="135"/>
      <c r="G25" s="100">
        <v>87</v>
      </c>
      <c r="H25" s="100">
        <v>4</v>
      </c>
      <c r="I25" s="100">
        <v>4</v>
      </c>
      <c r="J25" s="131">
        <f t="shared" si="5"/>
        <v>0.91578947368421049</v>
      </c>
      <c r="K25" s="135"/>
      <c r="L25" s="100">
        <v>76</v>
      </c>
      <c r="M25" s="100">
        <v>16</v>
      </c>
      <c r="N25" s="100">
        <v>3</v>
      </c>
      <c r="O25" s="131">
        <f t="shared" si="6"/>
        <v>0.8</v>
      </c>
      <c r="P25" s="58"/>
      <c r="Q25" s="100">
        <v>7</v>
      </c>
      <c r="R25" s="100">
        <v>73</v>
      </c>
      <c r="S25" s="100">
        <v>15</v>
      </c>
      <c r="T25" s="131">
        <f t="shared" si="7"/>
        <v>7.3684210526315783E-2</v>
      </c>
    </row>
    <row r="26" spans="1:20" x14ac:dyDescent="0.2">
      <c r="A26" s="78" t="s">
        <v>189</v>
      </c>
      <c r="B26" s="100">
        <v>8</v>
      </c>
      <c r="C26" s="100">
        <v>123</v>
      </c>
      <c r="D26" s="100">
        <v>32</v>
      </c>
      <c r="E26" s="131">
        <f t="shared" si="4"/>
        <v>4.9079754601226995E-2</v>
      </c>
      <c r="F26" s="135"/>
      <c r="G26" s="100">
        <v>122</v>
      </c>
      <c r="H26" s="100">
        <v>22</v>
      </c>
      <c r="I26" s="100">
        <v>19</v>
      </c>
      <c r="J26" s="131">
        <f t="shared" si="5"/>
        <v>0.74846625766871167</v>
      </c>
      <c r="K26" s="135"/>
      <c r="L26" s="100">
        <v>122</v>
      </c>
      <c r="M26" s="100">
        <v>35</v>
      </c>
      <c r="N26" s="100">
        <v>6</v>
      </c>
      <c r="O26" s="131">
        <f t="shared" si="6"/>
        <v>0.74846625766871167</v>
      </c>
      <c r="P26" s="58"/>
      <c r="Q26" s="100">
        <v>11</v>
      </c>
      <c r="R26" s="100">
        <v>115</v>
      </c>
      <c r="S26" s="100">
        <v>37</v>
      </c>
      <c r="T26" s="131">
        <f t="shared" si="7"/>
        <v>6.7484662576687116E-2</v>
      </c>
    </row>
    <row r="27" spans="1:20" x14ac:dyDescent="0.2">
      <c r="A27" s="78" t="s">
        <v>190</v>
      </c>
      <c r="B27" s="100">
        <v>8</v>
      </c>
      <c r="C27" s="100">
        <v>83</v>
      </c>
      <c r="D27" s="100">
        <v>7</v>
      </c>
      <c r="E27" s="131">
        <f t="shared" si="4"/>
        <v>8.1632653061224483E-2</v>
      </c>
      <c r="F27" s="135"/>
      <c r="G27" s="100">
        <v>75</v>
      </c>
      <c r="H27" s="100">
        <v>20</v>
      </c>
      <c r="I27" s="100">
        <v>3</v>
      </c>
      <c r="J27" s="131">
        <f t="shared" si="5"/>
        <v>0.76530612244897955</v>
      </c>
      <c r="K27" s="135"/>
      <c r="L27" s="100">
        <v>78</v>
      </c>
      <c r="M27" s="100">
        <v>17</v>
      </c>
      <c r="N27" s="100">
        <v>3</v>
      </c>
      <c r="O27" s="131">
        <f t="shared" si="6"/>
        <v>0.79591836734693877</v>
      </c>
      <c r="P27" s="58"/>
      <c r="Q27" s="100">
        <v>9</v>
      </c>
      <c r="R27" s="100">
        <v>82</v>
      </c>
      <c r="S27" s="100">
        <v>7</v>
      </c>
      <c r="T27" s="131">
        <f t="shared" si="7"/>
        <v>9.1836734693877556E-2</v>
      </c>
    </row>
    <row r="28" spans="1:20" x14ac:dyDescent="0.2">
      <c r="A28" s="78" t="s">
        <v>191</v>
      </c>
      <c r="B28" s="100">
        <v>11</v>
      </c>
      <c r="C28" s="100">
        <v>80</v>
      </c>
      <c r="D28" s="100">
        <v>15</v>
      </c>
      <c r="E28" s="131">
        <f t="shared" si="4"/>
        <v>0.10377358490566038</v>
      </c>
      <c r="F28" s="135"/>
      <c r="G28" s="100">
        <v>77</v>
      </c>
      <c r="H28" s="100">
        <v>17</v>
      </c>
      <c r="I28" s="100">
        <v>12</v>
      </c>
      <c r="J28" s="131">
        <f t="shared" si="5"/>
        <v>0.72641509433962259</v>
      </c>
      <c r="K28" s="135"/>
      <c r="L28" s="100">
        <v>92</v>
      </c>
      <c r="M28" s="100">
        <v>12</v>
      </c>
      <c r="N28" s="100">
        <v>2</v>
      </c>
      <c r="O28" s="131">
        <f t="shared" si="6"/>
        <v>0.86792452830188682</v>
      </c>
      <c r="P28" s="58"/>
      <c r="Q28" s="100">
        <v>10</v>
      </c>
      <c r="R28" s="100">
        <v>84</v>
      </c>
      <c r="S28" s="100">
        <v>12</v>
      </c>
      <c r="T28" s="131">
        <f t="shared" si="7"/>
        <v>9.4339622641509441E-2</v>
      </c>
    </row>
    <row r="29" spans="1:20" x14ac:dyDescent="0.2">
      <c r="A29" s="78" t="s">
        <v>192</v>
      </c>
      <c r="B29" s="100">
        <v>26</v>
      </c>
      <c r="C29" s="100">
        <v>80</v>
      </c>
      <c r="D29" s="100">
        <v>15</v>
      </c>
      <c r="E29" s="131">
        <f t="shared" si="4"/>
        <v>0.21487603305785125</v>
      </c>
      <c r="F29" s="135"/>
      <c r="G29" s="100">
        <v>105</v>
      </c>
      <c r="H29" s="100">
        <v>13</v>
      </c>
      <c r="I29" s="100">
        <v>3</v>
      </c>
      <c r="J29" s="131">
        <f t="shared" si="5"/>
        <v>0.86776859504132231</v>
      </c>
      <c r="K29" s="135"/>
      <c r="L29" s="100">
        <v>100</v>
      </c>
      <c r="M29" s="100">
        <v>17</v>
      </c>
      <c r="N29" s="100">
        <v>4</v>
      </c>
      <c r="O29" s="131">
        <f t="shared" si="6"/>
        <v>0.82644628099173556</v>
      </c>
      <c r="P29" s="58"/>
      <c r="Q29" s="100">
        <v>7</v>
      </c>
      <c r="R29" s="100">
        <v>95</v>
      </c>
      <c r="S29" s="100">
        <v>19</v>
      </c>
      <c r="T29" s="131">
        <f t="shared" si="7"/>
        <v>5.7851239669421489E-2</v>
      </c>
    </row>
    <row r="30" spans="1:20" x14ac:dyDescent="0.2">
      <c r="A30" s="78" t="s">
        <v>193</v>
      </c>
      <c r="B30" s="100">
        <v>17</v>
      </c>
      <c r="C30" s="100">
        <v>231</v>
      </c>
      <c r="D30" s="100">
        <v>40</v>
      </c>
      <c r="E30" s="131">
        <f t="shared" si="4"/>
        <v>5.9027777777777776E-2</v>
      </c>
      <c r="F30" s="135"/>
      <c r="G30" s="100">
        <v>251</v>
      </c>
      <c r="H30" s="100">
        <v>21</v>
      </c>
      <c r="I30" s="100">
        <v>16</v>
      </c>
      <c r="J30" s="131">
        <f t="shared" si="5"/>
        <v>0.87152777777777779</v>
      </c>
      <c r="K30" s="135"/>
      <c r="L30" s="100">
        <v>203</v>
      </c>
      <c r="M30" s="100">
        <v>71</v>
      </c>
      <c r="N30" s="100">
        <v>14</v>
      </c>
      <c r="O30" s="131">
        <f t="shared" si="6"/>
        <v>0.70486111111111116</v>
      </c>
      <c r="P30" s="58"/>
      <c r="Q30" s="100">
        <v>10</v>
      </c>
      <c r="R30" s="100">
        <v>232</v>
      </c>
      <c r="S30" s="100">
        <v>46</v>
      </c>
      <c r="T30" s="131">
        <f t="shared" si="7"/>
        <v>3.4722222222222224E-2</v>
      </c>
    </row>
    <row r="31" spans="1:20" x14ac:dyDescent="0.2">
      <c r="A31" s="78" t="s">
        <v>194</v>
      </c>
      <c r="B31" s="100">
        <v>15</v>
      </c>
      <c r="C31" s="100">
        <v>70</v>
      </c>
      <c r="D31" s="100">
        <v>9</v>
      </c>
      <c r="E31" s="131">
        <f t="shared" si="4"/>
        <v>0.15957446808510639</v>
      </c>
      <c r="F31" s="135"/>
      <c r="G31" s="100">
        <v>83</v>
      </c>
      <c r="H31" s="100">
        <v>7</v>
      </c>
      <c r="I31" s="100">
        <v>4</v>
      </c>
      <c r="J31" s="131">
        <f t="shared" si="5"/>
        <v>0.88297872340425532</v>
      </c>
      <c r="K31" s="135"/>
      <c r="L31" s="100">
        <v>75</v>
      </c>
      <c r="M31" s="100">
        <v>15</v>
      </c>
      <c r="N31" s="100">
        <v>4</v>
      </c>
      <c r="O31" s="131">
        <f t="shared" si="6"/>
        <v>0.7978723404255319</v>
      </c>
      <c r="P31" s="58"/>
      <c r="Q31" s="100">
        <v>2</v>
      </c>
      <c r="R31" s="100">
        <v>80</v>
      </c>
      <c r="S31" s="100">
        <v>12</v>
      </c>
      <c r="T31" s="131">
        <f t="shared" si="7"/>
        <v>2.1276595744680851E-2</v>
      </c>
    </row>
    <row r="32" spans="1:20" x14ac:dyDescent="0.2">
      <c r="A32" s="78" t="s">
        <v>195</v>
      </c>
      <c r="B32" s="100">
        <v>16</v>
      </c>
      <c r="C32" s="100">
        <v>194</v>
      </c>
      <c r="D32" s="100">
        <v>28</v>
      </c>
      <c r="E32" s="131">
        <f t="shared" si="4"/>
        <v>6.7226890756302518E-2</v>
      </c>
      <c r="F32" s="135"/>
      <c r="G32" s="100">
        <v>191</v>
      </c>
      <c r="H32" s="100">
        <v>38</v>
      </c>
      <c r="I32" s="100">
        <v>9</v>
      </c>
      <c r="J32" s="131">
        <f t="shared" si="5"/>
        <v>0.80252100840336138</v>
      </c>
      <c r="K32" s="135"/>
      <c r="L32" s="100">
        <v>156</v>
      </c>
      <c r="M32" s="100">
        <v>70</v>
      </c>
      <c r="N32" s="100">
        <v>12</v>
      </c>
      <c r="O32" s="131">
        <f t="shared" si="6"/>
        <v>0.65546218487394958</v>
      </c>
      <c r="P32" s="58"/>
      <c r="Q32" s="100">
        <v>3</v>
      </c>
      <c r="R32" s="100">
        <v>204</v>
      </c>
      <c r="S32" s="100">
        <v>31</v>
      </c>
      <c r="T32" s="131">
        <f t="shared" si="7"/>
        <v>1.2605042016806723E-2</v>
      </c>
    </row>
    <row r="33" spans="1:20" x14ac:dyDescent="0.2">
      <c r="A33" s="78" t="s">
        <v>196</v>
      </c>
      <c r="B33" s="100">
        <v>3</v>
      </c>
      <c r="C33" s="100">
        <v>53</v>
      </c>
      <c r="D33" s="100">
        <v>10</v>
      </c>
      <c r="E33" s="131">
        <f t="shared" si="4"/>
        <v>4.5454545454545456E-2</v>
      </c>
      <c r="F33" s="135"/>
      <c r="G33" s="100">
        <v>54</v>
      </c>
      <c r="H33" s="100">
        <v>7</v>
      </c>
      <c r="I33" s="100">
        <v>5</v>
      </c>
      <c r="J33" s="131">
        <f t="shared" si="5"/>
        <v>0.81818181818181823</v>
      </c>
      <c r="K33" s="135"/>
      <c r="L33" s="100">
        <v>50</v>
      </c>
      <c r="M33" s="100">
        <v>12</v>
      </c>
      <c r="N33" s="100">
        <v>4</v>
      </c>
      <c r="O33" s="131">
        <f t="shared" si="6"/>
        <v>0.75757575757575757</v>
      </c>
      <c r="P33" s="58"/>
      <c r="Q33" s="100">
        <v>4</v>
      </c>
      <c r="R33" s="100">
        <v>53</v>
      </c>
      <c r="S33" s="100">
        <v>9</v>
      </c>
      <c r="T33" s="131">
        <f t="shared" si="7"/>
        <v>6.0606060606060608E-2</v>
      </c>
    </row>
    <row r="34" spans="1:20" x14ac:dyDescent="0.2">
      <c r="A34" s="78" t="s">
        <v>197</v>
      </c>
      <c r="B34" s="100">
        <v>26</v>
      </c>
      <c r="C34" s="100">
        <v>163</v>
      </c>
      <c r="D34" s="100">
        <v>25</v>
      </c>
      <c r="E34" s="131">
        <f t="shared" si="4"/>
        <v>0.12149532710280374</v>
      </c>
      <c r="F34" s="135"/>
      <c r="G34" s="100">
        <v>199</v>
      </c>
      <c r="H34" s="100">
        <v>8</v>
      </c>
      <c r="I34" s="100">
        <v>7</v>
      </c>
      <c r="J34" s="131">
        <f t="shared" si="5"/>
        <v>0.92990654205607481</v>
      </c>
      <c r="K34" s="135"/>
      <c r="L34" s="100">
        <v>153</v>
      </c>
      <c r="M34" s="100">
        <v>54</v>
      </c>
      <c r="N34" s="100">
        <v>7</v>
      </c>
      <c r="O34" s="131">
        <f t="shared" si="6"/>
        <v>0.71495327102803741</v>
      </c>
      <c r="P34" s="58"/>
      <c r="Q34" s="100">
        <v>12</v>
      </c>
      <c r="R34" s="100">
        <v>169</v>
      </c>
      <c r="S34" s="100">
        <v>33</v>
      </c>
      <c r="T34" s="131">
        <f t="shared" si="7"/>
        <v>5.6074766355140186E-2</v>
      </c>
    </row>
    <row r="35" spans="1:20" x14ac:dyDescent="0.2">
      <c r="A35" s="87" t="s">
        <v>198</v>
      </c>
      <c r="B35" s="100">
        <v>18</v>
      </c>
      <c r="C35" s="100">
        <v>151</v>
      </c>
      <c r="D35" s="100">
        <v>9</v>
      </c>
      <c r="E35" s="131">
        <f t="shared" si="4"/>
        <v>0.10112359550561797</v>
      </c>
      <c r="F35" s="135"/>
      <c r="G35" s="100">
        <v>173</v>
      </c>
      <c r="H35" s="100">
        <v>2</v>
      </c>
      <c r="I35" s="100">
        <v>3</v>
      </c>
      <c r="J35" s="131">
        <f t="shared" si="5"/>
        <v>0.9719101123595506</v>
      </c>
      <c r="K35" s="135"/>
      <c r="L35" s="100">
        <v>151</v>
      </c>
      <c r="M35" s="100">
        <v>24</v>
      </c>
      <c r="N35" s="100">
        <v>3</v>
      </c>
      <c r="O35" s="131">
        <f t="shared" si="6"/>
        <v>0.848314606741573</v>
      </c>
      <c r="P35" s="58"/>
      <c r="Q35" s="100">
        <v>5</v>
      </c>
      <c r="R35" s="100">
        <v>163</v>
      </c>
      <c r="S35" s="100">
        <v>10</v>
      </c>
      <c r="T35" s="131">
        <f t="shared" si="7"/>
        <v>2.8089887640449437E-2</v>
      </c>
    </row>
    <row r="36" spans="1:20" ht="13.5" thickBot="1" x14ac:dyDescent="0.25">
      <c r="A36" s="88" t="s">
        <v>199</v>
      </c>
      <c r="B36" s="89">
        <v>5</v>
      </c>
      <c r="C36" s="89">
        <v>65</v>
      </c>
      <c r="D36" s="89">
        <v>15</v>
      </c>
      <c r="E36" s="132">
        <f t="shared" si="4"/>
        <v>5.8823529411764705E-2</v>
      </c>
      <c r="F36" s="47"/>
      <c r="G36" s="89">
        <v>57</v>
      </c>
      <c r="H36" s="89">
        <v>18</v>
      </c>
      <c r="I36" s="89">
        <v>10</v>
      </c>
      <c r="J36" s="132">
        <f t="shared" si="5"/>
        <v>0.6705882352941176</v>
      </c>
      <c r="K36" s="47"/>
      <c r="L36" s="89">
        <v>18</v>
      </c>
      <c r="M36" s="89">
        <v>57</v>
      </c>
      <c r="N36" s="89">
        <v>10</v>
      </c>
      <c r="O36" s="132">
        <f t="shared" si="6"/>
        <v>0.21176470588235294</v>
      </c>
      <c r="P36" s="66"/>
      <c r="Q36" s="89">
        <v>1</v>
      </c>
      <c r="R36" s="89">
        <v>67</v>
      </c>
      <c r="S36" s="89">
        <v>17</v>
      </c>
      <c r="T36" s="132">
        <f t="shared" si="7"/>
        <v>1.1764705882352941E-2</v>
      </c>
    </row>
  </sheetData>
  <mergeCells count="10">
    <mergeCell ref="V1:W2"/>
    <mergeCell ref="B6:E6"/>
    <mergeCell ref="G6:J6"/>
    <mergeCell ref="L6:O6"/>
    <mergeCell ref="A6:A7"/>
    <mergeCell ref="A1:T1"/>
    <mergeCell ref="A2:T2"/>
    <mergeCell ref="A3:T3"/>
    <mergeCell ref="A4:T4"/>
    <mergeCell ref="Q6:T6"/>
  </mergeCells>
  <hyperlinks>
    <hyperlink ref="V1" r:id="rId1" location="INDICE!A1"/>
    <hyperlink ref="V1:W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20.140625" style="59" customWidth="1"/>
    <col min="2" max="4" width="6.7109375" style="59" customWidth="1"/>
    <col min="5" max="5" width="1.140625" style="59" customWidth="1"/>
    <col min="6" max="8" width="6.7109375" style="59" customWidth="1"/>
    <col min="9" max="9" width="1.140625" style="59" customWidth="1"/>
    <col min="10" max="12" width="6.7109375" style="59" customWidth="1"/>
    <col min="13" max="13" width="1.140625" style="59" customWidth="1"/>
    <col min="14" max="15" width="6.7109375" style="59" customWidth="1"/>
    <col min="16" max="16" width="7.7109375" style="59" customWidth="1"/>
    <col min="17" max="17" width="0.7109375" style="59" customWidth="1"/>
    <col min="18" max="19" width="6.7109375" style="59" customWidth="1"/>
    <col min="20" max="20" width="7.7109375" style="59" customWidth="1"/>
    <col min="21" max="16384" width="11.42578125" style="148"/>
  </cols>
  <sheetData>
    <row r="1" spans="1:24" s="145" customFormat="1" ht="15" customHeight="1" x14ac:dyDescent="0.2">
      <c r="A1" s="189" t="s">
        <v>115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44"/>
      <c r="V1" s="242" t="s">
        <v>132</v>
      </c>
      <c r="W1" s="242"/>
      <c r="X1" s="144"/>
    </row>
    <row r="2" spans="1:24" s="145" customFormat="1" ht="15" customHeight="1" x14ac:dyDescent="0.2">
      <c r="A2" s="189" t="s">
        <v>128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46"/>
      <c r="V2" s="242"/>
      <c r="W2" s="242"/>
      <c r="X2" s="146"/>
    </row>
    <row r="3" spans="1:24" s="145" customFormat="1" ht="14.25" customHeight="1" x14ac:dyDescent="0.2">
      <c r="A3" s="189" t="s">
        <v>26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4" s="145" customFormat="1" ht="14.25" x14ac:dyDescent="0.2">
      <c r="A4" s="189" t="s">
        <v>219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4" s="145" customFormat="1" ht="15" thickBo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69"/>
      <c r="P5" s="69"/>
      <c r="Q5" s="69"/>
      <c r="R5" s="69"/>
      <c r="S5" s="69"/>
      <c r="T5" s="69"/>
    </row>
    <row r="6" spans="1:24" s="147" customFormat="1" ht="29.25" customHeight="1" x14ac:dyDescent="0.2">
      <c r="A6" s="231" t="s">
        <v>27</v>
      </c>
      <c r="B6" s="230" t="s">
        <v>129</v>
      </c>
      <c r="C6" s="230"/>
      <c r="D6" s="230"/>
      <c r="E6" s="49"/>
      <c r="F6" s="230" t="s">
        <v>130</v>
      </c>
      <c r="G6" s="230"/>
      <c r="H6" s="230"/>
      <c r="I6" s="49"/>
      <c r="J6" s="230" t="s">
        <v>67</v>
      </c>
      <c r="K6" s="230"/>
      <c r="L6" s="230"/>
      <c r="M6" s="49"/>
      <c r="N6" s="230" t="s">
        <v>217</v>
      </c>
      <c r="O6" s="230"/>
      <c r="P6" s="230"/>
      <c r="Q6" s="53"/>
      <c r="R6" s="230" t="s">
        <v>218</v>
      </c>
      <c r="S6" s="230"/>
      <c r="T6" s="230"/>
    </row>
    <row r="7" spans="1:24" s="147" customFormat="1" ht="33" customHeight="1" thickBot="1" x14ac:dyDescent="0.25">
      <c r="A7" s="232"/>
      <c r="B7" s="48" t="s">
        <v>33</v>
      </c>
      <c r="C7" s="48" t="s">
        <v>34</v>
      </c>
      <c r="D7" s="48" t="s">
        <v>35</v>
      </c>
      <c r="E7" s="48"/>
      <c r="F7" s="48" t="s">
        <v>33</v>
      </c>
      <c r="G7" s="48" t="s">
        <v>34</v>
      </c>
      <c r="H7" s="48" t="s">
        <v>35</v>
      </c>
      <c r="I7" s="48"/>
      <c r="J7" s="48" t="s">
        <v>33</v>
      </c>
      <c r="K7" s="48" t="s">
        <v>34</v>
      </c>
      <c r="L7" s="48" t="s">
        <v>35</v>
      </c>
      <c r="M7" s="48"/>
      <c r="N7" s="48" t="s">
        <v>33</v>
      </c>
      <c r="O7" s="48" t="s">
        <v>34</v>
      </c>
      <c r="P7" s="48" t="s">
        <v>35</v>
      </c>
      <c r="Q7" s="48"/>
      <c r="R7" s="48" t="s">
        <v>33</v>
      </c>
      <c r="S7" s="48" t="s">
        <v>34</v>
      </c>
      <c r="T7" s="48" t="s">
        <v>35</v>
      </c>
    </row>
    <row r="8" spans="1:24" x14ac:dyDescent="0.2">
      <c r="A8" s="72" t="s">
        <v>36</v>
      </c>
      <c r="B8" s="73">
        <f>SUM(B10:B36)</f>
        <v>11463</v>
      </c>
      <c r="C8" s="73">
        <f>SUM(C10:C36)</f>
        <v>10226</v>
      </c>
      <c r="D8" s="74">
        <f>+C8/B8</f>
        <v>0.892087586146733</v>
      </c>
      <c r="E8" s="75"/>
      <c r="F8" s="73">
        <f>SUM(F10:F36)</f>
        <v>552</v>
      </c>
      <c r="G8" s="73">
        <f>SUM(G10:G36)</f>
        <v>476</v>
      </c>
      <c r="H8" s="74">
        <f>+G8/F8</f>
        <v>0.8623188405797102</v>
      </c>
      <c r="I8" s="76"/>
      <c r="J8" s="73">
        <f>SUM(J10:J36)</f>
        <v>499</v>
      </c>
      <c r="K8" s="73">
        <f>SUM(K10:K36)</f>
        <v>479</v>
      </c>
      <c r="L8" s="74">
        <f>+K8/J8</f>
        <v>0.95991983967935868</v>
      </c>
      <c r="M8" s="76"/>
      <c r="N8" s="77">
        <f>SUM(N10:N36)</f>
        <v>872</v>
      </c>
      <c r="O8" s="77">
        <f t="shared" ref="O8" si="0">SUM(O10:O36)</f>
        <v>810</v>
      </c>
      <c r="P8" s="74">
        <f>+O8/N8</f>
        <v>0.92889908256880738</v>
      </c>
      <c r="Q8" s="74"/>
      <c r="R8" s="77">
        <f>SUM(R10:R36)</f>
        <v>59</v>
      </c>
      <c r="S8" s="77">
        <f t="shared" ref="S8" si="1">SUM(S10:S36)</f>
        <v>59</v>
      </c>
      <c r="T8" s="74">
        <f>+S8/R8</f>
        <v>1</v>
      </c>
    </row>
    <row r="9" spans="1:24" x14ac:dyDescent="0.2">
      <c r="A9" s="78"/>
      <c r="B9" s="79"/>
      <c r="C9" s="79"/>
      <c r="D9" s="80"/>
      <c r="E9" s="80"/>
      <c r="F9" s="79"/>
      <c r="G9" s="79"/>
      <c r="H9" s="80"/>
      <c r="I9" s="62"/>
      <c r="J9" s="79"/>
      <c r="K9" s="79"/>
      <c r="L9" s="80"/>
      <c r="M9" s="62"/>
      <c r="N9" s="80"/>
      <c r="O9" s="80"/>
      <c r="P9" s="80"/>
      <c r="Q9" s="80"/>
      <c r="R9" s="80"/>
      <c r="S9" s="80"/>
      <c r="T9" s="80"/>
    </row>
    <row r="10" spans="1:24" x14ac:dyDescent="0.2">
      <c r="A10" s="78" t="s">
        <v>173</v>
      </c>
      <c r="B10" s="79">
        <v>642</v>
      </c>
      <c r="C10" s="79">
        <v>612</v>
      </c>
      <c r="D10" s="83">
        <f t="shared" ref="D10:D36" si="2">+C10/B10</f>
        <v>0.95327102803738317</v>
      </c>
      <c r="E10" s="84"/>
      <c r="F10" s="79">
        <v>22</v>
      </c>
      <c r="G10" s="79">
        <v>22</v>
      </c>
      <c r="H10" s="83">
        <f t="shared" ref="H10:H36" si="3">+G10/F10</f>
        <v>1</v>
      </c>
      <c r="I10" s="62"/>
      <c r="J10" s="79">
        <v>2</v>
      </c>
      <c r="K10" s="79">
        <v>2</v>
      </c>
      <c r="L10" s="83">
        <f t="shared" ref="L10:L35" si="4">+K10/J10</f>
        <v>1</v>
      </c>
      <c r="M10" s="62"/>
      <c r="N10" s="79">
        <v>34</v>
      </c>
      <c r="O10" s="79">
        <v>33</v>
      </c>
      <c r="P10" s="83">
        <f t="shared" ref="P10:P36" si="5">+O10/N10</f>
        <v>0.97058823529411764</v>
      </c>
      <c r="Q10" s="83"/>
      <c r="R10" s="79">
        <v>3</v>
      </c>
      <c r="S10" s="79">
        <v>3</v>
      </c>
      <c r="T10" s="83">
        <f t="shared" ref="T10:T35" si="6">+S10/R10</f>
        <v>1</v>
      </c>
    </row>
    <row r="11" spans="1:24" x14ac:dyDescent="0.2">
      <c r="A11" s="78" t="s">
        <v>174</v>
      </c>
      <c r="B11" s="79">
        <v>603</v>
      </c>
      <c r="C11" s="79">
        <v>529</v>
      </c>
      <c r="D11" s="83">
        <f t="shared" si="2"/>
        <v>0.87728026533996684</v>
      </c>
      <c r="E11" s="84"/>
      <c r="F11" s="79">
        <v>23</v>
      </c>
      <c r="G11" s="79">
        <v>23</v>
      </c>
      <c r="H11" s="83">
        <f t="shared" si="3"/>
        <v>1</v>
      </c>
      <c r="I11" s="62"/>
      <c r="J11" s="79">
        <v>46</v>
      </c>
      <c r="K11" s="79">
        <v>46</v>
      </c>
      <c r="L11" s="83">
        <f t="shared" si="4"/>
        <v>1</v>
      </c>
      <c r="M11" s="62"/>
      <c r="N11" s="79">
        <v>40</v>
      </c>
      <c r="O11" s="79">
        <v>39</v>
      </c>
      <c r="P11" s="83">
        <f t="shared" si="5"/>
        <v>0.97499999999999998</v>
      </c>
      <c r="Q11" s="83"/>
      <c r="R11" s="79">
        <v>2</v>
      </c>
      <c r="S11" s="79">
        <v>2</v>
      </c>
      <c r="T11" s="83">
        <f t="shared" si="6"/>
        <v>1</v>
      </c>
    </row>
    <row r="12" spans="1:24" x14ac:dyDescent="0.2">
      <c r="A12" s="78" t="s">
        <v>175</v>
      </c>
      <c r="B12" s="79">
        <v>298</v>
      </c>
      <c r="C12" s="79">
        <v>271</v>
      </c>
      <c r="D12" s="83">
        <f t="shared" si="2"/>
        <v>0.90939597315436238</v>
      </c>
      <c r="E12" s="84"/>
      <c r="F12" s="79">
        <v>42</v>
      </c>
      <c r="G12" s="79">
        <v>37</v>
      </c>
      <c r="H12" s="83">
        <f t="shared" si="3"/>
        <v>0.88095238095238093</v>
      </c>
      <c r="I12" s="62"/>
      <c r="J12" s="79">
        <v>68</v>
      </c>
      <c r="K12" s="79">
        <v>68</v>
      </c>
      <c r="L12" s="83">
        <f t="shared" si="4"/>
        <v>1</v>
      </c>
      <c r="M12" s="62"/>
      <c r="N12" s="79">
        <v>30</v>
      </c>
      <c r="O12" s="79">
        <v>28</v>
      </c>
      <c r="P12" s="83">
        <f t="shared" si="5"/>
        <v>0.93333333333333335</v>
      </c>
      <c r="Q12" s="79"/>
      <c r="R12" s="79">
        <v>1</v>
      </c>
      <c r="S12" s="79">
        <v>1</v>
      </c>
      <c r="T12" s="83">
        <f t="shared" si="6"/>
        <v>1</v>
      </c>
    </row>
    <row r="13" spans="1:24" x14ac:dyDescent="0.2">
      <c r="A13" s="78" t="s">
        <v>176</v>
      </c>
      <c r="B13" s="79">
        <v>779</v>
      </c>
      <c r="C13" s="79">
        <v>748</v>
      </c>
      <c r="D13" s="83">
        <f t="shared" si="2"/>
        <v>0.96020539152759954</v>
      </c>
      <c r="E13" s="84"/>
      <c r="F13" s="79">
        <v>26</v>
      </c>
      <c r="G13" s="79">
        <v>26</v>
      </c>
      <c r="H13" s="83">
        <f t="shared" si="3"/>
        <v>1</v>
      </c>
      <c r="I13" s="62"/>
      <c r="J13" s="79">
        <v>6</v>
      </c>
      <c r="K13" s="79">
        <v>6</v>
      </c>
      <c r="L13" s="83">
        <f t="shared" si="4"/>
        <v>1</v>
      </c>
      <c r="M13" s="62"/>
      <c r="N13" s="79">
        <v>45</v>
      </c>
      <c r="O13" s="79">
        <v>45</v>
      </c>
      <c r="P13" s="83">
        <f t="shared" si="5"/>
        <v>1</v>
      </c>
      <c r="Q13" s="79"/>
      <c r="R13" s="79">
        <v>4</v>
      </c>
      <c r="S13" s="79">
        <v>4</v>
      </c>
      <c r="T13" s="83">
        <f t="shared" si="6"/>
        <v>1</v>
      </c>
    </row>
    <row r="14" spans="1:24" x14ac:dyDescent="0.2">
      <c r="A14" s="78" t="s">
        <v>177</v>
      </c>
      <c r="B14" s="79">
        <v>304</v>
      </c>
      <c r="C14" s="79">
        <v>280</v>
      </c>
      <c r="D14" s="83">
        <f t="shared" si="2"/>
        <v>0.92105263157894735</v>
      </c>
      <c r="E14" s="84"/>
      <c r="F14" s="79">
        <v>13</v>
      </c>
      <c r="G14" s="79">
        <v>11</v>
      </c>
      <c r="H14" s="83">
        <f t="shared" si="3"/>
        <v>0.84615384615384615</v>
      </c>
      <c r="I14" s="62"/>
      <c r="J14" s="79">
        <v>4</v>
      </c>
      <c r="K14" s="79">
        <v>4</v>
      </c>
      <c r="L14" s="83">
        <f t="shared" si="4"/>
        <v>1</v>
      </c>
      <c r="M14" s="80"/>
      <c r="N14" s="85">
        <v>24</v>
      </c>
      <c r="O14" s="85">
        <v>23</v>
      </c>
      <c r="P14" s="83">
        <f t="shared" si="5"/>
        <v>0.95833333333333337</v>
      </c>
      <c r="Q14" s="83"/>
      <c r="R14" s="85">
        <v>0</v>
      </c>
      <c r="S14" s="85">
        <v>0</v>
      </c>
      <c r="T14" s="85">
        <v>0</v>
      </c>
    </row>
    <row r="15" spans="1:24" x14ac:dyDescent="0.2">
      <c r="A15" s="78" t="s">
        <v>178</v>
      </c>
      <c r="B15" s="79">
        <v>571</v>
      </c>
      <c r="C15" s="79">
        <v>544</v>
      </c>
      <c r="D15" s="83">
        <f t="shared" si="2"/>
        <v>0.95271453590192645</v>
      </c>
      <c r="E15" s="84"/>
      <c r="F15" s="79">
        <v>11</v>
      </c>
      <c r="G15" s="79">
        <v>8</v>
      </c>
      <c r="H15" s="83">
        <f t="shared" si="3"/>
        <v>0.72727272727272729</v>
      </c>
      <c r="I15" s="62"/>
      <c r="J15" s="79">
        <v>10</v>
      </c>
      <c r="K15" s="79">
        <v>10</v>
      </c>
      <c r="L15" s="83">
        <f t="shared" si="4"/>
        <v>1</v>
      </c>
      <c r="M15" s="80"/>
      <c r="N15" s="85">
        <v>41</v>
      </c>
      <c r="O15" s="85">
        <v>39</v>
      </c>
      <c r="P15" s="83">
        <f t="shared" si="5"/>
        <v>0.95121951219512191</v>
      </c>
      <c r="Q15" s="83"/>
      <c r="R15" s="85">
        <v>2</v>
      </c>
      <c r="S15" s="85">
        <v>2</v>
      </c>
      <c r="T15" s="83">
        <f t="shared" si="6"/>
        <v>1</v>
      </c>
    </row>
    <row r="16" spans="1:24" x14ac:dyDescent="0.2">
      <c r="A16" s="78" t="s">
        <v>179</v>
      </c>
      <c r="B16" s="79">
        <v>167</v>
      </c>
      <c r="C16" s="79">
        <v>146</v>
      </c>
      <c r="D16" s="83">
        <f t="shared" si="2"/>
        <v>0.87425149700598803</v>
      </c>
      <c r="E16" s="84"/>
      <c r="F16" s="79">
        <v>7</v>
      </c>
      <c r="G16" s="79">
        <v>7</v>
      </c>
      <c r="H16" s="83">
        <f t="shared" si="3"/>
        <v>1</v>
      </c>
      <c r="I16" s="62"/>
      <c r="J16" s="79">
        <v>13</v>
      </c>
      <c r="K16" s="79">
        <v>13</v>
      </c>
      <c r="L16" s="83">
        <f t="shared" si="4"/>
        <v>1</v>
      </c>
      <c r="M16" s="80"/>
      <c r="N16" s="85">
        <v>15</v>
      </c>
      <c r="O16" s="85">
        <v>15</v>
      </c>
      <c r="P16" s="83">
        <f t="shared" si="5"/>
        <v>1</v>
      </c>
      <c r="Q16" s="79"/>
      <c r="R16" s="85">
        <v>1</v>
      </c>
      <c r="S16" s="85">
        <v>1</v>
      </c>
      <c r="T16" s="83">
        <f t="shared" si="6"/>
        <v>1</v>
      </c>
    </row>
    <row r="17" spans="1:20" x14ac:dyDescent="0.2">
      <c r="A17" s="78" t="s">
        <v>180</v>
      </c>
      <c r="B17" s="79">
        <v>901</v>
      </c>
      <c r="C17" s="79">
        <v>841</v>
      </c>
      <c r="D17" s="83">
        <f t="shared" si="2"/>
        <v>0.93340732519422864</v>
      </c>
      <c r="E17" s="84"/>
      <c r="F17" s="79">
        <v>22</v>
      </c>
      <c r="G17" s="79">
        <v>22</v>
      </c>
      <c r="H17" s="83">
        <f t="shared" si="3"/>
        <v>1</v>
      </c>
      <c r="I17" s="62"/>
      <c r="J17" s="79">
        <v>99</v>
      </c>
      <c r="K17" s="79">
        <v>97</v>
      </c>
      <c r="L17" s="83">
        <f t="shared" si="4"/>
        <v>0.97979797979797978</v>
      </c>
      <c r="M17" s="62"/>
      <c r="N17" s="79">
        <v>80</v>
      </c>
      <c r="O17" s="79">
        <v>78</v>
      </c>
      <c r="P17" s="83">
        <f t="shared" si="5"/>
        <v>0.97499999999999998</v>
      </c>
      <c r="Q17" s="83"/>
      <c r="R17" s="79">
        <v>3</v>
      </c>
      <c r="S17" s="79">
        <v>3</v>
      </c>
      <c r="T17" s="83">
        <f t="shared" si="6"/>
        <v>1</v>
      </c>
    </row>
    <row r="18" spans="1:20" x14ac:dyDescent="0.2">
      <c r="A18" s="78" t="s">
        <v>181</v>
      </c>
      <c r="B18" s="79">
        <v>629</v>
      </c>
      <c r="C18" s="79">
        <v>600</v>
      </c>
      <c r="D18" s="83">
        <f t="shared" si="2"/>
        <v>0.95389507154213038</v>
      </c>
      <c r="E18" s="84"/>
      <c r="F18" s="79">
        <v>27</v>
      </c>
      <c r="G18" s="79">
        <v>23</v>
      </c>
      <c r="H18" s="83">
        <f t="shared" si="3"/>
        <v>0.85185185185185186</v>
      </c>
      <c r="I18" s="62"/>
      <c r="J18" s="79">
        <v>1</v>
      </c>
      <c r="K18" s="79">
        <v>1</v>
      </c>
      <c r="L18" s="83">
        <f t="shared" si="4"/>
        <v>1</v>
      </c>
      <c r="M18" s="62"/>
      <c r="N18" s="79">
        <v>40</v>
      </c>
      <c r="O18" s="79">
        <v>40</v>
      </c>
      <c r="P18" s="83">
        <f t="shared" si="5"/>
        <v>1</v>
      </c>
      <c r="Q18" s="83"/>
      <c r="R18" s="79">
        <v>4</v>
      </c>
      <c r="S18" s="79">
        <v>4</v>
      </c>
      <c r="T18" s="83">
        <f t="shared" si="6"/>
        <v>1</v>
      </c>
    </row>
    <row r="19" spans="1:20" x14ac:dyDescent="0.2">
      <c r="A19" s="78" t="s">
        <v>182</v>
      </c>
      <c r="B19" s="79">
        <v>584</v>
      </c>
      <c r="C19" s="79">
        <v>519</v>
      </c>
      <c r="D19" s="83">
        <f t="shared" si="2"/>
        <v>0.88869863013698636</v>
      </c>
      <c r="E19" s="84"/>
      <c r="F19" s="79">
        <v>35</v>
      </c>
      <c r="G19" s="79">
        <v>31</v>
      </c>
      <c r="H19" s="83">
        <f t="shared" si="3"/>
        <v>0.88571428571428568</v>
      </c>
      <c r="I19" s="62"/>
      <c r="J19" s="79">
        <v>8</v>
      </c>
      <c r="K19" s="79">
        <v>3</v>
      </c>
      <c r="L19" s="83">
        <f t="shared" si="4"/>
        <v>0.375</v>
      </c>
      <c r="M19" s="62"/>
      <c r="N19" s="79">
        <v>59</v>
      </c>
      <c r="O19" s="79">
        <v>53</v>
      </c>
      <c r="P19" s="83">
        <f t="shared" si="5"/>
        <v>0.89830508474576276</v>
      </c>
      <c r="Q19" s="83"/>
      <c r="R19" s="79">
        <v>6</v>
      </c>
      <c r="S19" s="79">
        <v>6</v>
      </c>
      <c r="T19" s="83">
        <f t="shared" si="6"/>
        <v>1</v>
      </c>
    </row>
    <row r="20" spans="1:20" x14ac:dyDescent="0.2">
      <c r="A20" s="78" t="s">
        <v>183</v>
      </c>
      <c r="B20" s="79">
        <v>206</v>
      </c>
      <c r="C20" s="79">
        <v>169</v>
      </c>
      <c r="D20" s="83">
        <f t="shared" si="2"/>
        <v>0.82038834951456308</v>
      </c>
      <c r="E20" s="84"/>
      <c r="F20" s="79">
        <v>1</v>
      </c>
      <c r="G20" s="79">
        <v>1</v>
      </c>
      <c r="H20" s="83">
        <f t="shared" si="3"/>
        <v>1</v>
      </c>
      <c r="I20" s="62"/>
      <c r="J20" s="79">
        <v>5</v>
      </c>
      <c r="K20" s="79">
        <v>5</v>
      </c>
      <c r="L20" s="83">
        <f t="shared" si="4"/>
        <v>1</v>
      </c>
      <c r="M20" s="62"/>
      <c r="N20" s="79">
        <v>16</v>
      </c>
      <c r="O20" s="79">
        <v>16</v>
      </c>
      <c r="P20" s="83">
        <f t="shared" si="5"/>
        <v>1</v>
      </c>
      <c r="Q20" s="83"/>
      <c r="R20" s="79">
        <v>1</v>
      </c>
      <c r="S20" s="79">
        <v>1</v>
      </c>
      <c r="T20" s="83">
        <f t="shared" si="6"/>
        <v>1</v>
      </c>
    </row>
    <row r="21" spans="1:20" x14ac:dyDescent="0.2">
      <c r="A21" s="86" t="s">
        <v>184</v>
      </c>
      <c r="B21" s="79">
        <v>947</v>
      </c>
      <c r="C21" s="79">
        <v>828</v>
      </c>
      <c r="D21" s="83">
        <f t="shared" si="2"/>
        <v>0.87434002111932418</v>
      </c>
      <c r="E21" s="84"/>
      <c r="F21" s="79">
        <v>69</v>
      </c>
      <c r="G21" s="79">
        <v>64</v>
      </c>
      <c r="H21" s="83">
        <f t="shared" si="3"/>
        <v>0.92753623188405798</v>
      </c>
      <c r="I21" s="62"/>
      <c r="J21" s="79">
        <v>2</v>
      </c>
      <c r="K21" s="79">
        <v>1</v>
      </c>
      <c r="L21" s="83">
        <f t="shared" si="4"/>
        <v>0.5</v>
      </c>
      <c r="M21" s="62"/>
      <c r="N21" s="79">
        <v>62</v>
      </c>
      <c r="O21" s="79">
        <v>57</v>
      </c>
      <c r="P21" s="83">
        <f t="shared" si="5"/>
        <v>0.91935483870967738</v>
      </c>
      <c r="Q21" s="83"/>
      <c r="R21" s="79">
        <v>7</v>
      </c>
      <c r="S21" s="79">
        <v>7</v>
      </c>
      <c r="T21" s="83">
        <f t="shared" si="6"/>
        <v>1</v>
      </c>
    </row>
    <row r="22" spans="1:20" x14ac:dyDescent="0.2">
      <c r="A22" s="78" t="s">
        <v>185</v>
      </c>
      <c r="B22" s="79">
        <v>251</v>
      </c>
      <c r="C22" s="79">
        <v>240</v>
      </c>
      <c r="D22" s="83">
        <f t="shared" si="2"/>
        <v>0.95617529880478092</v>
      </c>
      <c r="E22" s="84"/>
      <c r="F22" s="79">
        <v>25</v>
      </c>
      <c r="G22" s="79">
        <v>25</v>
      </c>
      <c r="H22" s="83">
        <f t="shared" si="3"/>
        <v>1</v>
      </c>
      <c r="I22" s="62"/>
      <c r="J22" s="79">
        <v>31</v>
      </c>
      <c r="K22" s="79">
        <v>31</v>
      </c>
      <c r="L22" s="83">
        <f t="shared" si="4"/>
        <v>1</v>
      </c>
      <c r="M22" s="62"/>
      <c r="N22" s="79">
        <v>15</v>
      </c>
      <c r="O22" s="79">
        <v>15</v>
      </c>
      <c r="P22" s="83">
        <f t="shared" si="5"/>
        <v>1</v>
      </c>
      <c r="Q22" s="83"/>
      <c r="R22" s="79">
        <v>1</v>
      </c>
      <c r="S22" s="79">
        <v>1</v>
      </c>
      <c r="T22" s="83">
        <f t="shared" si="6"/>
        <v>1</v>
      </c>
    </row>
    <row r="23" spans="1:20" x14ac:dyDescent="0.2">
      <c r="A23" s="78" t="s">
        <v>186</v>
      </c>
      <c r="B23" s="79">
        <v>775</v>
      </c>
      <c r="C23" s="79">
        <v>735</v>
      </c>
      <c r="D23" s="83">
        <f t="shared" si="2"/>
        <v>0.94838709677419353</v>
      </c>
      <c r="E23" s="84"/>
      <c r="F23" s="79">
        <v>34</v>
      </c>
      <c r="G23" s="79">
        <v>26</v>
      </c>
      <c r="H23" s="83">
        <f t="shared" si="3"/>
        <v>0.76470588235294112</v>
      </c>
      <c r="I23" s="62"/>
      <c r="J23" s="79">
        <v>6</v>
      </c>
      <c r="K23" s="79">
        <v>6</v>
      </c>
      <c r="L23" s="83">
        <f t="shared" si="4"/>
        <v>1</v>
      </c>
      <c r="M23" s="62"/>
      <c r="N23" s="79">
        <v>84</v>
      </c>
      <c r="O23" s="79">
        <v>82</v>
      </c>
      <c r="P23" s="83">
        <f t="shared" si="5"/>
        <v>0.97619047619047616</v>
      </c>
      <c r="Q23" s="79"/>
      <c r="R23" s="79">
        <v>9</v>
      </c>
      <c r="S23" s="79">
        <v>9</v>
      </c>
      <c r="T23" s="83">
        <f t="shared" si="6"/>
        <v>1</v>
      </c>
    </row>
    <row r="24" spans="1:20" x14ac:dyDescent="0.2">
      <c r="A24" s="78" t="s">
        <v>187</v>
      </c>
      <c r="B24" s="79">
        <v>202</v>
      </c>
      <c r="C24" s="79">
        <v>137</v>
      </c>
      <c r="D24" s="83">
        <f t="shared" si="2"/>
        <v>0.67821782178217827</v>
      </c>
      <c r="E24" s="84"/>
      <c r="F24" s="79">
        <v>8</v>
      </c>
      <c r="G24" s="79">
        <v>1</v>
      </c>
      <c r="H24" s="83">
        <f t="shared" si="3"/>
        <v>0.125</v>
      </c>
      <c r="I24" s="62"/>
      <c r="J24" s="79">
        <v>3</v>
      </c>
      <c r="K24" s="79">
        <v>1</v>
      </c>
      <c r="L24" s="83">
        <f t="shared" si="4"/>
        <v>0.33333333333333331</v>
      </c>
      <c r="M24" s="62"/>
      <c r="N24" s="79">
        <v>12</v>
      </c>
      <c r="O24" s="79">
        <v>12</v>
      </c>
      <c r="P24" s="83">
        <f t="shared" si="5"/>
        <v>1</v>
      </c>
      <c r="Q24" s="79"/>
      <c r="R24" s="79">
        <v>0</v>
      </c>
      <c r="S24" s="79">
        <v>0</v>
      </c>
      <c r="T24" s="79">
        <v>0</v>
      </c>
    </row>
    <row r="25" spans="1:20" x14ac:dyDescent="0.2">
      <c r="A25" s="78" t="s">
        <v>188</v>
      </c>
      <c r="B25" s="79">
        <v>338</v>
      </c>
      <c r="C25" s="79">
        <v>291</v>
      </c>
      <c r="D25" s="83">
        <f t="shared" si="2"/>
        <v>0.86094674556213013</v>
      </c>
      <c r="E25" s="84"/>
      <c r="F25" s="79">
        <v>17</v>
      </c>
      <c r="G25" s="79">
        <v>17</v>
      </c>
      <c r="H25" s="83">
        <f t="shared" si="3"/>
        <v>1</v>
      </c>
      <c r="I25" s="62"/>
      <c r="J25" s="79">
        <v>8</v>
      </c>
      <c r="K25" s="79">
        <v>8</v>
      </c>
      <c r="L25" s="83">
        <f t="shared" si="4"/>
        <v>1</v>
      </c>
      <c r="M25" s="62"/>
      <c r="N25" s="79">
        <v>25</v>
      </c>
      <c r="O25" s="79">
        <v>22</v>
      </c>
      <c r="P25" s="83">
        <f t="shared" si="5"/>
        <v>0.88</v>
      </c>
      <c r="Q25" s="83"/>
      <c r="R25" s="79">
        <v>0</v>
      </c>
      <c r="S25" s="79">
        <v>0</v>
      </c>
      <c r="T25" s="79">
        <v>0</v>
      </c>
    </row>
    <row r="26" spans="1:20" x14ac:dyDescent="0.2">
      <c r="A26" s="78" t="s">
        <v>189</v>
      </c>
      <c r="B26" s="79">
        <v>224</v>
      </c>
      <c r="C26" s="79">
        <v>200</v>
      </c>
      <c r="D26" s="83">
        <f t="shared" si="2"/>
        <v>0.8928571428571429</v>
      </c>
      <c r="E26" s="84"/>
      <c r="F26" s="79">
        <v>9</v>
      </c>
      <c r="G26" s="79">
        <v>9</v>
      </c>
      <c r="H26" s="83">
        <f t="shared" si="3"/>
        <v>1</v>
      </c>
      <c r="I26" s="62"/>
      <c r="J26" s="79">
        <v>2</v>
      </c>
      <c r="K26" s="79">
        <v>2</v>
      </c>
      <c r="L26" s="83">
        <f t="shared" si="4"/>
        <v>1</v>
      </c>
      <c r="M26" s="62"/>
      <c r="N26" s="79">
        <v>11</v>
      </c>
      <c r="O26" s="79">
        <v>11</v>
      </c>
      <c r="P26" s="83">
        <f t="shared" si="5"/>
        <v>1</v>
      </c>
      <c r="Q26" s="83"/>
      <c r="R26" s="79">
        <v>1</v>
      </c>
      <c r="S26" s="79">
        <v>1</v>
      </c>
      <c r="T26" s="83">
        <f t="shared" si="6"/>
        <v>1</v>
      </c>
    </row>
    <row r="27" spans="1:20" x14ac:dyDescent="0.2">
      <c r="A27" s="78" t="s">
        <v>190</v>
      </c>
      <c r="B27" s="79">
        <v>273</v>
      </c>
      <c r="C27" s="79">
        <v>243</v>
      </c>
      <c r="D27" s="83">
        <f t="shared" si="2"/>
        <v>0.89010989010989006</v>
      </c>
      <c r="E27" s="84"/>
      <c r="F27" s="79">
        <v>25</v>
      </c>
      <c r="G27" s="79">
        <v>21</v>
      </c>
      <c r="H27" s="83">
        <f t="shared" si="3"/>
        <v>0.84</v>
      </c>
      <c r="I27" s="62"/>
      <c r="J27" s="79">
        <v>3</v>
      </c>
      <c r="K27" s="79">
        <v>3</v>
      </c>
      <c r="L27" s="83">
        <f t="shared" si="4"/>
        <v>1</v>
      </c>
      <c r="M27" s="62"/>
      <c r="N27" s="79">
        <v>25</v>
      </c>
      <c r="O27" s="79">
        <v>21</v>
      </c>
      <c r="P27" s="83">
        <f t="shared" si="5"/>
        <v>0.84</v>
      </c>
      <c r="Q27" s="83"/>
      <c r="R27" s="79">
        <v>2</v>
      </c>
      <c r="S27" s="79">
        <v>2</v>
      </c>
      <c r="T27" s="83">
        <f t="shared" si="6"/>
        <v>1</v>
      </c>
    </row>
    <row r="28" spans="1:20" x14ac:dyDescent="0.2">
      <c r="A28" s="78" t="s">
        <v>191</v>
      </c>
      <c r="B28" s="79">
        <v>195</v>
      </c>
      <c r="C28" s="79">
        <v>164</v>
      </c>
      <c r="D28" s="83">
        <f t="shared" si="2"/>
        <v>0.84102564102564104</v>
      </c>
      <c r="E28" s="84"/>
      <c r="F28" s="79">
        <v>21</v>
      </c>
      <c r="G28" s="79">
        <v>21</v>
      </c>
      <c r="H28" s="83">
        <f t="shared" si="3"/>
        <v>1</v>
      </c>
      <c r="I28" s="62"/>
      <c r="J28" s="79">
        <v>2</v>
      </c>
      <c r="K28" s="79">
        <v>0</v>
      </c>
      <c r="L28" s="83">
        <f t="shared" si="4"/>
        <v>0</v>
      </c>
      <c r="M28" s="62"/>
      <c r="N28" s="79">
        <v>22</v>
      </c>
      <c r="O28" s="79">
        <v>20</v>
      </c>
      <c r="P28" s="83">
        <f t="shared" si="5"/>
        <v>0.90909090909090906</v>
      </c>
      <c r="Q28" s="83"/>
      <c r="R28" s="79">
        <v>0</v>
      </c>
      <c r="S28" s="79">
        <v>0</v>
      </c>
      <c r="T28" s="79">
        <v>0</v>
      </c>
    </row>
    <row r="29" spans="1:20" x14ac:dyDescent="0.2">
      <c r="A29" s="78" t="s">
        <v>192</v>
      </c>
      <c r="B29" s="79">
        <v>254</v>
      </c>
      <c r="C29" s="79">
        <v>170</v>
      </c>
      <c r="D29" s="83">
        <f t="shared" si="2"/>
        <v>0.6692913385826772</v>
      </c>
      <c r="E29" s="84"/>
      <c r="F29" s="79">
        <v>13</v>
      </c>
      <c r="G29" s="79">
        <v>2</v>
      </c>
      <c r="H29" s="83">
        <f t="shared" si="3"/>
        <v>0.15384615384615385</v>
      </c>
      <c r="I29" s="62"/>
      <c r="J29" s="79">
        <v>22</v>
      </c>
      <c r="K29" s="79">
        <v>22</v>
      </c>
      <c r="L29" s="83">
        <f t="shared" si="4"/>
        <v>1</v>
      </c>
      <c r="M29" s="62"/>
      <c r="N29" s="79">
        <v>18</v>
      </c>
      <c r="O29" s="79">
        <v>10</v>
      </c>
      <c r="P29" s="83">
        <f t="shared" si="5"/>
        <v>0.55555555555555558</v>
      </c>
      <c r="Q29" s="83"/>
      <c r="R29" s="79">
        <v>2</v>
      </c>
      <c r="S29" s="79">
        <v>2</v>
      </c>
      <c r="T29" s="83">
        <f t="shared" si="6"/>
        <v>1</v>
      </c>
    </row>
    <row r="30" spans="1:20" x14ac:dyDescent="0.2">
      <c r="A30" s="78" t="s">
        <v>193</v>
      </c>
      <c r="B30" s="79">
        <v>480</v>
      </c>
      <c r="C30" s="79">
        <v>411</v>
      </c>
      <c r="D30" s="83">
        <f t="shared" si="2"/>
        <v>0.85624999999999996</v>
      </c>
      <c r="E30" s="84"/>
      <c r="F30" s="79">
        <v>26</v>
      </c>
      <c r="G30" s="79">
        <v>17</v>
      </c>
      <c r="H30" s="83">
        <f t="shared" si="3"/>
        <v>0.65384615384615385</v>
      </c>
      <c r="I30" s="62"/>
      <c r="J30" s="79">
        <v>34</v>
      </c>
      <c r="K30" s="79">
        <v>34</v>
      </c>
      <c r="L30" s="83">
        <f t="shared" si="4"/>
        <v>1</v>
      </c>
      <c r="M30" s="62"/>
      <c r="N30" s="79">
        <v>46</v>
      </c>
      <c r="O30" s="79">
        <v>41</v>
      </c>
      <c r="P30" s="83">
        <f t="shared" si="5"/>
        <v>0.89130434782608692</v>
      </c>
      <c r="Q30" s="83"/>
      <c r="R30" s="79">
        <v>3</v>
      </c>
      <c r="S30" s="79">
        <v>3</v>
      </c>
      <c r="T30" s="83">
        <f t="shared" si="6"/>
        <v>1</v>
      </c>
    </row>
    <row r="31" spans="1:20" x14ac:dyDescent="0.2">
      <c r="A31" s="78" t="s">
        <v>194</v>
      </c>
      <c r="B31" s="79">
        <v>223</v>
      </c>
      <c r="C31" s="79">
        <v>176</v>
      </c>
      <c r="D31" s="83">
        <f t="shared" si="2"/>
        <v>0.78923766816143492</v>
      </c>
      <c r="E31" s="84"/>
      <c r="F31" s="79">
        <v>13</v>
      </c>
      <c r="G31" s="79">
        <v>3</v>
      </c>
      <c r="H31" s="83">
        <f t="shared" si="3"/>
        <v>0.23076923076923078</v>
      </c>
      <c r="I31" s="62"/>
      <c r="J31" s="79">
        <v>23</v>
      </c>
      <c r="K31" s="79">
        <v>22</v>
      </c>
      <c r="L31" s="83">
        <f t="shared" si="4"/>
        <v>0.95652173913043481</v>
      </c>
      <c r="M31" s="62"/>
      <c r="N31" s="79">
        <v>13</v>
      </c>
      <c r="O31" s="79">
        <v>13</v>
      </c>
      <c r="P31" s="83">
        <f t="shared" si="5"/>
        <v>1</v>
      </c>
      <c r="Q31" s="79"/>
      <c r="R31" s="79">
        <v>0</v>
      </c>
      <c r="S31" s="79">
        <v>0</v>
      </c>
      <c r="T31" s="79">
        <v>0</v>
      </c>
    </row>
    <row r="32" spans="1:20" x14ac:dyDescent="0.2">
      <c r="A32" s="78" t="s">
        <v>195</v>
      </c>
      <c r="B32" s="79">
        <v>313</v>
      </c>
      <c r="C32" s="79">
        <v>257</v>
      </c>
      <c r="D32" s="83">
        <f t="shared" si="2"/>
        <v>0.82108626198083068</v>
      </c>
      <c r="E32" s="84"/>
      <c r="F32" s="79">
        <v>13</v>
      </c>
      <c r="G32" s="79">
        <v>13</v>
      </c>
      <c r="H32" s="83">
        <f t="shared" si="3"/>
        <v>1</v>
      </c>
      <c r="I32" s="62"/>
      <c r="J32" s="79">
        <v>21</v>
      </c>
      <c r="K32" s="79">
        <v>21</v>
      </c>
      <c r="L32" s="83">
        <f t="shared" si="4"/>
        <v>1</v>
      </c>
      <c r="M32" s="80"/>
      <c r="N32" s="79">
        <v>28</v>
      </c>
      <c r="O32" s="79">
        <v>25</v>
      </c>
      <c r="P32" s="83">
        <f t="shared" si="5"/>
        <v>0.8928571428571429</v>
      </c>
      <c r="Q32" s="83"/>
      <c r="R32" s="79">
        <v>3</v>
      </c>
      <c r="S32" s="79">
        <v>3</v>
      </c>
      <c r="T32" s="83">
        <f t="shared" si="6"/>
        <v>1</v>
      </c>
    </row>
    <row r="33" spans="1:20" x14ac:dyDescent="0.2">
      <c r="A33" s="78" t="s">
        <v>196</v>
      </c>
      <c r="B33" s="79">
        <v>114</v>
      </c>
      <c r="C33" s="79">
        <v>114</v>
      </c>
      <c r="D33" s="83">
        <f t="shared" si="2"/>
        <v>1</v>
      </c>
      <c r="E33" s="84"/>
      <c r="F33" s="79">
        <v>6</v>
      </c>
      <c r="G33" s="79">
        <v>6</v>
      </c>
      <c r="H33" s="83">
        <f t="shared" si="3"/>
        <v>1</v>
      </c>
      <c r="I33" s="62"/>
      <c r="J33" s="79">
        <v>0</v>
      </c>
      <c r="K33" s="79">
        <v>0</v>
      </c>
      <c r="L33" s="79">
        <v>0</v>
      </c>
      <c r="M33" s="80"/>
      <c r="N33" s="85">
        <v>8</v>
      </c>
      <c r="O33" s="85">
        <v>8</v>
      </c>
      <c r="P33" s="83">
        <f t="shared" si="5"/>
        <v>1</v>
      </c>
      <c r="Q33" s="79"/>
      <c r="R33" s="85">
        <v>0</v>
      </c>
      <c r="S33" s="85">
        <v>0</v>
      </c>
      <c r="T33" s="79">
        <v>0</v>
      </c>
    </row>
    <row r="34" spans="1:20" x14ac:dyDescent="0.2">
      <c r="A34" s="78" t="s">
        <v>197</v>
      </c>
      <c r="B34" s="79">
        <v>524</v>
      </c>
      <c r="C34" s="79">
        <v>423</v>
      </c>
      <c r="D34" s="83">
        <f t="shared" si="2"/>
        <v>0.8072519083969466</v>
      </c>
      <c r="E34" s="84"/>
      <c r="F34" s="79">
        <v>18</v>
      </c>
      <c r="G34" s="79">
        <v>15</v>
      </c>
      <c r="H34" s="83">
        <f t="shared" si="3"/>
        <v>0.83333333333333337</v>
      </c>
      <c r="I34" s="62"/>
      <c r="J34" s="79">
        <v>23</v>
      </c>
      <c r="K34" s="79">
        <v>18</v>
      </c>
      <c r="L34" s="83">
        <f t="shared" si="4"/>
        <v>0.78260869565217395</v>
      </c>
      <c r="M34" s="62"/>
      <c r="N34" s="79">
        <v>43</v>
      </c>
      <c r="O34" s="79">
        <v>40</v>
      </c>
      <c r="P34" s="83">
        <f t="shared" si="5"/>
        <v>0.93023255813953487</v>
      </c>
      <c r="Q34" s="83"/>
      <c r="R34" s="79">
        <v>3</v>
      </c>
      <c r="S34" s="79">
        <v>3</v>
      </c>
      <c r="T34" s="83">
        <f t="shared" si="6"/>
        <v>1</v>
      </c>
    </row>
    <row r="35" spans="1:20" x14ac:dyDescent="0.2">
      <c r="A35" s="87" t="s">
        <v>198</v>
      </c>
      <c r="B35" s="79">
        <v>552</v>
      </c>
      <c r="C35" s="79">
        <v>512</v>
      </c>
      <c r="D35" s="83">
        <f t="shared" si="2"/>
        <v>0.92753623188405798</v>
      </c>
      <c r="E35" s="84"/>
      <c r="F35" s="79">
        <v>19</v>
      </c>
      <c r="G35" s="79">
        <v>19</v>
      </c>
      <c r="H35" s="83">
        <f t="shared" si="3"/>
        <v>1</v>
      </c>
      <c r="I35" s="62"/>
      <c r="J35" s="79">
        <v>57</v>
      </c>
      <c r="K35" s="79">
        <v>55</v>
      </c>
      <c r="L35" s="83">
        <f t="shared" si="4"/>
        <v>0.96491228070175439</v>
      </c>
      <c r="M35" s="62"/>
      <c r="N35" s="79">
        <v>30</v>
      </c>
      <c r="O35" s="79">
        <v>18</v>
      </c>
      <c r="P35" s="83">
        <f t="shared" si="5"/>
        <v>0.6</v>
      </c>
      <c r="Q35" s="83"/>
      <c r="R35" s="79">
        <v>1</v>
      </c>
      <c r="S35" s="79">
        <v>1</v>
      </c>
      <c r="T35" s="83">
        <f t="shared" si="6"/>
        <v>1</v>
      </c>
    </row>
    <row r="36" spans="1:20" ht="13.5" thickBot="1" x14ac:dyDescent="0.25">
      <c r="A36" s="88" t="s">
        <v>199</v>
      </c>
      <c r="B36" s="89">
        <v>114</v>
      </c>
      <c r="C36" s="89">
        <v>66</v>
      </c>
      <c r="D36" s="90">
        <f t="shared" si="2"/>
        <v>0.57894736842105265</v>
      </c>
      <c r="E36" s="91"/>
      <c r="F36" s="89">
        <v>7</v>
      </c>
      <c r="G36" s="89">
        <v>6</v>
      </c>
      <c r="H36" s="90">
        <f t="shared" si="3"/>
        <v>0.8571428571428571</v>
      </c>
      <c r="I36" s="65"/>
      <c r="J36" s="92">
        <v>0</v>
      </c>
      <c r="K36" s="92">
        <v>0</v>
      </c>
      <c r="L36" s="89">
        <v>0</v>
      </c>
      <c r="M36" s="65"/>
      <c r="N36" s="92">
        <v>6</v>
      </c>
      <c r="O36" s="92">
        <v>6</v>
      </c>
      <c r="P36" s="90">
        <f t="shared" si="5"/>
        <v>1</v>
      </c>
      <c r="Q36" s="90"/>
      <c r="R36" s="92">
        <v>0</v>
      </c>
      <c r="S36" s="92">
        <v>0</v>
      </c>
      <c r="T36" s="89">
        <v>0</v>
      </c>
    </row>
  </sheetData>
  <mergeCells count="7">
    <mergeCell ref="V1:W2"/>
    <mergeCell ref="A6:A7"/>
    <mergeCell ref="R6:T6"/>
    <mergeCell ref="N6:P6"/>
    <mergeCell ref="B6:D6"/>
    <mergeCell ref="F6:H6"/>
    <mergeCell ref="J6:L6"/>
  </mergeCells>
  <hyperlinks>
    <hyperlink ref="V1" r:id="rId1" location="INDICE!A1"/>
    <hyperlink ref="V1:W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3"/>
  <sheetViews>
    <sheetView workbookViewId="0">
      <selection activeCell="O16" sqref="O16"/>
    </sheetView>
  </sheetViews>
  <sheetFormatPr baseColWidth="10" defaultRowHeight="12.75" x14ac:dyDescent="0.2"/>
  <sheetData>
    <row r="2" spans="11:14" ht="15" x14ac:dyDescent="0.2">
      <c r="K2" s="36"/>
      <c r="L2" s="223" t="s">
        <v>132</v>
      </c>
      <c r="M2" s="223"/>
      <c r="N2" s="36"/>
    </row>
    <row r="3" spans="11:14" ht="15" x14ac:dyDescent="0.2">
      <c r="K3" s="36"/>
      <c r="L3" s="223"/>
      <c r="M3" s="223"/>
    </row>
  </sheetData>
  <mergeCells count="1">
    <mergeCell ref="L2:M3"/>
  </mergeCells>
  <hyperlinks>
    <hyperlink ref="L2" r:id="rId1" location="INDICE!A1"/>
    <hyperlink ref="L2:M3" location="INDICE!A3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16.42578125" style="59" customWidth="1"/>
    <col min="2" max="2" width="5" style="59" bestFit="1" customWidth="1"/>
    <col min="3" max="3" width="6.5703125" style="59" bestFit="1" customWidth="1"/>
    <col min="4" max="4" width="6.28515625" style="59" bestFit="1" customWidth="1"/>
    <col min="5" max="5" width="1.5703125" style="59" customWidth="1"/>
    <col min="6" max="6" width="5" style="59" bestFit="1" customWidth="1"/>
    <col min="7" max="7" width="6.5703125" style="59" bestFit="1" customWidth="1"/>
    <col min="8" max="8" width="6.28515625" style="59" bestFit="1" customWidth="1"/>
    <col min="9" max="9" width="1.140625" style="59" customWidth="1"/>
    <col min="10" max="10" width="5" style="59" bestFit="1" customWidth="1"/>
    <col min="11" max="11" width="6.5703125" style="59" bestFit="1" customWidth="1"/>
    <col min="12" max="12" width="6.28515625" style="59" bestFit="1" customWidth="1"/>
    <col min="13" max="13" width="1.140625" style="59" customWidth="1"/>
    <col min="14" max="14" width="5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5.140625" style="59" bestFit="1" customWidth="1"/>
    <col min="19" max="19" width="6.5703125" style="59" bestFit="1" customWidth="1"/>
    <col min="20" max="20" width="6.28515625" style="59" bestFit="1" customWidth="1"/>
    <col min="21" max="16384" width="11.42578125" style="60"/>
  </cols>
  <sheetData>
    <row r="1" spans="1:24" s="51" customFormat="1" ht="15" customHeight="1" x14ac:dyDescent="0.2">
      <c r="A1" s="233" t="s">
        <v>117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6"/>
      <c r="V1" s="223" t="s">
        <v>132</v>
      </c>
      <c r="W1" s="223"/>
      <c r="X1" s="36"/>
    </row>
    <row r="2" spans="1:24" s="51" customFormat="1" ht="15" customHeight="1" x14ac:dyDescent="0.2">
      <c r="A2" s="233" t="s">
        <v>111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36"/>
      <c r="V2" s="223"/>
      <c r="W2" s="223"/>
      <c r="X2" s="52"/>
    </row>
    <row r="3" spans="1:24" s="5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4" s="5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4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4" s="45" customFormat="1" ht="31.5" customHeight="1" x14ac:dyDescent="0.2">
      <c r="A6" s="231" t="s">
        <v>27</v>
      </c>
      <c r="B6" s="230" t="s">
        <v>69</v>
      </c>
      <c r="C6" s="230"/>
      <c r="D6" s="230"/>
      <c r="E6" s="53"/>
      <c r="F6" s="230" t="s">
        <v>213</v>
      </c>
      <c r="G6" s="230"/>
      <c r="H6" s="230"/>
      <c r="I6" s="44"/>
      <c r="J6" s="230" t="s">
        <v>71</v>
      </c>
      <c r="K6" s="230"/>
      <c r="L6" s="230"/>
      <c r="M6" s="44"/>
      <c r="N6" s="234" t="s">
        <v>31</v>
      </c>
      <c r="O6" s="234"/>
      <c r="P6" s="234"/>
      <c r="Q6" s="44"/>
      <c r="R6" s="234" t="s">
        <v>30</v>
      </c>
      <c r="S6" s="234"/>
      <c r="T6" s="234"/>
    </row>
    <row r="7" spans="1:24" s="45" customFormat="1" ht="13.5" thickBot="1" x14ac:dyDescent="0.25">
      <c r="A7" s="232"/>
      <c r="B7" s="48" t="s">
        <v>33</v>
      </c>
      <c r="C7" s="48" t="s">
        <v>34</v>
      </c>
      <c r="D7" s="48" t="s">
        <v>35</v>
      </c>
      <c r="E7" s="48"/>
      <c r="F7" s="48" t="s">
        <v>33</v>
      </c>
      <c r="G7" s="48" t="s">
        <v>72</v>
      </c>
      <c r="H7" s="48" t="s">
        <v>35</v>
      </c>
      <c r="I7" s="48"/>
      <c r="J7" s="48" t="s">
        <v>33</v>
      </c>
      <c r="K7" s="48" t="s">
        <v>72</v>
      </c>
      <c r="L7" s="48" t="s">
        <v>35</v>
      </c>
      <c r="M7" s="48"/>
      <c r="N7" s="48" t="s">
        <v>33</v>
      </c>
      <c r="O7" s="48" t="s">
        <v>34</v>
      </c>
      <c r="P7" s="48" t="s">
        <v>35</v>
      </c>
      <c r="Q7" s="48"/>
      <c r="R7" s="48" t="s">
        <v>33</v>
      </c>
      <c r="S7" s="48" t="s">
        <v>34</v>
      </c>
      <c r="T7" s="48" t="s">
        <v>35</v>
      </c>
    </row>
    <row r="8" spans="1:24" ht="21" customHeight="1" x14ac:dyDescent="0.2">
      <c r="A8" s="72" t="s">
        <v>36</v>
      </c>
      <c r="B8" s="102">
        <f>SUM(B10:B36)</f>
        <v>481</v>
      </c>
      <c r="C8" s="102">
        <f>SUM(C10:C36)</f>
        <v>461</v>
      </c>
      <c r="D8" s="97">
        <f>+C8/B8</f>
        <v>0.95841995841995842</v>
      </c>
      <c r="E8" s="99"/>
      <c r="F8" s="102">
        <f>SUM(F10:F36)</f>
        <v>43</v>
      </c>
      <c r="G8" s="102">
        <f>SUM(G10:G36)</f>
        <v>41</v>
      </c>
      <c r="H8" s="97">
        <f>+G8/F8</f>
        <v>0.95348837209302328</v>
      </c>
      <c r="I8" s="98"/>
      <c r="J8" s="102">
        <f>SUM(J10:J36)</f>
        <v>411</v>
      </c>
      <c r="K8" s="102">
        <f>SUM(K10:K36)</f>
        <v>377</v>
      </c>
      <c r="L8" s="97">
        <f>+K8/J8</f>
        <v>0.91727493917274938</v>
      </c>
      <c r="M8" s="98"/>
      <c r="N8" s="102">
        <f>SUM(N10:N36)</f>
        <v>534</v>
      </c>
      <c r="O8" s="102">
        <f>SUM(O10:O36)</f>
        <v>478</v>
      </c>
      <c r="P8" s="97">
        <f>+O8/N8</f>
        <v>0.89513108614232206</v>
      </c>
      <c r="Q8" s="99"/>
      <c r="R8" s="102">
        <f>SUM(R10:R36)</f>
        <v>345</v>
      </c>
      <c r="S8" s="102">
        <f>SUM(S10:S36)</f>
        <v>325</v>
      </c>
      <c r="T8" s="97">
        <f>+S8/R8</f>
        <v>0.94202898550724634</v>
      </c>
    </row>
    <row r="9" spans="1:24" x14ac:dyDescent="0.2">
      <c r="A9" s="78"/>
      <c r="B9" s="100"/>
      <c r="C9" s="100"/>
      <c r="D9" s="56"/>
      <c r="E9" s="57"/>
      <c r="F9" s="100"/>
      <c r="G9" s="100"/>
      <c r="H9" s="56"/>
      <c r="I9" s="57"/>
      <c r="J9" s="100"/>
      <c r="K9" s="100"/>
      <c r="L9" s="56"/>
      <c r="M9" s="57"/>
      <c r="N9" s="100"/>
      <c r="O9" s="100"/>
      <c r="P9" s="56"/>
      <c r="Q9" s="57"/>
      <c r="R9" s="100"/>
      <c r="S9" s="100"/>
      <c r="T9" s="56"/>
    </row>
    <row r="10" spans="1:24" x14ac:dyDescent="0.2">
      <c r="A10" s="78" t="s">
        <v>173</v>
      </c>
      <c r="B10" s="100">
        <v>21</v>
      </c>
      <c r="C10" s="100">
        <v>21</v>
      </c>
      <c r="D10" s="56">
        <f t="shared" ref="D10:D36" si="0">+C10/B10</f>
        <v>1</v>
      </c>
      <c r="E10" s="58"/>
      <c r="F10" s="100">
        <v>3</v>
      </c>
      <c r="G10" s="100">
        <v>3</v>
      </c>
      <c r="H10" s="56">
        <f t="shared" ref="H10:H36" si="1">+G10/F10</f>
        <v>1</v>
      </c>
      <c r="I10" s="57"/>
      <c r="J10" s="100">
        <v>17</v>
      </c>
      <c r="K10" s="100">
        <v>17</v>
      </c>
      <c r="L10" s="56">
        <f t="shared" ref="L10:L36" si="2">+K10/J10</f>
        <v>1</v>
      </c>
      <c r="M10" s="57"/>
      <c r="N10" s="100">
        <v>19</v>
      </c>
      <c r="O10" s="100">
        <v>19</v>
      </c>
      <c r="P10" s="56">
        <f t="shared" ref="P10:P36" si="3">+O10/N10</f>
        <v>1</v>
      </c>
      <c r="Q10" s="58"/>
      <c r="R10" s="100">
        <v>16</v>
      </c>
      <c r="S10" s="100">
        <v>16</v>
      </c>
      <c r="T10" s="56">
        <f t="shared" ref="T10:T36" si="4">+S10/R10</f>
        <v>1</v>
      </c>
    </row>
    <row r="11" spans="1:24" x14ac:dyDescent="0.2">
      <c r="A11" s="78" t="s">
        <v>174</v>
      </c>
      <c r="B11" s="100">
        <v>28</v>
      </c>
      <c r="C11" s="100">
        <v>28</v>
      </c>
      <c r="D11" s="56">
        <f t="shared" si="0"/>
        <v>1</v>
      </c>
      <c r="E11" s="58"/>
      <c r="F11" s="100">
        <v>2</v>
      </c>
      <c r="G11" s="100">
        <v>1</v>
      </c>
      <c r="H11" s="56">
        <f t="shared" si="1"/>
        <v>0.5</v>
      </c>
      <c r="I11" s="57"/>
      <c r="J11" s="100">
        <v>21</v>
      </c>
      <c r="K11" s="100">
        <v>19</v>
      </c>
      <c r="L11" s="56">
        <f t="shared" si="2"/>
        <v>0.90476190476190477</v>
      </c>
      <c r="M11" s="57"/>
      <c r="N11" s="100">
        <v>22</v>
      </c>
      <c r="O11" s="100">
        <v>20</v>
      </c>
      <c r="P11" s="56">
        <f t="shared" si="3"/>
        <v>0.90909090909090906</v>
      </c>
      <c r="Q11" s="58"/>
      <c r="R11" s="100">
        <v>20</v>
      </c>
      <c r="S11" s="100">
        <v>18</v>
      </c>
      <c r="T11" s="56">
        <f t="shared" si="4"/>
        <v>0.9</v>
      </c>
    </row>
    <row r="12" spans="1:24" x14ac:dyDescent="0.2">
      <c r="A12" s="78" t="s">
        <v>175</v>
      </c>
      <c r="B12" s="100">
        <v>17</v>
      </c>
      <c r="C12" s="100">
        <v>17</v>
      </c>
      <c r="D12" s="56">
        <f t="shared" si="0"/>
        <v>1</v>
      </c>
      <c r="E12" s="58"/>
      <c r="F12" s="100">
        <v>0</v>
      </c>
      <c r="G12" s="100">
        <v>0</v>
      </c>
      <c r="H12" s="100">
        <v>0</v>
      </c>
      <c r="I12" s="57"/>
      <c r="J12" s="100">
        <v>15</v>
      </c>
      <c r="K12" s="100">
        <v>13</v>
      </c>
      <c r="L12" s="56">
        <f t="shared" si="2"/>
        <v>0.8666666666666667</v>
      </c>
      <c r="M12" s="57"/>
      <c r="N12" s="100">
        <v>16</v>
      </c>
      <c r="O12" s="100">
        <v>15</v>
      </c>
      <c r="P12" s="56">
        <f t="shared" si="3"/>
        <v>0.9375</v>
      </c>
      <c r="Q12" s="58"/>
      <c r="R12" s="100">
        <v>13</v>
      </c>
      <c r="S12" s="100">
        <v>12</v>
      </c>
      <c r="T12" s="56">
        <f t="shared" si="4"/>
        <v>0.92307692307692313</v>
      </c>
    </row>
    <row r="13" spans="1:24" x14ac:dyDescent="0.2">
      <c r="A13" s="78" t="s">
        <v>176</v>
      </c>
      <c r="B13" s="100">
        <v>35</v>
      </c>
      <c r="C13" s="100">
        <v>35</v>
      </c>
      <c r="D13" s="56">
        <f t="shared" si="0"/>
        <v>1</v>
      </c>
      <c r="E13" s="58"/>
      <c r="F13" s="100">
        <v>3</v>
      </c>
      <c r="G13" s="100">
        <v>3</v>
      </c>
      <c r="H13" s="56">
        <f t="shared" si="1"/>
        <v>1</v>
      </c>
      <c r="I13" s="57"/>
      <c r="J13" s="100">
        <v>26</v>
      </c>
      <c r="K13" s="100">
        <v>25</v>
      </c>
      <c r="L13" s="56">
        <f t="shared" si="2"/>
        <v>0.96153846153846156</v>
      </c>
      <c r="M13" s="57"/>
      <c r="N13" s="100">
        <v>25</v>
      </c>
      <c r="O13" s="100">
        <v>23</v>
      </c>
      <c r="P13" s="56">
        <f t="shared" si="3"/>
        <v>0.92</v>
      </c>
      <c r="Q13" s="58"/>
      <c r="R13" s="100">
        <v>20</v>
      </c>
      <c r="S13" s="100">
        <v>19</v>
      </c>
      <c r="T13" s="56">
        <f t="shared" si="4"/>
        <v>0.95</v>
      </c>
    </row>
    <row r="14" spans="1:24" x14ac:dyDescent="0.2">
      <c r="A14" s="78" t="s">
        <v>177</v>
      </c>
      <c r="B14" s="103">
        <v>11</v>
      </c>
      <c r="C14" s="103">
        <v>11</v>
      </c>
      <c r="D14" s="56">
        <f t="shared" si="0"/>
        <v>1</v>
      </c>
      <c r="E14" s="58"/>
      <c r="F14" s="101">
        <v>1</v>
      </c>
      <c r="G14" s="101">
        <v>1</v>
      </c>
      <c r="H14" s="56">
        <f t="shared" si="1"/>
        <v>1</v>
      </c>
      <c r="I14" s="57"/>
      <c r="J14" s="100">
        <v>12</v>
      </c>
      <c r="K14" s="100">
        <v>11</v>
      </c>
      <c r="L14" s="56">
        <f t="shared" si="2"/>
        <v>0.91666666666666663</v>
      </c>
      <c r="M14" s="57"/>
      <c r="N14" s="100">
        <v>16</v>
      </c>
      <c r="O14" s="100">
        <v>14</v>
      </c>
      <c r="P14" s="56">
        <f t="shared" si="3"/>
        <v>0.875</v>
      </c>
      <c r="Q14" s="58"/>
      <c r="R14" s="100">
        <v>5</v>
      </c>
      <c r="S14" s="100">
        <v>4</v>
      </c>
      <c r="T14" s="56">
        <f t="shared" si="4"/>
        <v>0.8</v>
      </c>
    </row>
    <row r="15" spans="1:24" x14ac:dyDescent="0.2">
      <c r="A15" s="78" t="s">
        <v>178</v>
      </c>
      <c r="B15" s="100">
        <v>15</v>
      </c>
      <c r="C15" s="100">
        <v>15</v>
      </c>
      <c r="D15" s="56">
        <f t="shared" si="0"/>
        <v>1</v>
      </c>
      <c r="E15" s="58"/>
      <c r="F15" s="100">
        <v>3</v>
      </c>
      <c r="G15" s="100">
        <v>3</v>
      </c>
      <c r="H15" s="56">
        <f t="shared" si="1"/>
        <v>1</v>
      </c>
      <c r="I15" s="57"/>
      <c r="J15" s="100">
        <v>26</v>
      </c>
      <c r="K15" s="100">
        <v>24</v>
      </c>
      <c r="L15" s="56">
        <f t="shared" si="2"/>
        <v>0.92307692307692313</v>
      </c>
      <c r="M15" s="57"/>
      <c r="N15" s="100">
        <v>26</v>
      </c>
      <c r="O15" s="100">
        <v>24</v>
      </c>
      <c r="P15" s="56">
        <f t="shared" si="3"/>
        <v>0.92307692307692313</v>
      </c>
      <c r="Q15" s="58"/>
      <c r="R15" s="100">
        <v>17</v>
      </c>
      <c r="S15" s="100">
        <v>16</v>
      </c>
      <c r="T15" s="56">
        <f t="shared" si="4"/>
        <v>0.94117647058823528</v>
      </c>
    </row>
    <row r="16" spans="1:24" x14ac:dyDescent="0.2">
      <c r="A16" s="78" t="s">
        <v>179</v>
      </c>
      <c r="B16" s="100">
        <v>3</v>
      </c>
      <c r="C16" s="100">
        <v>3</v>
      </c>
      <c r="D16" s="56">
        <f t="shared" si="0"/>
        <v>1</v>
      </c>
      <c r="E16" s="58"/>
      <c r="F16" s="101">
        <v>1</v>
      </c>
      <c r="G16" s="101">
        <v>1</v>
      </c>
      <c r="H16" s="56">
        <f t="shared" si="1"/>
        <v>1</v>
      </c>
      <c r="I16" s="57"/>
      <c r="J16" s="100">
        <v>7</v>
      </c>
      <c r="K16" s="100">
        <v>6</v>
      </c>
      <c r="L16" s="56">
        <f t="shared" si="2"/>
        <v>0.8571428571428571</v>
      </c>
      <c r="M16" s="57"/>
      <c r="N16" s="100">
        <v>10</v>
      </c>
      <c r="O16" s="100">
        <v>9</v>
      </c>
      <c r="P16" s="56">
        <f t="shared" si="3"/>
        <v>0.9</v>
      </c>
      <c r="Q16" s="58"/>
      <c r="R16" s="100">
        <v>5</v>
      </c>
      <c r="S16" s="100">
        <v>5</v>
      </c>
      <c r="T16" s="56">
        <f t="shared" si="4"/>
        <v>1</v>
      </c>
    </row>
    <row r="17" spans="1:20" x14ac:dyDescent="0.2">
      <c r="A17" s="78" t="s">
        <v>180</v>
      </c>
      <c r="B17" s="100">
        <v>68</v>
      </c>
      <c r="C17" s="100">
        <v>68</v>
      </c>
      <c r="D17" s="56">
        <f t="shared" si="0"/>
        <v>1</v>
      </c>
      <c r="E17" s="58"/>
      <c r="F17" s="100">
        <v>1</v>
      </c>
      <c r="G17" s="100">
        <v>1</v>
      </c>
      <c r="H17" s="56">
        <f t="shared" si="1"/>
        <v>1</v>
      </c>
      <c r="I17" s="57"/>
      <c r="J17" s="100">
        <v>38</v>
      </c>
      <c r="K17" s="100">
        <v>34</v>
      </c>
      <c r="L17" s="56">
        <f t="shared" si="2"/>
        <v>0.89473684210526316</v>
      </c>
      <c r="M17" s="57"/>
      <c r="N17" s="100">
        <v>37</v>
      </c>
      <c r="O17" s="100">
        <v>36</v>
      </c>
      <c r="P17" s="56">
        <f t="shared" si="3"/>
        <v>0.97297297297297303</v>
      </c>
      <c r="Q17" s="58"/>
      <c r="R17" s="100">
        <v>31</v>
      </c>
      <c r="S17" s="100">
        <v>31</v>
      </c>
      <c r="T17" s="56">
        <f t="shared" si="4"/>
        <v>1</v>
      </c>
    </row>
    <row r="18" spans="1:20" x14ac:dyDescent="0.2">
      <c r="A18" s="78" t="s">
        <v>181</v>
      </c>
      <c r="B18" s="100">
        <v>29</v>
      </c>
      <c r="C18" s="100">
        <v>27</v>
      </c>
      <c r="D18" s="56">
        <f t="shared" si="0"/>
        <v>0.93103448275862066</v>
      </c>
      <c r="E18" s="58"/>
      <c r="F18" s="100">
        <v>4</v>
      </c>
      <c r="G18" s="100">
        <v>4</v>
      </c>
      <c r="H18" s="56">
        <f t="shared" si="1"/>
        <v>1</v>
      </c>
      <c r="I18" s="57"/>
      <c r="J18" s="100">
        <v>18</v>
      </c>
      <c r="K18" s="100">
        <v>18</v>
      </c>
      <c r="L18" s="56">
        <f t="shared" si="2"/>
        <v>1</v>
      </c>
      <c r="M18" s="57"/>
      <c r="N18" s="100">
        <v>22</v>
      </c>
      <c r="O18" s="100">
        <v>21</v>
      </c>
      <c r="P18" s="56">
        <f t="shared" si="3"/>
        <v>0.95454545454545459</v>
      </c>
      <c r="Q18" s="58"/>
      <c r="R18" s="100">
        <v>17</v>
      </c>
      <c r="S18" s="100">
        <v>17</v>
      </c>
      <c r="T18" s="56">
        <f t="shared" si="4"/>
        <v>1</v>
      </c>
    </row>
    <row r="19" spans="1:20" x14ac:dyDescent="0.2">
      <c r="A19" s="78" t="s">
        <v>182</v>
      </c>
      <c r="B19" s="100">
        <v>40</v>
      </c>
      <c r="C19" s="100">
        <v>37</v>
      </c>
      <c r="D19" s="56">
        <f t="shared" si="0"/>
        <v>0.92500000000000004</v>
      </c>
      <c r="E19" s="58"/>
      <c r="F19" s="100">
        <v>4</v>
      </c>
      <c r="G19" s="100">
        <v>4</v>
      </c>
      <c r="H19" s="56">
        <f t="shared" si="1"/>
        <v>1</v>
      </c>
      <c r="I19" s="57"/>
      <c r="J19" s="100">
        <v>22</v>
      </c>
      <c r="K19" s="100">
        <v>21</v>
      </c>
      <c r="L19" s="56">
        <f t="shared" si="2"/>
        <v>0.95454545454545459</v>
      </c>
      <c r="M19" s="57"/>
      <c r="N19" s="100">
        <v>43</v>
      </c>
      <c r="O19" s="100">
        <v>35</v>
      </c>
      <c r="P19" s="56">
        <f t="shared" si="3"/>
        <v>0.81395348837209303</v>
      </c>
      <c r="Q19" s="58"/>
      <c r="R19" s="100">
        <v>19</v>
      </c>
      <c r="S19" s="100">
        <v>18</v>
      </c>
      <c r="T19" s="56">
        <f t="shared" si="4"/>
        <v>0.94736842105263153</v>
      </c>
    </row>
    <row r="20" spans="1:20" x14ac:dyDescent="0.2">
      <c r="A20" s="78" t="s">
        <v>183</v>
      </c>
      <c r="B20" s="101">
        <v>16</v>
      </c>
      <c r="C20" s="101">
        <v>16</v>
      </c>
      <c r="D20" s="56">
        <f t="shared" si="0"/>
        <v>1</v>
      </c>
      <c r="E20" s="61"/>
      <c r="F20" s="101">
        <v>2</v>
      </c>
      <c r="G20" s="101">
        <v>2</v>
      </c>
      <c r="H20" s="56">
        <f t="shared" si="1"/>
        <v>1</v>
      </c>
      <c r="I20" s="57"/>
      <c r="J20" s="100">
        <v>10</v>
      </c>
      <c r="K20" s="100">
        <v>10</v>
      </c>
      <c r="L20" s="56">
        <f t="shared" si="2"/>
        <v>1</v>
      </c>
      <c r="M20" s="57"/>
      <c r="N20" s="100">
        <v>19</v>
      </c>
      <c r="O20" s="100">
        <v>17</v>
      </c>
      <c r="P20" s="56">
        <f t="shared" si="3"/>
        <v>0.89473684210526316</v>
      </c>
      <c r="Q20" s="58"/>
      <c r="R20" s="100">
        <v>11</v>
      </c>
      <c r="S20" s="100">
        <v>11</v>
      </c>
      <c r="T20" s="56">
        <f t="shared" si="4"/>
        <v>1</v>
      </c>
    </row>
    <row r="21" spans="1:20" x14ac:dyDescent="0.2">
      <c r="A21" s="86" t="s">
        <v>184</v>
      </c>
      <c r="B21" s="100">
        <v>25</v>
      </c>
      <c r="C21" s="100">
        <v>22</v>
      </c>
      <c r="D21" s="56">
        <f t="shared" si="0"/>
        <v>0.88</v>
      </c>
      <c r="E21" s="58"/>
      <c r="F21" s="100">
        <v>3</v>
      </c>
      <c r="G21" s="100">
        <v>3</v>
      </c>
      <c r="H21" s="56">
        <f t="shared" si="1"/>
        <v>1</v>
      </c>
      <c r="I21" s="57"/>
      <c r="J21" s="100">
        <v>30</v>
      </c>
      <c r="K21" s="100">
        <v>26</v>
      </c>
      <c r="L21" s="56">
        <f t="shared" si="2"/>
        <v>0.8666666666666667</v>
      </c>
      <c r="M21" s="57"/>
      <c r="N21" s="100">
        <v>29</v>
      </c>
      <c r="O21" s="100">
        <v>28</v>
      </c>
      <c r="P21" s="56">
        <f t="shared" si="3"/>
        <v>0.96551724137931039</v>
      </c>
      <c r="Q21" s="58"/>
      <c r="R21" s="100">
        <v>26</v>
      </c>
      <c r="S21" s="100">
        <v>24</v>
      </c>
      <c r="T21" s="56">
        <f t="shared" si="4"/>
        <v>0.92307692307692313</v>
      </c>
    </row>
    <row r="22" spans="1:20" x14ac:dyDescent="0.2">
      <c r="A22" s="78" t="s">
        <v>185</v>
      </c>
      <c r="B22" s="101">
        <v>5</v>
      </c>
      <c r="C22" s="101">
        <v>5</v>
      </c>
      <c r="D22" s="56">
        <f t="shared" si="0"/>
        <v>1</v>
      </c>
      <c r="E22" s="58"/>
      <c r="F22" s="100">
        <v>0</v>
      </c>
      <c r="G22" s="100">
        <v>0</v>
      </c>
      <c r="H22" s="100">
        <v>0</v>
      </c>
      <c r="I22" s="57"/>
      <c r="J22" s="100">
        <v>13</v>
      </c>
      <c r="K22" s="100">
        <v>11</v>
      </c>
      <c r="L22" s="56">
        <f t="shared" si="2"/>
        <v>0.84615384615384615</v>
      </c>
      <c r="M22" s="57"/>
      <c r="N22" s="100">
        <v>16</v>
      </c>
      <c r="O22" s="100">
        <v>15</v>
      </c>
      <c r="P22" s="56">
        <f t="shared" si="3"/>
        <v>0.9375</v>
      </c>
      <c r="Q22" s="58"/>
      <c r="R22" s="100">
        <v>10</v>
      </c>
      <c r="S22" s="100">
        <v>10</v>
      </c>
      <c r="T22" s="56">
        <f t="shared" si="4"/>
        <v>1</v>
      </c>
    </row>
    <row r="23" spans="1:20" x14ac:dyDescent="0.2">
      <c r="A23" s="78" t="s">
        <v>186</v>
      </c>
      <c r="B23" s="100">
        <v>19</v>
      </c>
      <c r="C23" s="100">
        <v>19</v>
      </c>
      <c r="D23" s="56">
        <f t="shared" si="0"/>
        <v>1</v>
      </c>
      <c r="E23" s="58"/>
      <c r="F23" s="100">
        <v>5</v>
      </c>
      <c r="G23" s="100">
        <v>5</v>
      </c>
      <c r="H23" s="56">
        <f t="shared" si="1"/>
        <v>1</v>
      </c>
      <c r="I23" s="57"/>
      <c r="J23" s="100">
        <v>25</v>
      </c>
      <c r="K23" s="100">
        <v>24</v>
      </c>
      <c r="L23" s="56">
        <f t="shared" si="2"/>
        <v>0.96</v>
      </c>
      <c r="M23" s="57"/>
      <c r="N23" s="100">
        <v>28</v>
      </c>
      <c r="O23" s="100">
        <v>27</v>
      </c>
      <c r="P23" s="56">
        <f t="shared" si="3"/>
        <v>0.9642857142857143</v>
      </c>
      <c r="Q23" s="58"/>
      <c r="R23" s="100">
        <v>22</v>
      </c>
      <c r="S23" s="100">
        <v>21</v>
      </c>
      <c r="T23" s="56">
        <f t="shared" si="4"/>
        <v>0.95454545454545459</v>
      </c>
    </row>
    <row r="24" spans="1:20" x14ac:dyDescent="0.2">
      <c r="A24" s="78" t="s">
        <v>187</v>
      </c>
      <c r="B24" s="100">
        <v>3</v>
      </c>
      <c r="C24" s="100">
        <v>3</v>
      </c>
      <c r="D24" s="56">
        <f t="shared" si="0"/>
        <v>1</v>
      </c>
      <c r="E24" s="58"/>
      <c r="F24" s="100">
        <v>0</v>
      </c>
      <c r="G24" s="100">
        <v>0</v>
      </c>
      <c r="H24" s="100">
        <v>0</v>
      </c>
      <c r="I24" s="57"/>
      <c r="J24" s="100">
        <v>8</v>
      </c>
      <c r="K24" s="100">
        <v>6</v>
      </c>
      <c r="L24" s="56">
        <f t="shared" si="2"/>
        <v>0.75</v>
      </c>
      <c r="M24" s="57"/>
      <c r="N24" s="100">
        <v>15</v>
      </c>
      <c r="O24" s="100">
        <v>13</v>
      </c>
      <c r="P24" s="56">
        <f t="shared" si="3"/>
        <v>0.8666666666666667</v>
      </c>
      <c r="Q24" s="58"/>
      <c r="R24" s="100">
        <v>4</v>
      </c>
      <c r="S24" s="100">
        <v>4</v>
      </c>
      <c r="T24" s="56">
        <f t="shared" si="4"/>
        <v>1</v>
      </c>
    </row>
    <row r="25" spans="1:20" x14ac:dyDescent="0.2">
      <c r="A25" s="78" t="s">
        <v>188</v>
      </c>
      <c r="B25" s="100">
        <v>14</v>
      </c>
      <c r="C25" s="100">
        <v>13</v>
      </c>
      <c r="D25" s="56">
        <f t="shared" si="0"/>
        <v>0.9285714285714286</v>
      </c>
      <c r="E25" s="58"/>
      <c r="F25" s="100">
        <v>0</v>
      </c>
      <c r="G25" s="100">
        <v>0</v>
      </c>
      <c r="H25" s="100">
        <v>0</v>
      </c>
      <c r="I25" s="57"/>
      <c r="J25" s="100">
        <v>12</v>
      </c>
      <c r="K25" s="100">
        <v>11</v>
      </c>
      <c r="L25" s="56">
        <f t="shared" si="2"/>
        <v>0.91666666666666663</v>
      </c>
      <c r="M25" s="57"/>
      <c r="N25" s="100">
        <v>18</v>
      </c>
      <c r="O25" s="100">
        <v>14</v>
      </c>
      <c r="P25" s="56">
        <f t="shared" si="3"/>
        <v>0.77777777777777779</v>
      </c>
      <c r="Q25" s="58"/>
      <c r="R25" s="100">
        <v>14</v>
      </c>
      <c r="S25" s="100">
        <v>14</v>
      </c>
      <c r="T25" s="56">
        <f t="shared" si="4"/>
        <v>1</v>
      </c>
    </row>
    <row r="26" spans="1:20" x14ac:dyDescent="0.2">
      <c r="A26" s="78" t="s">
        <v>189</v>
      </c>
      <c r="B26" s="101">
        <v>6</v>
      </c>
      <c r="C26" s="101">
        <v>6</v>
      </c>
      <c r="D26" s="56">
        <f t="shared" si="0"/>
        <v>1</v>
      </c>
      <c r="E26" s="58"/>
      <c r="F26" s="100">
        <v>1</v>
      </c>
      <c r="G26" s="100">
        <v>1</v>
      </c>
      <c r="H26" s="56">
        <f t="shared" si="1"/>
        <v>1</v>
      </c>
      <c r="I26" s="57"/>
      <c r="J26" s="100">
        <v>4</v>
      </c>
      <c r="K26" s="100">
        <v>4</v>
      </c>
      <c r="L26" s="56">
        <f t="shared" si="2"/>
        <v>1</v>
      </c>
      <c r="M26" s="57"/>
      <c r="N26" s="100">
        <v>10</v>
      </c>
      <c r="O26" s="100">
        <v>10</v>
      </c>
      <c r="P26" s="56">
        <f t="shared" si="3"/>
        <v>1</v>
      </c>
      <c r="Q26" s="58"/>
      <c r="R26" s="100">
        <v>5</v>
      </c>
      <c r="S26" s="100">
        <v>5</v>
      </c>
      <c r="T26" s="56">
        <f t="shared" si="4"/>
        <v>1</v>
      </c>
    </row>
    <row r="27" spans="1:20" x14ac:dyDescent="0.2">
      <c r="A27" s="78" t="s">
        <v>190</v>
      </c>
      <c r="B27" s="100">
        <v>10</v>
      </c>
      <c r="C27" s="100">
        <v>8</v>
      </c>
      <c r="D27" s="56">
        <f t="shared" si="0"/>
        <v>0.8</v>
      </c>
      <c r="E27" s="58"/>
      <c r="F27" s="101">
        <v>1</v>
      </c>
      <c r="G27" s="101">
        <v>1</v>
      </c>
      <c r="H27" s="56">
        <f t="shared" si="1"/>
        <v>1</v>
      </c>
      <c r="I27" s="57"/>
      <c r="J27" s="100">
        <v>8</v>
      </c>
      <c r="K27" s="100">
        <v>7</v>
      </c>
      <c r="L27" s="56">
        <f t="shared" si="2"/>
        <v>0.875</v>
      </c>
      <c r="M27" s="57"/>
      <c r="N27" s="100">
        <v>13</v>
      </c>
      <c r="O27" s="100">
        <v>13</v>
      </c>
      <c r="P27" s="56">
        <f t="shared" si="3"/>
        <v>1</v>
      </c>
      <c r="Q27" s="58"/>
      <c r="R27" s="100">
        <v>10</v>
      </c>
      <c r="S27" s="100">
        <v>8</v>
      </c>
      <c r="T27" s="56">
        <f t="shared" si="4"/>
        <v>0.8</v>
      </c>
    </row>
    <row r="28" spans="1:20" x14ac:dyDescent="0.2">
      <c r="A28" s="78" t="s">
        <v>191</v>
      </c>
      <c r="B28" s="101">
        <v>11</v>
      </c>
      <c r="C28" s="101">
        <v>11</v>
      </c>
      <c r="D28" s="56">
        <f t="shared" si="0"/>
        <v>1</v>
      </c>
      <c r="E28" s="58"/>
      <c r="F28" s="100">
        <v>0</v>
      </c>
      <c r="G28" s="100">
        <v>0</v>
      </c>
      <c r="H28" s="100">
        <v>0</v>
      </c>
      <c r="I28" s="57"/>
      <c r="J28" s="100">
        <v>9</v>
      </c>
      <c r="K28" s="100">
        <v>8</v>
      </c>
      <c r="L28" s="56">
        <f t="shared" si="2"/>
        <v>0.88888888888888884</v>
      </c>
      <c r="M28" s="57"/>
      <c r="N28" s="100">
        <v>12</v>
      </c>
      <c r="O28" s="100">
        <v>10</v>
      </c>
      <c r="P28" s="56">
        <f t="shared" si="3"/>
        <v>0.83333333333333337</v>
      </c>
      <c r="Q28" s="58"/>
      <c r="R28" s="100">
        <v>7</v>
      </c>
      <c r="S28" s="100">
        <v>7</v>
      </c>
      <c r="T28" s="56">
        <f t="shared" si="4"/>
        <v>1</v>
      </c>
    </row>
    <row r="29" spans="1:20" x14ac:dyDescent="0.2">
      <c r="A29" s="78" t="s">
        <v>192</v>
      </c>
      <c r="B29" s="100">
        <v>7</v>
      </c>
      <c r="C29" s="100">
        <v>7</v>
      </c>
      <c r="D29" s="56">
        <f t="shared" si="0"/>
        <v>1</v>
      </c>
      <c r="E29" s="58"/>
      <c r="F29" s="100">
        <v>1</v>
      </c>
      <c r="G29" s="100">
        <v>0</v>
      </c>
      <c r="H29" s="56">
        <f t="shared" si="1"/>
        <v>0</v>
      </c>
      <c r="I29" s="57"/>
      <c r="J29" s="100">
        <v>9</v>
      </c>
      <c r="K29" s="100">
        <v>7</v>
      </c>
      <c r="L29" s="56">
        <f t="shared" si="2"/>
        <v>0.77777777777777779</v>
      </c>
      <c r="M29" s="57"/>
      <c r="N29" s="100">
        <v>16</v>
      </c>
      <c r="O29" s="100">
        <v>14</v>
      </c>
      <c r="P29" s="56">
        <f t="shared" si="3"/>
        <v>0.875</v>
      </c>
      <c r="Q29" s="58"/>
      <c r="R29" s="100">
        <v>9</v>
      </c>
      <c r="S29" s="100">
        <v>7</v>
      </c>
      <c r="T29" s="56">
        <f t="shared" si="4"/>
        <v>0.77777777777777779</v>
      </c>
    </row>
    <row r="30" spans="1:20" x14ac:dyDescent="0.2">
      <c r="A30" s="78" t="s">
        <v>193</v>
      </c>
      <c r="B30" s="100">
        <v>36</v>
      </c>
      <c r="C30" s="100">
        <v>30</v>
      </c>
      <c r="D30" s="56">
        <f t="shared" si="0"/>
        <v>0.83333333333333337</v>
      </c>
      <c r="E30" s="58"/>
      <c r="F30" s="100">
        <v>1</v>
      </c>
      <c r="G30" s="100">
        <v>1</v>
      </c>
      <c r="H30" s="56">
        <f t="shared" si="1"/>
        <v>1</v>
      </c>
      <c r="I30" s="57"/>
      <c r="J30" s="100">
        <v>18</v>
      </c>
      <c r="K30" s="100">
        <v>16</v>
      </c>
      <c r="L30" s="56">
        <f t="shared" si="2"/>
        <v>0.88888888888888884</v>
      </c>
      <c r="M30" s="57"/>
      <c r="N30" s="100">
        <v>24</v>
      </c>
      <c r="O30" s="100">
        <v>21</v>
      </c>
      <c r="P30" s="56">
        <f t="shared" si="3"/>
        <v>0.875</v>
      </c>
      <c r="Q30" s="58"/>
      <c r="R30" s="100">
        <v>18</v>
      </c>
      <c r="S30" s="100">
        <v>15</v>
      </c>
      <c r="T30" s="56">
        <f t="shared" si="4"/>
        <v>0.83333333333333337</v>
      </c>
    </row>
    <row r="31" spans="1:20" x14ac:dyDescent="0.2">
      <c r="A31" s="78" t="s">
        <v>194</v>
      </c>
      <c r="B31" s="101">
        <v>5</v>
      </c>
      <c r="C31" s="101">
        <v>5</v>
      </c>
      <c r="D31" s="56">
        <f t="shared" si="0"/>
        <v>1</v>
      </c>
      <c r="E31" s="61"/>
      <c r="F31" s="101">
        <v>0</v>
      </c>
      <c r="G31" s="101">
        <v>0</v>
      </c>
      <c r="H31" s="100">
        <v>0</v>
      </c>
      <c r="I31" s="57"/>
      <c r="J31" s="100">
        <v>9</v>
      </c>
      <c r="K31" s="100">
        <v>9</v>
      </c>
      <c r="L31" s="56">
        <f t="shared" si="2"/>
        <v>1</v>
      </c>
      <c r="M31" s="57"/>
      <c r="N31" s="100">
        <v>11</v>
      </c>
      <c r="O31" s="100">
        <v>8</v>
      </c>
      <c r="P31" s="56">
        <f t="shared" si="3"/>
        <v>0.72727272727272729</v>
      </c>
      <c r="Q31" s="58"/>
      <c r="R31" s="100">
        <v>7</v>
      </c>
      <c r="S31" s="100">
        <v>7</v>
      </c>
      <c r="T31" s="56">
        <f t="shared" si="4"/>
        <v>1</v>
      </c>
    </row>
    <row r="32" spans="1:20" x14ac:dyDescent="0.2">
      <c r="A32" s="78" t="s">
        <v>195</v>
      </c>
      <c r="B32" s="100">
        <v>5</v>
      </c>
      <c r="C32" s="100">
        <v>4</v>
      </c>
      <c r="D32" s="56">
        <f t="shared" si="0"/>
        <v>0.8</v>
      </c>
      <c r="E32" s="58"/>
      <c r="F32" s="100">
        <v>1</v>
      </c>
      <c r="G32" s="100">
        <v>1</v>
      </c>
      <c r="H32" s="56">
        <f t="shared" si="1"/>
        <v>1</v>
      </c>
      <c r="I32" s="57"/>
      <c r="J32" s="100">
        <v>17</v>
      </c>
      <c r="K32" s="100">
        <v>15</v>
      </c>
      <c r="L32" s="56">
        <f t="shared" si="2"/>
        <v>0.88235294117647056</v>
      </c>
      <c r="M32" s="57"/>
      <c r="N32" s="100">
        <v>24</v>
      </c>
      <c r="O32" s="100">
        <v>18</v>
      </c>
      <c r="P32" s="56">
        <f t="shared" si="3"/>
        <v>0.75</v>
      </c>
      <c r="Q32" s="58"/>
      <c r="R32" s="100">
        <v>12</v>
      </c>
      <c r="S32" s="100">
        <v>11</v>
      </c>
      <c r="T32" s="56">
        <f t="shared" si="4"/>
        <v>0.91666666666666663</v>
      </c>
    </row>
    <row r="33" spans="1:20" x14ac:dyDescent="0.2">
      <c r="A33" s="78" t="s">
        <v>196</v>
      </c>
      <c r="B33" s="101">
        <v>15</v>
      </c>
      <c r="C33" s="101">
        <v>15</v>
      </c>
      <c r="D33" s="56">
        <f t="shared" si="0"/>
        <v>1</v>
      </c>
      <c r="E33" s="61"/>
      <c r="F33" s="101">
        <v>1</v>
      </c>
      <c r="G33" s="101">
        <v>1</v>
      </c>
      <c r="H33" s="56">
        <f t="shared" si="1"/>
        <v>1</v>
      </c>
      <c r="I33" s="57"/>
      <c r="J33" s="100">
        <v>5</v>
      </c>
      <c r="K33" s="100">
        <v>5</v>
      </c>
      <c r="L33" s="56">
        <f t="shared" si="2"/>
        <v>1</v>
      </c>
      <c r="M33" s="57"/>
      <c r="N33" s="100">
        <v>6</v>
      </c>
      <c r="O33" s="100">
        <v>6</v>
      </c>
      <c r="P33" s="56">
        <f t="shared" si="3"/>
        <v>1</v>
      </c>
      <c r="Q33" s="58"/>
      <c r="R33" s="100">
        <v>3</v>
      </c>
      <c r="S33" s="100">
        <v>3</v>
      </c>
      <c r="T33" s="56">
        <f t="shared" si="4"/>
        <v>1</v>
      </c>
    </row>
    <row r="34" spans="1:20" x14ac:dyDescent="0.2">
      <c r="A34" s="78" t="s">
        <v>197</v>
      </c>
      <c r="B34" s="100">
        <v>17</v>
      </c>
      <c r="C34" s="100">
        <v>16</v>
      </c>
      <c r="D34" s="56">
        <f t="shared" si="0"/>
        <v>0.94117647058823528</v>
      </c>
      <c r="E34" s="58"/>
      <c r="F34" s="100">
        <v>1</v>
      </c>
      <c r="G34" s="100">
        <v>1</v>
      </c>
      <c r="H34" s="56">
        <f t="shared" si="1"/>
        <v>1</v>
      </c>
      <c r="I34" s="57"/>
      <c r="J34" s="100">
        <v>15</v>
      </c>
      <c r="K34" s="100">
        <v>15</v>
      </c>
      <c r="L34" s="56">
        <f t="shared" si="2"/>
        <v>1</v>
      </c>
      <c r="M34" s="57"/>
      <c r="N34" s="100">
        <v>25</v>
      </c>
      <c r="O34" s="100">
        <v>21</v>
      </c>
      <c r="P34" s="56">
        <f t="shared" si="3"/>
        <v>0.84</v>
      </c>
      <c r="Q34" s="58"/>
      <c r="R34" s="100">
        <v>10</v>
      </c>
      <c r="S34" s="100">
        <v>10</v>
      </c>
      <c r="T34" s="56">
        <f t="shared" si="4"/>
        <v>1</v>
      </c>
    </row>
    <row r="35" spans="1:20" x14ac:dyDescent="0.2">
      <c r="A35" s="87" t="s">
        <v>198</v>
      </c>
      <c r="B35" s="100">
        <v>18</v>
      </c>
      <c r="C35" s="100">
        <v>18</v>
      </c>
      <c r="D35" s="56">
        <f t="shared" si="0"/>
        <v>1</v>
      </c>
      <c r="E35" s="58"/>
      <c r="F35" s="100">
        <v>0</v>
      </c>
      <c r="G35" s="100">
        <v>0</v>
      </c>
      <c r="H35" s="100">
        <v>0</v>
      </c>
      <c r="I35" s="62"/>
      <c r="J35" s="100">
        <v>15</v>
      </c>
      <c r="K35" s="100">
        <v>13</v>
      </c>
      <c r="L35" s="56">
        <f t="shared" si="2"/>
        <v>0.8666666666666667</v>
      </c>
      <c r="M35" s="62"/>
      <c r="N35" s="100">
        <v>23</v>
      </c>
      <c r="O35" s="100">
        <v>20</v>
      </c>
      <c r="P35" s="56">
        <f t="shared" si="3"/>
        <v>0.86956521739130432</v>
      </c>
      <c r="Q35" s="63"/>
      <c r="R35" s="100">
        <v>11</v>
      </c>
      <c r="S35" s="100">
        <v>10</v>
      </c>
      <c r="T35" s="56">
        <f t="shared" si="4"/>
        <v>0.90909090909090906</v>
      </c>
    </row>
    <row r="36" spans="1:20" ht="13.5" thickBot="1" x14ac:dyDescent="0.25">
      <c r="A36" s="88" t="s">
        <v>199</v>
      </c>
      <c r="B36" s="92">
        <v>2</v>
      </c>
      <c r="C36" s="92">
        <v>1</v>
      </c>
      <c r="D36" s="90">
        <f t="shared" si="0"/>
        <v>0.5</v>
      </c>
      <c r="E36" s="66"/>
      <c r="F36" s="92">
        <v>4</v>
      </c>
      <c r="G36" s="92">
        <v>4</v>
      </c>
      <c r="H36" s="90">
        <f t="shared" si="1"/>
        <v>1</v>
      </c>
      <c r="I36" s="67"/>
      <c r="J36" s="89">
        <v>2</v>
      </c>
      <c r="K36" s="89">
        <v>2</v>
      </c>
      <c r="L36" s="90">
        <f t="shared" si="2"/>
        <v>1</v>
      </c>
      <c r="M36" s="67"/>
      <c r="N36" s="89">
        <v>9</v>
      </c>
      <c r="O36" s="89">
        <v>7</v>
      </c>
      <c r="P36" s="90">
        <f t="shared" si="3"/>
        <v>0.77777777777777779</v>
      </c>
      <c r="Q36" s="66"/>
      <c r="R36" s="89">
        <v>3</v>
      </c>
      <c r="S36" s="89">
        <v>2</v>
      </c>
      <c r="T36" s="90">
        <f t="shared" si="4"/>
        <v>0.66666666666666663</v>
      </c>
    </row>
  </sheetData>
  <mergeCells count="11">
    <mergeCell ref="A6:A7"/>
    <mergeCell ref="A1:T1"/>
    <mergeCell ref="A2:T2"/>
    <mergeCell ref="A3:T3"/>
    <mergeCell ref="A4:T4"/>
    <mergeCell ref="V1:W2"/>
    <mergeCell ref="R6:T6"/>
    <mergeCell ref="F6:H6"/>
    <mergeCell ref="B6:D6"/>
    <mergeCell ref="J6:L6"/>
    <mergeCell ref="N6:P6"/>
  </mergeCells>
  <hyperlinks>
    <hyperlink ref="V1" r:id="rId1" location="INDICE!A1"/>
    <hyperlink ref="V1:W2" location="INDICE!A3" display="INDICE"/>
  </hyperlinks>
  <printOptions horizontalCentered="1"/>
  <pageMargins left="0.7" right="0.7" top="0.75" bottom="0.75" header="0.3" footer="0.3"/>
  <pageSetup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zoomScaleNormal="100" zoomScaleSheetLayoutView="100" workbookViewId="0">
      <selection activeCell="Z1" sqref="Z1:AA2"/>
    </sheetView>
  </sheetViews>
  <sheetFormatPr baseColWidth="10" defaultRowHeight="15" x14ac:dyDescent="0.25"/>
  <cols>
    <col min="1" max="1" width="16.42578125" style="59" customWidth="1"/>
    <col min="2" max="2" width="5.140625" style="59" bestFit="1" customWidth="1"/>
    <col min="3" max="3" width="7.7109375" style="59" bestFit="1" customWidth="1"/>
    <col min="4" max="4" width="7" style="59" bestFit="1" customWidth="1"/>
    <col min="5" max="5" width="1.140625" style="59" customWidth="1"/>
    <col min="6" max="6" width="6" style="59" bestFit="1" customWidth="1"/>
    <col min="7" max="7" width="7.140625" style="59" bestFit="1" customWidth="1"/>
    <col min="8" max="8" width="7" style="59" bestFit="1" customWidth="1"/>
    <col min="9" max="9" width="1.140625" style="59" customWidth="1"/>
    <col min="10" max="10" width="5" style="59" bestFit="1" customWidth="1"/>
    <col min="11" max="11" width="7.7109375" style="59" bestFit="1" customWidth="1"/>
    <col min="12" max="12" width="7" style="59" bestFit="1" customWidth="1"/>
    <col min="13" max="13" width="1.140625" style="59" customWidth="1"/>
    <col min="14" max="14" width="5.140625" style="59" bestFit="1" customWidth="1"/>
    <col min="15" max="15" width="7.7109375" style="59" bestFit="1" customWidth="1"/>
    <col min="16" max="16" width="6" style="59" bestFit="1" customWidth="1"/>
    <col min="17" max="17" width="1.140625" style="59" customWidth="1"/>
    <col min="18" max="18" width="5.140625" style="59" bestFit="1" customWidth="1"/>
    <col min="19" max="19" width="7.7109375" style="59" bestFit="1" customWidth="1"/>
    <col min="20" max="20" width="7" style="59" bestFit="1" customWidth="1"/>
    <col min="21" max="21" width="0.7109375" style="59" customWidth="1"/>
    <col min="22" max="22" width="7.42578125" style="59" bestFit="1" customWidth="1"/>
    <col min="23" max="23" width="7.7109375" style="59" bestFit="1" customWidth="1"/>
    <col min="24" max="24" width="7" style="59" bestFit="1" customWidth="1"/>
    <col min="25" max="16384" width="11.42578125" style="4"/>
  </cols>
  <sheetData>
    <row r="1" spans="1:28" ht="15" customHeight="1" x14ac:dyDescent="0.25">
      <c r="A1" s="233" t="s">
        <v>119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36"/>
      <c r="Z1" s="223" t="s">
        <v>132</v>
      </c>
      <c r="AA1" s="223"/>
      <c r="AB1" s="36"/>
    </row>
    <row r="2" spans="1:28" ht="15" customHeight="1" x14ac:dyDescent="0.25">
      <c r="A2" s="233" t="s">
        <v>111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36"/>
      <c r="Z2" s="223"/>
      <c r="AA2" s="223"/>
      <c r="AB2"/>
    </row>
    <row r="3" spans="1:28" x14ac:dyDescent="0.25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28" x14ac:dyDescent="0.25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8" ht="15.75" thickBot="1" x14ac:dyDescent="0.3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ht="36.75" customHeight="1" x14ac:dyDescent="0.25">
      <c r="A6" s="231"/>
      <c r="B6" s="234" t="s">
        <v>32</v>
      </c>
      <c r="C6" s="234"/>
      <c r="D6" s="234"/>
      <c r="E6" s="44"/>
      <c r="F6" s="234" t="s">
        <v>112</v>
      </c>
      <c r="G6" s="234"/>
      <c r="H6" s="234"/>
      <c r="I6" s="44"/>
      <c r="J6" s="230" t="s">
        <v>220</v>
      </c>
      <c r="K6" s="230"/>
      <c r="L6" s="230"/>
      <c r="M6" s="44"/>
      <c r="N6" s="230" t="s">
        <v>107</v>
      </c>
      <c r="O6" s="230"/>
      <c r="P6" s="230"/>
      <c r="Q6" s="44"/>
      <c r="R6" s="230" t="s">
        <v>108</v>
      </c>
      <c r="S6" s="230"/>
      <c r="T6" s="230"/>
      <c r="U6" s="53"/>
      <c r="V6" s="230" t="s">
        <v>109</v>
      </c>
      <c r="W6" s="230"/>
      <c r="X6" s="230"/>
    </row>
    <row r="7" spans="1:28" ht="15.75" thickBot="1" x14ac:dyDescent="0.3">
      <c r="A7" s="232" t="s">
        <v>27</v>
      </c>
      <c r="B7" s="48" t="s">
        <v>33</v>
      </c>
      <c r="C7" s="48" t="s">
        <v>72</v>
      </c>
      <c r="D7" s="48" t="s">
        <v>35</v>
      </c>
      <c r="E7" s="48"/>
      <c r="F7" s="48" t="s">
        <v>33</v>
      </c>
      <c r="G7" s="48" t="s">
        <v>72</v>
      </c>
      <c r="H7" s="48" t="s">
        <v>35</v>
      </c>
      <c r="I7" s="48"/>
      <c r="J7" s="48" t="s">
        <v>33</v>
      </c>
      <c r="K7" s="48" t="s">
        <v>34</v>
      </c>
      <c r="L7" s="48" t="s">
        <v>35</v>
      </c>
      <c r="M7" s="48"/>
      <c r="N7" s="48" t="s">
        <v>33</v>
      </c>
      <c r="O7" s="48" t="s">
        <v>72</v>
      </c>
      <c r="P7" s="48" t="s">
        <v>35</v>
      </c>
      <c r="Q7" s="48"/>
      <c r="R7" s="48" t="s">
        <v>33</v>
      </c>
      <c r="S7" s="48" t="s">
        <v>72</v>
      </c>
      <c r="T7" s="48" t="s">
        <v>35</v>
      </c>
      <c r="U7" s="48"/>
      <c r="V7" s="48" t="s">
        <v>33</v>
      </c>
      <c r="W7" s="48" t="s">
        <v>72</v>
      </c>
      <c r="X7" s="48" t="s">
        <v>35</v>
      </c>
    </row>
    <row r="8" spans="1:28" x14ac:dyDescent="0.25">
      <c r="A8" s="72" t="s">
        <v>36</v>
      </c>
      <c r="B8" s="102">
        <f>SUM(B10:B36)</f>
        <v>286</v>
      </c>
      <c r="C8" s="102">
        <f>SUM(C10:C36)</f>
        <v>252</v>
      </c>
      <c r="D8" s="97">
        <f>+C8/B8</f>
        <v>0.88111888111888115</v>
      </c>
      <c r="E8" s="44"/>
      <c r="F8" s="102">
        <f>SUM(F10:F36)</f>
        <v>583</v>
      </c>
      <c r="G8" s="102">
        <f>SUM(G10:G36)</f>
        <v>537</v>
      </c>
      <c r="H8" s="97">
        <f>+G8/F8</f>
        <v>0.92109777015437388</v>
      </c>
      <c r="I8" s="44"/>
      <c r="J8" s="102">
        <f>SUM(J10:J36)</f>
        <v>253</v>
      </c>
      <c r="K8" s="102">
        <f>SUM(K10:K36)</f>
        <v>228</v>
      </c>
      <c r="L8" s="97">
        <f>+K8/J8</f>
        <v>0.90118577075098816</v>
      </c>
      <c r="M8" s="44"/>
      <c r="N8" s="111">
        <f>SUM(N10:N36)</f>
        <v>378</v>
      </c>
      <c r="O8" s="111">
        <f>SUM(O10:O36)</f>
        <v>339</v>
      </c>
      <c r="P8" s="97">
        <f>+O8/N8</f>
        <v>0.89682539682539686</v>
      </c>
      <c r="Q8" s="44"/>
      <c r="R8" s="102">
        <f>SUM(R10:R36)</f>
        <v>369</v>
      </c>
      <c r="S8" s="102">
        <f>SUM(S10:S36)</f>
        <v>342</v>
      </c>
      <c r="T8" s="97">
        <f>+S8/R8</f>
        <v>0.92682926829268297</v>
      </c>
      <c r="U8" s="99"/>
      <c r="V8" s="102">
        <f>SUM(V10:V36)</f>
        <v>239764</v>
      </c>
      <c r="W8" s="102">
        <f>SUM(W10:W36)</f>
        <v>195788</v>
      </c>
      <c r="X8" s="97">
        <f>+W8/V8</f>
        <v>0.81658630987137348</v>
      </c>
    </row>
    <row r="9" spans="1:28" x14ac:dyDescent="0.25">
      <c r="A9" s="78"/>
      <c r="B9" s="57"/>
      <c r="C9" s="57"/>
      <c r="D9" s="56"/>
      <c r="F9" s="57"/>
      <c r="G9" s="57"/>
      <c r="H9" s="56"/>
      <c r="J9" s="57"/>
      <c r="K9" s="57"/>
      <c r="L9" s="56"/>
      <c r="N9" s="57"/>
      <c r="O9" s="57"/>
      <c r="P9" s="56"/>
      <c r="R9" s="55"/>
      <c r="S9" s="55"/>
      <c r="T9" s="56"/>
      <c r="U9" s="57"/>
      <c r="V9" s="55"/>
      <c r="W9" s="55"/>
      <c r="X9" s="56"/>
    </row>
    <row r="10" spans="1:28" x14ac:dyDescent="0.25">
      <c r="A10" s="78" t="s">
        <v>37</v>
      </c>
      <c r="B10" s="100">
        <v>14</v>
      </c>
      <c r="C10" s="100">
        <v>12</v>
      </c>
      <c r="D10" s="56">
        <f t="shared" ref="D10:D36" si="0">+C10/B10</f>
        <v>0.8571428571428571</v>
      </c>
      <c r="F10" s="100">
        <v>38</v>
      </c>
      <c r="G10" s="100">
        <v>26</v>
      </c>
      <c r="H10" s="56">
        <f t="shared" ref="H10:H36" si="1">+G10/F10</f>
        <v>0.68421052631578949</v>
      </c>
      <c r="J10" s="100">
        <v>12</v>
      </c>
      <c r="K10" s="100">
        <v>12</v>
      </c>
      <c r="L10" s="56">
        <f t="shared" ref="L10:L36" si="2">+K10/J10</f>
        <v>1</v>
      </c>
      <c r="N10" s="101">
        <v>10</v>
      </c>
      <c r="O10" s="101">
        <v>9</v>
      </c>
      <c r="P10" s="56">
        <f t="shared" ref="P10:P36" si="3">+O10/N10</f>
        <v>0.9</v>
      </c>
      <c r="R10" s="100">
        <v>17</v>
      </c>
      <c r="S10" s="100">
        <v>16</v>
      </c>
      <c r="T10" s="56">
        <f t="shared" ref="T10:T36" si="4">+S10/R10</f>
        <v>0.94117647058823528</v>
      </c>
      <c r="U10" s="58"/>
      <c r="V10" s="100">
        <v>13646</v>
      </c>
      <c r="W10" s="100">
        <v>11820</v>
      </c>
      <c r="X10" s="56">
        <f t="shared" ref="X10:X36" si="5">+W10/V10</f>
        <v>0.86618789388831896</v>
      </c>
    </row>
    <row r="11" spans="1:28" x14ac:dyDescent="0.25">
      <c r="A11" s="78" t="s">
        <v>38</v>
      </c>
      <c r="B11" s="100">
        <v>12</v>
      </c>
      <c r="C11" s="100">
        <v>11</v>
      </c>
      <c r="D11" s="56">
        <f t="shared" si="0"/>
        <v>0.91666666666666663</v>
      </c>
      <c r="F11" s="100">
        <v>29</v>
      </c>
      <c r="G11" s="100">
        <v>27</v>
      </c>
      <c r="H11" s="56">
        <f t="shared" si="1"/>
        <v>0.93103448275862066</v>
      </c>
      <c r="J11" s="100">
        <v>24</v>
      </c>
      <c r="K11" s="100">
        <v>20</v>
      </c>
      <c r="L11" s="56">
        <f t="shared" si="2"/>
        <v>0.83333333333333337</v>
      </c>
      <c r="N11" s="101">
        <v>19</v>
      </c>
      <c r="O11" s="101">
        <v>19</v>
      </c>
      <c r="P11" s="56">
        <f t="shared" si="3"/>
        <v>1</v>
      </c>
      <c r="R11" s="100">
        <v>20</v>
      </c>
      <c r="S11" s="100">
        <v>19</v>
      </c>
      <c r="T11" s="56">
        <f t="shared" si="4"/>
        <v>0.95</v>
      </c>
      <c r="U11" s="58"/>
      <c r="V11" s="100">
        <v>12742</v>
      </c>
      <c r="W11" s="100">
        <v>11171</v>
      </c>
      <c r="X11" s="56">
        <f t="shared" si="5"/>
        <v>0.87670695338251448</v>
      </c>
    </row>
    <row r="12" spans="1:28" x14ac:dyDescent="0.25">
      <c r="A12" s="78" t="s">
        <v>39</v>
      </c>
      <c r="B12" s="100">
        <v>11</v>
      </c>
      <c r="C12" s="100">
        <v>9</v>
      </c>
      <c r="D12" s="56">
        <f t="shared" si="0"/>
        <v>0.81818181818181823</v>
      </c>
      <c r="F12" s="100">
        <v>29</v>
      </c>
      <c r="G12" s="100">
        <v>29</v>
      </c>
      <c r="H12" s="56">
        <f t="shared" si="1"/>
        <v>1</v>
      </c>
      <c r="J12" s="100">
        <v>11</v>
      </c>
      <c r="K12" s="100">
        <v>8</v>
      </c>
      <c r="L12" s="56">
        <f t="shared" si="2"/>
        <v>0.72727272727272729</v>
      </c>
      <c r="N12" s="100">
        <v>6</v>
      </c>
      <c r="O12" s="100">
        <v>6</v>
      </c>
      <c r="P12" s="56">
        <f t="shared" si="3"/>
        <v>1</v>
      </c>
      <c r="R12" s="100">
        <v>13</v>
      </c>
      <c r="S12" s="100">
        <v>12</v>
      </c>
      <c r="T12" s="56">
        <f t="shared" si="4"/>
        <v>0.92307692307692313</v>
      </c>
      <c r="U12" s="58"/>
      <c r="V12" s="100">
        <v>9447</v>
      </c>
      <c r="W12" s="100">
        <v>7512</v>
      </c>
      <c r="X12" s="56">
        <f t="shared" si="5"/>
        <v>0.79517307081613209</v>
      </c>
    </row>
    <row r="13" spans="1:28" x14ac:dyDescent="0.25">
      <c r="A13" s="78" t="s">
        <v>40</v>
      </c>
      <c r="B13" s="100">
        <v>19</v>
      </c>
      <c r="C13" s="100">
        <v>15</v>
      </c>
      <c r="D13" s="56">
        <f t="shared" si="0"/>
        <v>0.78947368421052633</v>
      </c>
      <c r="F13" s="100">
        <v>74</v>
      </c>
      <c r="G13" s="100">
        <v>74</v>
      </c>
      <c r="H13" s="56">
        <f t="shared" si="1"/>
        <v>1</v>
      </c>
      <c r="J13" s="101">
        <v>26</v>
      </c>
      <c r="K13" s="101">
        <v>26</v>
      </c>
      <c r="L13" s="56">
        <f t="shared" si="2"/>
        <v>1</v>
      </c>
      <c r="N13" s="101">
        <v>27</v>
      </c>
      <c r="O13" s="101">
        <v>27</v>
      </c>
      <c r="P13" s="56">
        <f t="shared" si="3"/>
        <v>1</v>
      </c>
      <c r="R13" s="100">
        <v>27</v>
      </c>
      <c r="S13" s="100">
        <v>27</v>
      </c>
      <c r="T13" s="56">
        <f t="shared" si="4"/>
        <v>1</v>
      </c>
      <c r="U13" s="58"/>
      <c r="V13" s="100">
        <v>17053</v>
      </c>
      <c r="W13" s="100">
        <v>14662</v>
      </c>
      <c r="X13" s="56">
        <f t="shared" si="5"/>
        <v>0.85979006626400045</v>
      </c>
    </row>
    <row r="14" spans="1:28" x14ac:dyDescent="0.25">
      <c r="A14" s="78" t="s">
        <v>41</v>
      </c>
      <c r="B14" s="100">
        <v>8</v>
      </c>
      <c r="C14" s="100">
        <v>7</v>
      </c>
      <c r="D14" s="56">
        <f t="shared" si="0"/>
        <v>0.875</v>
      </c>
      <c r="F14" s="100">
        <v>30</v>
      </c>
      <c r="G14" s="100">
        <v>29</v>
      </c>
      <c r="H14" s="56">
        <f t="shared" si="1"/>
        <v>0.96666666666666667</v>
      </c>
      <c r="J14" s="100">
        <v>10</v>
      </c>
      <c r="K14" s="100">
        <v>10</v>
      </c>
      <c r="L14" s="56">
        <f t="shared" si="2"/>
        <v>1</v>
      </c>
      <c r="N14" s="101">
        <v>11</v>
      </c>
      <c r="O14" s="101">
        <v>7</v>
      </c>
      <c r="P14" s="56">
        <f t="shared" si="3"/>
        <v>0.63636363636363635</v>
      </c>
      <c r="R14" s="101">
        <v>6</v>
      </c>
      <c r="S14" s="101">
        <v>6</v>
      </c>
      <c r="T14" s="56">
        <f t="shared" si="4"/>
        <v>1</v>
      </c>
      <c r="U14" s="61"/>
      <c r="V14" s="100">
        <v>4103</v>
      </c>
      <c r="W14" s="100">
        <v>3128</v>
      </c>
      <c r="X14" s="56">
        <f t="shared" si="5"/>
        <v>0.76236899829393123</v>
      </c>
    </row>
    <row r="15" spans="1:28" x14ac:dyDescent="0.25">
      <c r="A15" s="78" t="s">
        <v>43</v>
      </c>
      <c r="B15" s="100">
        <v>17</v>
      </c>
      <c r="C15" s="100">
        <v>15</v>
      </c>
      <c r="D15" s="56">
        <f t="shared" si="0"/>
        <v>0.88235294117647056</v>
      </c>
      <c r="F15" s="100">
        <v>17</v>
      </c>
      <c r="G15" s="100">
        <v>17</v>
      </c>
      <c r="H15" s="56">
        <f t="shared" si="1"/>
        <v>1</v>
      </c>
      <c r="J15" s="100">
        <v>13</v>
      </c>
      <c r="K15" s="100">
        <v>12</v>
      </c>
      <c r="L15" s="56">
        <f t="shared" si="2"/>
        <v>0.92307692307692313</v>
      </c>
      <c r="N15" s="101">
        <v>20</v>
      </c>
      <c r="O15" s="101">
        <v>20</v>
      </c>
      <c r="P15" s="56">
        <f t="shared" si="3"/>
        <v>1</v>
      </c>
      <c r="R15" s="100">
        <v>19</v>
      </c>
      <c r="S15" s="100">
        <v>19</v>
      </c>
      <c r="T15" s="56">
        <f t="shared" si="4"/>
        <v>1</v>
      </c>
      <c r="U15" s="58"/>
      <c r="V15" s="100">
        <v>9114</v>
      </c>
      <c r="W15" s="100">
        <v>7080</v>
      </c>
      <c r="X15" s="56">
        <f t="shared" si="5"/>
        <v>0.7768268597761685</v>
      </c>
    </row>
    <row r="16" spans="1:28" x14ac:dyDescent="0.25">
      <c r="A16" s="78" t="s">
        <v>44</v>
      </c>
      <c r="B16" s="100">
        <v>5</v>
      </c>
      <c r="C16" s="100">
        <v>5</v>
      </c>
      <c r="D16" s="56">
        <f t="shared" si="0"/>
        <v>1</v>
      </c>
      <c r="F16" s="100">
        <v>2</v>
      </c>
      <c r="G16" s="100">
        <v>2</v>
      </c>
      <c r="H16" s="56">
        <f t="shared" si="1"/>
        <v>1</v>
      </c>
      <c r="J16" s="101">
        <v>3</v>
      </c>
      <c r="K16" s="101">
        <v>3</v>
      </c>
      <c r="L16" s="56">
        <f t="shared" si="2"/>
        <v>1</v>
      </c>
      <c r="N16" s="101">
        <v>4</v>
      </c>
      <c r="O16" s="101">
        <v>4</v>
      </c>
      <c r="P16" s="56">
        <f t="shared" si="3"/>
        <v>1</v>
      </c>
      <c r="R16" s="100">
        <v>4</v>
      </c>
      <c r="S16" s="100">
        <v>4</v>
      </c>
      <c r="T16" s="56">
        <f t="shared" si="4"/>
        <v>1</v>
      </c>
      <c r="U16" s="58"/>
      <c r="V16" s="100">
        <v>2234</v>
      </c>
      <c r="W16" s="100">
        <v>1844</v>
      </c>
      <c r="X16" s="56">
        <f t="shared" si="5"/>
        <v>0.82542524619516566</v>
      </c>
    </row>
    <row r="17" spans="1:24" x14ac:dyDescent="0.25">
      <c r="A17" s="78" t="s">
        <v>45</v>
      </c>
      <c r="B17" s="100">
        <v>26</v>
      </c>
      <c r="C17" s="100">
        <v>25</v>
      </c>
      <c r="D17" s="56">
        <f t="shared" si="0"/>
        <v>0.96153846153846156</v>
      </c>
      <c r="F17" s="100">
        <v>53</v>
      </c>
      <c r="G17" s="100">
        <v>40</v>
      </c>
      <c r="H17" s="56">
        <f t="shared" si="1"/>
        <v>0.75471698113207553</v>
      </c>
      <c r="J17" s="100">
        <v>22</v>
      </c>
      <c r="K17" s="100">
        <v>20</v>
      </c>
      <c r="L17" s="56">
        <f t="shared" si="2"/>
        <v>0.90909090909090906</v>
      </c>
      <c r="N17" s="100">
        <v>16</v>
      </c>
      <c r="O17" s="100">
        <v>14</v>
      </c>
      <c r="P17" s="56">
        <f t="shared" si="3"/>
        <v>0.875</v>
      </c>
      <c r="R17" s="100">
        <v>39</v>
      </c>
      <c r="S17" s="100">
        <v>39</v>
      </c>
      <c r="T17" s="56">
        <f t="shared" si="4"/>
        <v>1</v>
      </c>
      <c r="U17" s="58"/>
      <c r="V17" s="100">
        <v>28232</v>
      </c>
      <c r="W17" s="100">
        <v>23957</v>
      </c>
      <c r="X17" s="56">
        <f t="shared" si="5"/>
        <v>0.84857608387645223</v>
      </c>
    </row>
    <row r="18" spans="1:24" x14ac:dyDescent="0.25">
      <c r="A18" s="78" t="s">
        <v>46</v>
      </c>
      <c r="B18" s="100">
        <v>15</v>
      </c>
      <c r="C18" s="100">
        <v>15</v>
      </c>
      <c r="D18" s="56">
        <f t="shared" si="0"/>
        <v>1</v>
      </c>
      <c r="F18" s="100">
        <v>21</v>
      </c>
      <c r="G18" s="100">
        <v>21</v>
      </c>
      <c r="H18" s="56">
        <f t="shared" si="1"/>
        <v>1</v>
      </c>
      <c r="J18" s="100">
        <v>16</v>
      </c>
      <c r="K18" s="100">
        <v>14</v>
      </c>
      <c r="L18" s="56">
        <f t="shared" si="2"/>
        <v>0.875</v>
      </c>
      <c r="N18" s="101">
        <v>31</v>
      </c>
      <c r="O18" s="101">
        <v>31</v>
      </c>
      <c r="P18" s="56">
        <f t="shared" si="3"/>
        <v>1</v>
      </c>
      <c r="R18" s="100">
        <v>20</v>
      </c>
      <c r="S18" s="100">
        <v>19</v>
      </c>
      <c r="T18" s="56">
        <f t="shared" si="4"/>
        <v>0.95</v>
      </c>
      <c r="U18" s="58"/>
      <c r="V18" s="100">
        <v>11868</v>
      </c>
      <c r="W18" s="100">
        <v>10118</v>
      </c>
      <c r="X18" s="56">
        <f t="shared" si="5"/>
        <v>0.85254465790360634</v>
      </c>
    </row>
    <row r="19" spans="1:24" x14ac:dyDescent="0.25">
      <c r="A19" s="78" t="s">
        <v>47</v>
      </c>
      <c r="B19" s="100">
        <v>10</v>
      </c>
      <c r="C19" s="100">
        <v>9</v>
      </c>
      <c r="D19" s="56">
        <f t="shared" si="0"/>
        <v>0.9</v>
      </c>
      <c r="F19" s="100">
        <v>15</v>
      </c>
      <c r="G19" s="100">
        <v>15</v>
      </c>
      <c r="H19" s="56">
        <f t="shared" si="1"/>
        <v>1</v>
      </c>
      <c r="J19" s="100">
        <v>13</v>
      </c>
      <c r="K19" s="100">
        <v>11</v>
      </c>
      <c r="L19" s="56">
        <f t="shared" si="2"/>
        <v>0.84615384615384615</v>
      </c>
      <c r="N19" s="101">
        <v>22</v>
      </c>
      <c r="O19" s="101">
        <v>20</v>
      </c>
      <c r="P19" s="56">
        <f t="shared" si="3"/>
        <v>0.90909090909090906</v>
      </c>
      <c r="R19" s="100">
        <v>12</v>
      </c>
      <c r="S19" s="100">
        <v>12</v>
      </c>
      <c r="T19" s="56">
        <f t="shared" si="4"/>
        <v>1</v>
      </c>
      <c r="U19" s="58"/>
      <c r="V19" s="100">
        <v>11800</v>
      </c>
      <c r="W19" s="100">
        <v>8914</v>
      </c>
      <c r="X19" s="56">
        <f t="shared" si="5"/>
        <v>0.75542372881355935</v>
      </c>
    </row>
    <row r="20" spans="1:24" x14ac:dyDescent="0.25">
      <c r="A20" s="78" t="s">
        <v>48</v>
      </c>
      <c r="B20" s="101">
        <v>3</v>
      </c>
      <c r="C20" s="101">
        <v>3</v>
      </c>
      <c r="D20" s="56">
        <f t="shared" si="0"/>
        <v>1</v>
      </c>
      <c r="F20" s="100">
        <v>21</v>
      </c>
      <c r="G20" s="100">
        <v>21</v>
      </c>
      <c r="H20" s="56">
        <f t="shared" si="1"/>
        <v>1</v>
      </c>
      <c r="J20" s="101">
        <v>1</v>
      </c>
      <c r="K20" s="101">
        <v>1</v>
      </c>
      <c r="L20" s="56">
        <f t="shared" si="2"/>
        <v>1</v>
      </c>
      <c r="N20" s="101">
        <v>2</v>
      </c>
      <c r="O20" s="101">
        <v>2</v>
      </c>
      <c r="P20" s="56">
        <f t="shared" si="3"/>
        <v>1</v>
      </c>
      <c r="R20" s="100">
        <v>9</v>
      </c>
      <c r="S20" s="100">
        <v>8</v>
      </c>
      <c r="T20" s="56">
        <f t="shared" si="4"/>
        <v>0.88888888888888884</v>
      </c>
      <c r="U20" s="58"/>
      <c r="V20" s="100">
        <v>4415</v>
      </c>
      <c r="W20" s="100">
        <v>3158</v>
      </c>
      <c r="X20" s="56">
        <f t="shared" si="5"/>
        <v>0.71528878822197051</v>
      </c>
    </row>
    <row r="21" spans="1:24" x14ac:dyDescent="0.25">
      <c r="A21" s="86" t="s">
        <v>49</v>
      </c>
      <c r="B21" s="100">
        <v>15</v>
      </c>
      <c r="C21" s="100">
        <v>14</v>
      </c>
      <c r="D21" s="56">
        <f t="shared" si="0"/>
        <v>0.93333333333333335</v>
      </c>
      <c r="F21" s="100">
        <v>26</v>
      </c>
      <c r="G21" s="100">
        <v>18</v>
      </c>
      <c r="H21" s="56">
        <f t="shared" si="1"/>
        <v>0.69230769230769229</v>
      </c>
      <c r="J21" s="100">
        <v>21</v>
      </c>
      <c r="K21" s="100">
        <v>20</v>
      </c>
      <c r="L21" s="56">
        <f t="shared" si="2"/>
        <v>0.95238095238095233</v>
      </c>
      <c r="N21" s="100">
        <v>19</v>
      </c>
      <c r="O21" s="100">
        <v>18</v>
      </c>
      <c r="P21" s="56">
        <f t="shared" si="3"/>
        <v>0.94736842105263153</v>
      </c>
      <c r="R21" s="100">
        <v>24</v>
      </c>
      <c r="S21" s="100">
        <v>22</v>
      </c>
      <c r="T21" s="56">
        <f t="shared" si="4"/>
        <v>0.91666666666666663</v>
      </c>
      <c r="U21" s="58"/>
      <c r="V21" s="100">
        <v>19976</v>
      </c>
      <c r="W21" s="100">
        <v>16941</v>
      </c>
      <c r="X21" s="56">
        <f t="shared" si="5"/>
        <v>0.8480676812174609</v>
      </c>
    </row>
    <row r="22" spans="1:24" x14ac:dyDescent="0.25">
      <c r="A22" s="78" t="s">
        <v>50</v>
      </c>
      <c r="B22" s="100">
        <v>6</v>
      </c>
      <c r="C22" s="100">
        <v>5</v>
      </c>
      <c r="D22" s="56">
        <f t="shared" si="0"/>
        <v>0.83333333333333337</v>
      </c>
      <c r="F22" s="100">
        <v>14</v>
      </c>
      <c r="G22" s="100">
        <v>14</v>
      </c>
      <c r="H22" s="56">
        <f t="shared" si="1"/>
        <v>1</v>
      </c>
      <c r="J22" s="100">
        <v>4</v>
      </c>
      <c r="K22" s="100">
        <v>4</v>
      </c>
      <c r="L22" s="56">
        <f t="shared" si="2"/>
        <v>1</v>
      </c>
      <c r="N22" s="100">
        <v>3</v>
      </c>
      <c r="O22" s="100">
        <v>3</v>
      </c>
      <c r="P22" s="56">
        <f t="shared" si="3"/>
        <v>1</v>
      </c>
      <c r="R22" s="100">
        <v>8</v>
      </c>
      <c r="S22" s="100">
        <v>8</v>
      </c>
      <c r="T22" s="56">
        <f t="shared" si="4"/>
        <v>1</v>
      </c>
      <c r="U22" s="58"/>
      <c r="V22" s="100">
        <v>6405</v>
      </c>
      <c r="W22" s="100">
        <v>4901</v>
      </c>
      <c r="X22" s="56">
        <f t="shared" si="5"/>
        <v>0.7651834504293521</v>
      </c>
    </row>
    <row r="23" spans="1:24" x14ac:dyDescent="0.25">
      <c r="A23" s="78" t="s">
        <v>51</v>
      </c>
      <c r="B23" s="100">
        <v>25</v>
      </c>
      <c r="C23" s="100">
        <v>24</v>
      </c>
      <c r="D23" s="56">
        <f t="shared" si="0"/>
        <v>0.96</v>
      </c>
      <c r="F23" s="100">
        <v>78</v>
      </c>
      <c r="G23" s="100">
        <v>78</v>
      </c>
      <c r="H23" s="56">
        <f t="shared" si="1"/>
        <v>1</v>
      </c>
      <c r="J23" s="100">
        <v>19</v>
      </c>
      <c r="K23" s="100">
        <v>18</v>
      </c>
      <c r="L23" s="56">
        <f t="shared" si="2"/>
        <v>0.94736842105263153</v>
      </c>
      <c r="N23" s="100">
        <v>49</v>
      </c>
      <c r="O23" s="100">
        <v>49</v>
      </c>
      <c r="P23" s="56">
        <f t="shared" si="3"/>
        <v>1</v>
      </c>
      <c r="R23" s="100">
        <v>23</v>
      </c>
      <c r="S23" s="100">
        <v>22</v>
      </c>
      <c r="T23" s="56">
        <f t="shared" si="4"/>
        <v>0.95652173913043481</v>
      </c>
      <c r="U23" s="58"/>
      <c r="V23" s="100">
        <v>17424</v>
      </c>
      <c r="W23" s="100">
        <v>15587</v>
      </c>
      <c r="X23" s="56">
        <f t="shared" si="5"/>
        <v>0.89457070707070707</v>
      </c>
    </row>
    <row r="24" spans="1:24" x14ac:dyDescent="0.25">
      <c r="A24" s="78" t="s">
        <v>52</v>
      </c>
      <c r="B24" s="100">
        <v>3</v>
      </c>
      <c r="C24" s="100">
        <v>3</v>
      </c>
      <c r="D24" s="56">
        <f t="shared" si="0"/>
        <v>1</v>
      </c>
      <c r="F24" s="100">
        <v>19</v>
      </c>
      <c r="G24" s="100">
        <v>16</v>
      </c>
      <c r="H24" s="56">
        <f t="shared" si="1"/>
        <v>0.84210526315789469</v>
      </c>
      <c r="J24" s="101">
        <v>3</v>
      </c>
      <c r="K24" s="101">
        <v>3</v>
      </c>
      <c r="L24" s="56">
        <f t="shared" si="2"/>
        <v>1</v>
      </c>
      <c r="N24" s="101">
        <v>11</v>
      </c>
      <c r="O24" s="101">
        <v>10</v>
      </c>
      <c r="P24" s="56">
        <f t="shared" si="3"/>
        <v>0.90909090909090906</v>
      </c>
      <c r="R24" s="100">
        <v>6</v>
      </c>
      <c r="S24" s="100">
        <v>5</v>
      </c>
      <c r="T24" s="56">
        <f t="shared" si="4"/>
        <v>0.83333333333333337</v>
      </c>
      <c r="U24" s="58"/>
      <c r="V24" s="100">
        <v>5420</v>
      </c>
      <c r="W24" s="100">
        <v>4452</v>
      </c>
      <c r="X24" s="56">
        <f t="shared" si="5"/>
        <v>0.8214022140221402</v>
      </c>
    </row>
    <row r="25" spans="1:24" x14ac:dyDescent="0.25">
      <c r="A25" s="78" t="s">
        <v>53</v>
      </c>
      <c r="B25" s="100">
        <v>10</v>
      </c>
      <c r="C25" s="100">
        <v>9</v>
      </c>
      <c r="D25" s="56">
        <f t="shared" si="0"/>
        <v>0.9</v>
      </c>
      <c r="F25" s="100">
        <v>22</v>
      </c>
      <c r="G25" s="100">
        <v>22</v>
      </c>
      <c r="H25" s="56">
        <f t="shared" si="1"/>
        <v>1</v>
      </c>
      <c r="J25" s="100">
        <v>9</v>
      </c>
      <c r="K25" s="100">
        <v>7</v>
      </c>
      <c r="L25" s="56">
        <f t="shared" si="2"/>
        <v>0.77777777777777779</v>
      </c>
      <c r="N25" s="101">
        <v>13</v>
      </c>
      <c r="O25" s="101">
        <v>10</v>
      </c>
      <c r="P25" s="56">
        <f t="shared" si="3"/>
        <v>0.76923076923076927</v>
      </c>
      <c r="R25" s="100">
        <v>17</v>
      </c>
      <c r="S25" s="100">
        <v>16</v>
      </c>
      <c r="T25" s="56">
        <f t="shared" si="4"/>
        <v>0.94117647058823528</v>
      </c>
      <c r="U25" s="58"/>
      <c r="V25" s="100">
        <v>5925</v>
      </c>
      <c r="W25" s="100">
        <v>5152</v>
      </c>
      <c r="X25" s="56">
        <f t="shared" si="5"/>
        <v>0.86953586497890301</v>
      </c>
    </row>
    <row r="26" spans="1:24" x14ac:dyDescent="0.25">
      <c r="A26" s="78" t="s">
        <v>54</v>
      </c>
      <c r="B26" s="100">
        <v>3</v>
      </c>
      <c r="C26" s="100">
        <v>3</v>
      </c>
      <c r="D26" s="56">
        <f t="shared" si="0"/>
        <v>1</v>
      </c>
      <c r="F26" s="101">
        <v>1</v>
      </c>
      <c r="G26" s="101">
        <v>1</v>
      </c>
      <c r="H26" s="56">
        <f t="shared" si="1"/>
        <v>1</v>
      </c>
      <c r="J26" s="101">
        <v>4</v>
      </c>
      <c r="K26" s="101">
        <v>4</v>
      </c>
      <c r="L26" s="56">
        <f t="shared" si="2"/>
        <v>1</v>
      </c>
      <c r="N26" s="101">
        <v>13</v>
      </c>
      <c r="O26" s="101">
        <v>10</v>
      </c>
      <c r="P26" s="56">
        <f t="shared" si="3"/>
        <v>0.76923076923076927</v>
      </c>
      <c r="R26" s="100">
        <v>8</v>
      </c>
      <c r="S26" s="100">
        <v>8</v>
      </c>
      <c r="T26" s="56">
        <f t="shared" si="4"/>
        <v>1</v>
      </c>
      <c r="U26" s="58"/>
      <c r="V26" s="100">
        <v>3670</v>
      </c>
      <c r="W26" s="100">
        <v>2580</v>
      </c>
      <c r="X26" s="56">
        <f t="shared" si="5"/>
        <v>0.70299727520435973</v>
      </c>
    </row>
    <row r="27" spans="1:24" x14ac:dyDescent="0.25">
      <c r="A27" s="78" t="s">
        <v>55</v>
      </c>
      <c r="B27" s="100">
        <v>6</v>
      </c>
      <c r="C27" s="100">
        <v>6</v>
      </c>
      <c r="D27" s="56">
        <f t="shared" si="0"/>
        <v>1</v>
      </c>
      <c r="F27" s="100">
        <v>3</v>
      </c>
      <c r="G27" s="100">
        <v>3</v>
      </c>
      <c r="H27" s="56">
        <f t="shared" si="1"/>
        <v>1</v>
      </c>
      <c r="J27" s="101">
        <v>6</v>
      </c>
      <c r="K27" s="101">
        <v>5</v>
      </c>
      <c r="L27" s="56">
        <f t="shared" si="2"/>
        <v>0.83333333333333337</v>
      </c>
      <c r="N27" s="101">
        <v>24</v>
      </c>
      <c r="O27" s="101">
        <v>24</v>
      </c>
      <c r="P27" s="56">
        <f t="shared" si="3"/>
        <v>1</v>
      </c>
      <c r="R27" s="100">
        <v>11</v>
      </c>
      <c r="S27" s="100">
        <v>10</v>
      </c>
      <c r="T27" s="56">
        <f t="shared" si="4"/>
        <v>0.90909090909090906</v>
      </c>
      <c r="U27" s="58"/>
      <c r="V27" s="100">
        <v>5353</v>
      </c>
      <c r="W27" s="100">
        <v>4933</v>
      </c>
      <c r="X27" s="56">
        <f t="shared" si="5"/>
        <v>0.92153932374369507</v>
      </c>
    </row>
    <row r="28" spans="1:24" x14ac:dyDescent="0.25">
      <c r="A28" s="78" t="s">
        <v>56</v>
      </c>
      <c r="B28" s="100">
        <v>7</v>
      </c>
      <c r="C28" s="100">
        <v>6</v>
      </c>
      <c r="D28" s="56">
        <f t="shared" si="0"/>
        <v>0.8571428571428571</v>
      </c>
      <c r="F28" s="100">
        <v>7</v>
      </c>
      <c r="G28" s="100">
        <v>7</v>
      </c>
      <c r="H28" s="56">
        <f t="shared" si="1"/>
        <v>1</v>
      </c>
      <c r="J28" s="101">
        <v>4</v>
      </c>
      <c r="K28" s="101">
        <v>2</v>
      </c>
      <c r="L28" s="56">
        <f t="shared" si="2"/>
        <v>0.5</v>
      </c>
      <c r="N28" s="101">
        <v>1</v>
      </c>
      <c r="O28" s="101">
        <v>1</v>
      </c>
      <c r="P28" s="56">
        <f t="shared" si="3"/>
        <v>1</v>
      </c>
      <c r="R28" s="100">
        <v>8</v>
      </c>
      <c r="S28" s="100">
        <v>7</v>
      </c>
      <c r="T28" s="56">
        <f t="shared" si="4"/>
        <v>0.875</v>
      </c>
      <c r="U28" s="58"/>
      <c r="V28" s="100">
        <v>4787</v>
      </c>
      <c r="W28" s="100">
        <v>3135</v>
      </c>
      <c r="X28" s="56">
        <f t="shared" si="5"/>
        <v>0.65489868393565909</v>
      </c>
    </row>
    <row r="29" spans="1:24" x14ac:dyDescent="0.25">
      <c r="A29" s="78" t="s">
        <v>57</v>
      </c>
      <c r="B29" s="100">
        <v>8</v>
      </c>
      <c r="C29" s="100">
        <v>6</v>
      </c>
      <c r="D29" s="56">
        <f t="shared" si="0"/>
        <v>0.75</v>
      </c>
      <c r="F29" s="100">
        <v>13</v>
      </c>
      <c r="G29" s="100">
        <v>11</v>
      </c>
      <c r="H29" s="56">
        <f t="shared" si="1"/>
        <v>0.84615384615384615</v>
      </c>
      <c r="J29" s="100">
        <v>6</v>
      </c>
      <c r="K29" s="100">
        <v>5</v>
      </c>
      <c r="L29" s="56">
        <f t="shared" si="2"/>
        <v>0.83333333333333337</v>
      </c>
      <c r="N29" s="100">
        <v>8</v>
      </c>
      <c r="O29" s="100">
        <v>3</v>
      </c>
      <c r="P29" s="56">
        <f t="shared" si="3"/>
        <v>0.375</v>
      </c>
      <c r="R29" s="100">
        <v>10</v>
      </c>
      <c r="S29" s="100">
        <v>9</v>
      </c>
      <c r="T29" s="56">
        <f t="shared" si="4"/>
        <v>0.9</v>
      </c>
      <c r="U29" s="58"/>
      <c r="V29" s="100">
        <v>3728</v>
      </c>
      <c r="W29" s="100">
        <v>3232</v>
      </c>
      <c r="X29" s="56">
        <f t="shared" si="5"/>
        <v>0.86695278969957079</v>
      </c>
    </row>
    <row r="30" spans="1:24" x14ac:dyDescent="0.25">
      <c r="A30" s="78" t="s">
        <v>58</v>
      </c>
      <c r="B30" s="100">
        <v>14</v>
      </c>
      <c r="C30" s="100">
        <v>14</v>
      </c>
      <c r="D30" s="56">
        <f t="shared" si="0"/>
        <v>1</v>
      </c>
      <c r="F30" s="100">
        <v>16</v>
      </c>
      <c r="G30" s="100">
        <v>16</v>
      </c>
      <c r="H30" s="56">
        <f t="shared" si="1"/>
        <v>1</v>
      </c>
      <c r="J30" s="101">
        <v>6</v>
      </c>
      <c r="K30" s="101">
        <v>4</v>
      </c>
      <c r="L30" s="56">
        <f t="shared" si="2"/>
        <v>0.66666666666666663</v>
      </c>
      <c r="N30" s="101">
        <v>17</v>
      </c>
      <c r="O30" s="101">
        <v>5</v>
      </c>
      <c r="P30" s="56">
        <f t="shared" si="3"/>
        <v>0.29411764705882354</v>
      </c>
      <c r="R30" s="100">
        <v>18</v>
      </c>
      <c r="S30" s="100">
        <v>15</v>
      </c>
      <c r="T30" s="56">
        <f t="shared" si="4"/>
        <v>0.83333333333333337</v>
      </c>
      <c r="U30" s="58"/>
      <c r="V30" s="100">
        <v>9537</v>
      </c>
      <c r="W30" s="100">
        <v>7717</v>
      </c>
      <c r="X30" s="56">
        <f t="shared" si="5"/>
        <v>0.80916430743420364</v>
      </c>
    </row>
    <row r="31" spans="1:24" x14ac:dyDescent="0.25">
      <c r="A31" s="78" t="s">
        <v>59</v>
      </c>
      <c r="B31" s="100">
        <v>8</v>
      </c>
      <c r="C31" s="100">
        <v>6</v>
      </c>
      <c r="D31" s="56">
        <f t="shared" si="0"/>
        <v>0.75</v>
      </c>
      <c r="F31" s="100">
        <v>7</v>
      </c>
      <c r="G31" s="100">
        <v>7</v>
      </c>
      <c r="H31" s="56">
        <f t="shared" si="1"/>
        <v>1</v>
      </c>
      <c r="J31" s="101">
        <v>2</v>
      </c>
      <c r="K31" s="101">
        <v>2</v>
      </c>
      <c r="L31" s="56">
        <f t="shared" si="2"/>
        <v>1</v>
      </c>
      <c r="N31" s="101">
        <v>3</v>
      </c>
      <c r="O31" s="101">
        <v>1</v>
      </c>
      <c r="P31" s="56">
        <f t="shared" si="3"/>
        <v>0.33333333333333331</v>
      </c>
      <c r="R31" s="100">
        <v>6</v>
      </c>
      <c r="S31" s="100">
        <v>4</v>
      </c>
      <c r="T31" s="56">
        <f t="shared" si="4"/>
        <v>0.66666666666666663</v>
      </c>
      <c r="U31" s="58"/>
      <c r="V31" s="100">
        <v>3657</v>
      </c>
      <c r="W31" s="100">
        <v>2375</v>
      </c>
      <c r="X31" s="56">
        <f t="shared" si="5"/>
        <v>0.64943943122778236</v>
      </c>
    </row>
    <row r="32" spans="1:24" x14ac:dyDescent="0.25">
      <c r="A32" s="78" t="s">
        <v>60</v>
      </c>
      <c r="B32" s="100">
        <v>15</v>
      </c>
      <c r="C32" s="100">
        <v>10</v>
      </c>
      <c r="D32" s="56">
        <f t="shared" si="0"/>
        <v>0.66666666666666663</v>
      </c>
      <c r="F32" s="100">
        <v>6</v>
      </c>
      <c r="G32" s="100">
        <v>6</v>
      </c>
      <c r="H32" s="56">
        <f t="shared" si="1"/>
        <v>1</v>
      </c>
      <c r="J32" s="100">
        <v>2</v>
      </c>
      <c r="K32" s="100">
        <v>2</v>
      </c>
      <c r="L32" s="56">
        <f t="shared" si="2"/>
        <v>1</v>
      </c>
      <c r="N32" s="101">
        <v>8</v>
      </c>
      <c r="O32" s="101">
        <v>8</v>
      </c>
      <c r="P32" s="56">
        <f t="shared" si="3"/>
        <v>1</v>
      </c>
      <c r="R32" s="100">
        <v>8</v>
      </c>
      <c r="S32" s="100">
        <v>7</v>
      </c>
      <c r="T32" s="56">
        <f t="shared" si="4"/>
        <v>0.875</v>
      </c>
      <c r="U32" s="58"/>
      <c r="V32" s="100">
        <v>6373</v>
      </c>
      <c r="W32" s="100">
        <v>4616</v>
      </c>
      <c r="X32" s="56">
        <f t="shared" si="5"/>
        <v>0.72430566452220302</v>
      </c>
    </row>
    <row r="33" spans="1:24" x14ac:dyDescent="0.25">
      <c r="A33" s="78" t="s">
        <v>61</v>
      </c>
      <c r="B33" s="100">
        <v>1</v>
      </c>
      <c r="C33" s="100">
        <v>1</v>
      </c>
      <c r="D33" s="56">
        <f t="shared" si="0"/>
        <v>1</v>
      </c>
      <c r="F33" s="101">
        <v>4</v>
      </c>
      <c r="G33" s="101">
        <v>4</v>
      </c>
      <c r="H33" s="56">
        <f t="shared" si="1"/>
        <v>1</v>
      </c>
      <c r="J33" s="101">
        <v>1</v>
      </c>
      <c r="K33" s="101">
        <v>0</v>
      </c>
      <c r="L33" s="56">
        <f t="shared" si="2"/>
        <v>0</v>
      </c>
      <c r="N33" s="101">
        <v>21</v>
      </c>
      <c r="O33" s="101">
        <v>21</v>
      </c>
      <c r="P33" s="56">
        <f t="shared" si="3"/>
        <v>1</v>
      </c>
      <c r="R33" s="100">
        <v>3</v>
      </c>
      <c r="S33" s="100">
        <v>2</v>
      </c>
      <c r="T33" s="56">
        <f t="shared" si="4"/>
        <v>0.66666666666666663</v>
      </c>
      <c r="U33" s="58"/>
      <c r="V33" s="100">
        <v>1254</v>
      </c>
      <c r="W33" s="100">
        <v>1041</v>
      </c>
      <c r="X33" s="56">
        <f t="shared" si="5"/>
        <v>0.83014354066985641</v>
      </c>
    </row>
    <row r="34" spans="1:24" x14ac:dyDescent="0.25">
      <c r="A34" s="78" t="s">
        <v>62</v>
      </c>
      <c r="B34" s="100">
        <v>9</v>
      </c>
      <c r="C34" s="100">
        <v>7</v>
      </c>
      <c r="D34" s="56">
        <f t="shared" si="0"/>
        <v>0.77777777777777779</v>
      </c>
      <c r="F34" s="100">
        <v>23</v>
      </c>
      <c r="G34" s="100">
        <v>18</v>
      </c>
      <c r="H34" s="56">
        <f t="shared" si="1"/>
        <v>0.78260869565217395</v>
      </c>
      <c r="J34" s="100">
        <v>7</v>
      </c>
      <c r="K34" s="100">
        <v>7</v>
      </c>
      <c r="L34" s="56">
        <f t="shared" si="2"/>
        <v>1</v>
      </c>
      <c r="N34" s="101">
        <v>14</v>
      </c>
      <c r="O34" s="101">
        <v>11</v>
      </c>
      <c r="P34" s="56">
        <f t="shared" si="3"/>
        <v>0.7857142857142857</v>
      </c>
      <c r="R34" s="100">
        <v>17</v>
      </c>
      <c r="S34" s="100">
        <v>13</v>
      </c>
      <c r="T34" s="56">
        <f t="shared" si="4"/>
        <v>0.76470588235294112</v>
      </c>
      <c r="U34" s="58"/>
      <c r="V34" s="100">
        <v>10822</v>
      </c>
      <c r="W34" s="100">
        <v>8852</v>
      </c>
      <c r="X34" s="56">
        <f t="shared" si="5"/>
        <v>0.8179634078728516</v>
      </c>
    </row>
    <row r="35" spans="1:24" x14ac:dyDescent="0.25">
      <c r="A35" s="87" t="s">
        <v>63</v>
      </c>
      <c r="B35" s="100">
        <v>14</v>
      </c>
      <c r="C35" s="100">
        <v>11</v>
      </c>
      <c r="D35" s="56">
        <f t="shared" si="0"/>
        <v>0.7857142857142857</v>
      </c>
      <c r="E35" s="64"/>
      <c r="F35" s="100">
        <v>11</v>
      </c>
      <c r="G35" s="100">
        <v>11</v>
      </c>
      <c r="H35" s="56">
        <f t="shared" si="1"/>
        <v>1</v>
      </c>
      <c r="I35" s="64"/>
      <c r="J35" s="101">
        <v>7</v>
      </c>
      <c r="K35" s="101">
        <v>7</v>
      </c>
      <c r="L35" s="56">
        <f t="shared" si="2"/>
        <v>1</v>
      </c>
      <c r="M35" s="64"/>
      <c r="N35" s="101">
        <v>5</v>
      </c>
      <c r="O35" s="101">
        <v>5</v>
      </c>
      <c r="P35" s="56">
        <f t="shared" si="3"/>
        <v>1</v>
      </c>
      <c r="Q35" s="64"/>
      <c r="R35" s="100">
        <v>15</v>
      </c>
      <c r="S35" s="100">
        <v>12</v>
      </c>
      <c r="T35" s="56">
        <f t="shared" si="4"/>
        <v>0.8</v>
      </c>
      <c r="U35" s="58"/>
      <c r="V35" s="100">
        <v>9851</v>
      </c>
      <c r="W35" s="100">
        <v>6022</v>
      </c>
      <c r="X35" s="56">
        <f t="shared" si="5"/>
        <v>0.61130849659933006</v>
      </c>
    </row>
    <row r="36" spans="1:24" ht="15.75" thickBot="1" x14ac:dyDescent="0.3">
      <c r="A36" s="88" t="s">
        <v>64</v>
      </c>
      <c r="B36" s="92">
        <v>2</v>
      </c>
      <c r="C36" s="92">
        <v>1</v>
      </c>
      <c r="D36" s="90">
        <f t="shared" si="0"/>
        <v>0.5</v>
      </c>
      <c r="E36" s="104"/>
      <c r="F36" s="92">
        <v>4</v>
      </c>
      <c r="G36" s="92">
        <v>4</v>
      </c>
      <c r="H36" s="90">
        <f t="shared" si="1"/>
        <v>1</v>
      </c>
      <c r="I36" s="104"/>
      <c r="J36" s="92">
        <v>1</v>
      </c>
      <c r="K36" s="92">
        <v>1</v>
      </c>
      <c r="L36" s="90">
        <f t="shared" si="2"/>
        <v>1</v>
      </c>
      <c r="M36" s="104"/>
      <c r="N36" s="92">
        <v>1</v>
      </c>
      <c r="O36" s="92">
        <v>1</v>
      </c>
      <c r="P36" s="90">
        <f t="shared" si="3"/>
        <v>1</v>
      </c>
      <c r="Q36" s="104"/>
      <c r="R36" s="89">
        <v>1</v>
      </c>
      <c r="S36" s="89">
        <v>1</v>
      </c>
      <c r="T36" s="90">
        <f t="shared" si="4"/>
        <v>1</v>
      </c>
      <c r="U36" s="66"/>
      <c r="V36" s="89">
        <v>928</v>
      </c>
      <c r="W36" s="89">
        <v>888</v>
      </c>
      <c r="X36" s="90">
        <f t="shared" si="5"/>
        <v>0.9568965517241379</v>
      </c>
    </row>
  </sheetData>
  <mergeCells count="12">
    <mergeCell ref="V6:X6"/>
    <mergeCell ref="Z1:AA2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6:A7"/>
  </mergeCells>
  <hyperlinks>
    <hyperlink ref="Z1" r:id="rId1" location="INDICE!A1"/>
    <hyperlink ref="Z1:AA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selection activeCell="U1" sqref="U1:V2"/>
    </sheetView>
  </sheetViews>
  <sheetFormatPr baseColWidth="10" defaultRowHeight="12.75" x14ac:dyDescent="0.2"/>
  <cols>
    <col min="1" max="1" width="16.7109375" style="44" customWidth="1"/>
    <col min="2" max="3" width="6.85546875" style="59" bestFit="1" customWidth="1"/>
    <col min="4" max="4" width="6.5703125" style="59" customWidth="1"/>
    <col min="5" max="5" width="1.140625" style="59" customWidth="1"/>
    <col min="6" max="7" width="6.85546875" style="59" bestFit="1" customWidth="1"/>
    <col min="8" max="8" width="6.42578125" style="59" bestFit="1" customWidth="1"/>
    <col min="9" max="9" width="1.140625" style="59" customWidth="1"/>
    <col min="10" max="10" width="6" style="59" bestFit="1" customWidth="1"/>
    <col min="11" max="11" width="6.5703125" style="59" bestFit="1" customWidth="1"/>
    <col min="12" max="12" width="7.7109375" style="59" customWidth="1"/>
    <col min="13" max="13" width="1.140625" style="59" customWidth="1"/>
    <col min="14" max="14" width="6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6" style="59" bestFit="1" customWidth="1"/>
    <col min="19" max="19" width="6.5703125" style="59" bestFit="1" customWidth="1"/>
    <col min="20" max="20" width="6.28515625" style="59" bestFit="1" customWidth="1"/>
    <col min="21" max="16384" width="11.42578125" style="3"/>
  </cols>
  <sheetData>
    <row r="1" spans="1:23" s="1" customFormat="1" ht="15" customHeight="1" x14ac:dyDescent="0.2">
      <c r="A1" s="233" t="s">
        <v>121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23" t="s">
        <v>132</v>
      </c>
      <c r="V1" s="223"/>
      <c r="W1" s="36"/>
    </row>
    <row r="2" spans="1:23" s="1" customFormat="1" ht="15" customHeight="1" x14ac:dyDescent="0.2">
      <c r="A2" s="233" t="s">
        <v>120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23"/>
      <c r="V2" s="223"/>
      <c r="W2"/>
    </row>
    <row r="3" spans="1:23" s="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3" s="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3" s="1" customFormat="1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3" s="1" customFormat="1" ht="14.25" x14ac:dyDescent="0.2">
      <c r="A6" s="189"/>
      <c r="B6" s="235" t="s">
        <v>222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189"/>
      <c r="R6" s="189"/>
      <c r="S6" s="189"/>
      <c r="T6" s="189"/>
    </row>
    <row r="7" spans="1:23" ht="42" customHeight="1" x14ac:dyDescent="0.2">
      <c r="A7" s="231"/>
      <c r="B7" s="234" t="s">
        <v>33</v>
      </c>
      <c r="C7" s="234"/>
      <c r="D7" s="234"/>
      <c r="E7" s="44"/>
      <c r="F7" s="234" t="s">
        <v>223</v>
      </c>
      <c r="G7" s="234"/>
      <c r="H7" s="234"/>
      <c r="I7" s="44"/>
      <c r="J7" s="230" t="s">
        <v>224</v>
      </c>
      <c r="K7" s="230"/>
      <c r="L7" s="230"/>
      <c r="M7" s="44"/>
      <c r="N7" s="234" t="s">
        <v>225</v>
      </c>
      <c r="O7" s="234"/>
      <c r="P7" s="234"/>
      <c r="Q7" s="44"/>
      <c r="R7" s="234" t="s">
        <v>221</v>
      </c>
      <c r="S7" s="234"/>
      <c r="T7" s="234"/>
    </row>
    <row r="8" spans="1:23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  <c r="Q8" s="48"/>
      <c r="R8" s="48" t="s">
        <v>33</v>
      </c>
      <c r="S8" s="48" t="s">
        <v>34</v>
      </c>
      <c r="T8" s="48" t="s">
        <v>35</v>
      </c>
    </row>
    <row r="9" spans="1:23" ht="20.25" customHeight="1" x14ac:dyDescent="0.2">
      <c r="A9" s="72" t="s">
        <v>36</v>
      </c>
      <c r="B9" s="102">
        <f>SUM(B11:B37)</f>
        <v>9143</v>
      </c>
      <c r="C9" s="102">
        <f>SUM(C11:C37)</f>
        <v>8270</v>
      </c>
      <c r="D9" s="97">
        <f>+C9/B9</f>
        <v>0.9045171169200481</v>
      </c>
      <c r="E9" s="45"/>
      <c r="F9" s="102">
        <f>SUM(F11:F37)</f>
        <v>3609</v>
      </c>
      <c r="G9" s="102">
        <f>SUM(G11:G37)</f>
        <v>3255</v>
      </c>
      <c r="H9" s="97">
        <f>+G9/F9</f>
        <v>0.90191188694929347</v>
      </c>
      <c r="I9" s="45"/>
      <c r="J9" s="102">
        <f>SUM(J11:J37)</f>
        <v>4661</v>
      </c>
      <c r="K9" s="102">
        <f>SUM(K11:K37)</f>
        <v>4246</v>
      </c>
      <c r="L9" s="97">
        <f>+K9/J9</f>
        <v>0.91096331259386398</v>
      </c>
      <c r="M9" s="45"/>
      <c r="N9" s="102">
        <f>SUM(N11:N37)</f>
        <v>873</v>
      </c>
      <c r="O9" s="102">
        <f>SUM(O11:O37)</f>
        <v>769</v>
      </c>
      <c r="P9" s="97">
        <f>+O9/N9</f>
        <v>0.8808705612829324</v>
      </c>
      <c r="Q9" s="45"/>
      <c r="R9" s="102">
        <f>SUM(R11:R37)</f>
        <v>1733</v>
      </c>
      <c r="S9" s="102">
        <f>SUM(S11:S37)</f>
        <v>1571</v>
      </c>
      <c r="T9" s="97">
        <f>+S9/R9</f>
        <v>0.90652048470859781</v>
      </c>
    </row>
    <row r="10" spans="1:23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  <c r="Q10" s="60"/>
      <c r="R10" s="100"/>
      <c r="S10" s="100"/>
      <c r="T10" s="56"/>
    </row>
    <row r="11" spans="1:23" x14ac:dyDescent="0.2">
      <c r="A11" s="78" t="s">
        <v>37</v>
      </c>
      <c r="B11" s="100">
        <v>465</v>
      </c>
      <c r="C11" s="100">
        <v>450</v>
      </c>
      <c r="D11" s="56">
        <f t="shared" ref="D11:D37" si="0">+C11/B11</f>
        <v>0.967741935483871</v>
      </c>
      <c r="E11" s="55"/>
      <c r="F11" s="100">
        <v>203</v>
      </c>
      <c r="G11" s="100">
        <v>196</v>
      </c>
      <c r="H11" s="56">
        <f t="shared" ref="H11:H37" si="1">+G11/F11</f>
        <v>0.96551724137931039</v>
      </c>
      <c r="I11" s="55"/>
      <c r="J11" s="100">
        <v>234</v>
      </c>
      <c r="K11" s="100">
        <v>226</v>
      </c>
      <c r="L11" s="56">
        <f t="shared" ref="L11:L37" si="2">+K11/J11</f>
        <v>0.96581196581196582</v>
      </c>
      <c r="M11" s="55"/>
      <c r="N11" s="100">
        <v>28</v>
      </c>
      <c r="O11" s="100">
        <v>28</v>
      </c>
      <c r="P11" s="56">
        <f t="shared" ref="P11:P37" si="3">+O11/N11</f>
        <v>1</v>
      </c>
      <c r="Q11" s="55"/>
      <c r="R11" s="100">
        <v>83</v>
      </c>
      <c r="S11" s="100">
        <v>78</v>
      </c>
      <c r="T11" s="56">
        <f t="shared" ref="T11:T37" si="4">+S11/R11</f>
        <v>0.93975903614457834</v>
      </c>
    </row>
    <row r="12" spans="1:23" x14ac:dyDescent="0.2">
      <c r="A12" s="78" t="s">
        <v>38</v>
      </c>
      <c r="B12" s="100">
        <v>392</v>
      </c>
      <c r="C12" s="100">
        <v>346</v>
      </c>
      <c r="D12" s="56">
        <f t="shared" si="0"/>
        <v>0.88265306122448983</v>
      </c>
      <c r="E12" s="55"/>
      <c r="F12" s="100">
        <v>156</v>
      </c>
      <c r="G12" s="100">
        <v>134</v>
      </c>
      <c r="H12" s="56">
        <f t="shared" si="1"/>
        <v>0.85897435897435892</v>
      </c>
      <c r="I12" s="55"/>
      <c r="J12" s="100">
        <v>183</v>
      </c>
      <c r="K12" s="100">
        <v>162</v>
      </c>
      <c r="L12" s="56">
        <f t="shared" si="2"/>
        <v>0.88524590163934425</v>
      </c>
      <c r="M12" s="55"/>
      <c r="N12" s="100">
        <v>53</v>
      </c>
      <c r="O12" s="100">
        <v>50</v>
      </c>
      <c r="P12" s="56">
        <f t="shared" si="3"/>
        <v>0.94339622641509435</v>
      </c>
      <c r="Q12" s="55"/>
      <c r="R12" s="100">
        <v>68</v>
      </c>
      <c r="S12" s="100">
        <v>62</v>
      </c>
      <c r="T12" s="56">
        <f t="shared" si="4"/>
        <v>0.91176470588235292</v>
      </c>
    </row>
    <row r="13" spans="1:23" x14ac:dyDescent="0.2">
      <c r="A13" s="78" t="s">
        <v>39</v>
      </c>
      <c r="B13" s="100">
        <v>386</v>
      </c>
      <c r="C13" s="100">
        <v>380</v>
      </c>
      <c r="D13" s="56">
        <f t="shared" si="0"/>
        <v>0.98445595854922274</v>
      </c>
      <c r="E13" s="55"/>
      <c r="F13" s="100">
        <v>152</v>
      </c>
      <c r="G13" s="100">
        <v>149</v>
      </c>
      <c r="H13" s="56">
        <f t="shared" si="1"/>
        <v>0.98026315789473684</v>
      </c>
      <c r="I13" s="55"/>
      <c r="J13" s="100">
        <v>189</v>
      </c>
      <c r="K13" s="100">
        <v>186</v>
      </c>
      <c r="L13" s="56">
        <f t="shared" si="2"/>
        <v>0.98412698412698407</v>
      </c>
      <c r="M13" s="55"/>
      <c r="N13" s="100">
        <v>45</v>
      </c>
      <c r="O13" s="100">
        <v>45</v>
      </c>
      <c r="P13" s="56">
        <f t="shared" si="3"/>
        <v>1</v>
      </c>
      <c r="Q13" s="55"/>
      <c r="R13" s="100">
        <v>57</v>
      </c>
      <c r="S13" s="100">
        <v>57</v>
      </c>
      <c r="T13" s="56">
        <f t="shared" si="4"/>
        <v>1</v>
      </c>
    </row>
    <row r="14" spans="1:23" x14ac:dyDescent="0.2">
      <c r="A14" s="78" t="s">
        <v>40</v>
      </c>
      <c r="B14" s="100">
        <v>675</v>
      </c>
      <c r="C14" s="100">
        <v>647</v>
      </c>
      <c r="D14" s="56">
        <f t="shared" si="0"/>
        <v>0.95851851851851855</v>
      </c>
      <c r="E14" s="55"/>
      <c r="F14" s="100">
        <v>260</v>
      </c>
      <c r="G14" s="100">
        <v>252</v>
      </c>
      <c r="H14" s="56">
        <f t="shared" si="1"/>
        <v>0.96923076923076923</v>
      </c>
      <c r="I14" s="55"/>
      <c r="J14" s="100">
        <v>317</v>
      </c>
      <c r="K14" s="100">
        <v>308</v>
      </c>
      <c r="L14" s="56">
        <f t="shared" si="2"/>
        <v>0.97160883280757093</v>
      </c>
      <c r="M14" s="55"/>
      <c r="N14" s="100">
        <v>98</v>
      </c>
      <c r="O14" s="100">
        <v>87</v>
      </c>
      <c r="P14" s="56">
        <f t="shared" si="3"/>
        <v>0.88775510204081631</v>
      </c>
      <c r="Q14" s="55"/>
      <c r="R14" s="100">
        <v>129</v>
      </c>
      <c r="S14" s="100">
        <v>125</v>
      </c>
      <c r="T14" s="56">
        <f t="shared" si="4"/>
        <v>0.96899224806201545</v>
      </c>
    </row>
    <row r="15" spans="1:23" x14ac:dyDescent="0.2">
      <c r="A15" s="78" t="s">
        <v>41</v>
      </c>
      <c r="B15" s="100">
        <v>166</v>
      </c>
      <c r="C15" s="100">
        <v>155</v>
      </c>
      <c r="D15" s="56">
        <f t="shared" si="0"/>
        <v>0.9337349397590361</v>
      </c>
      <c r="E15" s="55"/>
      <c r="F15" s="100">
        <v>75</v>
      </c>
      <c r="G15" s="100">
        <v>71</v>
      </c>
      <c r="H15" s="56">
        <f t="shared" si="1"/>
        <v>0.94666666666666666</v>
      </c>
      <c r="I15" s="55"/>
      <c r="J15" s="100">
        <v>76</v>
      </c>
      <c r="K15" s="100">
        <v>72</v>
      </c>
      <c r="L15" s="56">
        <f t="shared" si="2"/>
        <v>0.94736842105263153</v>
      </c>
      <c r="M15" s="55"/>
      <c r="N15" s="100">
        <v>15</v>
      </c>
      <c r="O15" s="100">
        <v>12</v>
      </c>
      <c r="P15" s="56">
        <f t="shared" si="3"/>
        <v>0.8</v>
      </c>
      <c r="Q15" s="55"/>
      <c r="R15" s="100">
        <v>30</v>
      </c>
      <c r="S15" s="100">
        <v>28</v>
      </c>
      <c r="T15" s="56">
        <f t="shared" si="4"/>
        <v>0.93333333333333335</v>
      </c>
    </row>
    <row r="16" spans="1:23" x14ac:dyDescent="0.2">
      <c r="A16" s="78" t="s">
        <v>43</v>
      </c>
      <c r="B16" s="100">
        <v>342</v>
      </c>
      <c r="C16" s="100">
        <v>308</v>
      </c>
      <c r="D16" s="56">
        <f t="shared" si="0"/>
        <v>0.90058479532163738</v>
      </c>
      <c r="E16" s="55"/>
      <c r="F16" s="100">
        <v>144</v>
      </c>
      <c r="G16" s="100">
        <v>128</v>
      </c>
      <c r="H16" s="56">
        <f t="shared" si="1"/>
        <v>0.88888888888888884</v>
      </c>
      <c r="I16" s="55"/>
      <c r="J16" s="100">
        <v>172</v>
      </c>
      <c r="K16" s="100">
        <v>156</v>
      </c>
      <c r="L16" s="56">
        <f t="shared" si="2"/>
        <v>0.90697674418604646</v>
      </c>
      <c r="M16" s="55"/>
      <c r="N16" s="100">
        <v>26</v>
      </c>
      <c r="O16" s="100">
        <v>24</v>
      </c>
      <c r="P16" s="56">
        <f t="shared" si="3"/>
        <v>0.92307692307692313</v>
      </c>
      <c r="Q16" s="55"/>
      <c r="R16" s="100">
        <v>47</v>
      </c>
      <c r="S16" s="100">
        <v>46</v>
      </c>
      <c r="T16" s="56">
        <f t="shared" si="4"/>
        <v>0.97872340425531912</v>
      </c>
    </row>
    <row r="17" spans="1:20" x14ac:dyDescent="0.2">
      <c r="A17" s="78" t="s">
        <v>44</v>
      </c>
      <c r="B17" s="100">
        <v>135</v>
      </c>
      <c r="C17" s="100">
        <v>133</v>
      </c>
      <c r="D17" s="56">
        <f t="shared" si="0"/>
        <v>0.98518518518518516</v>
      </c>
      <c r="E17" s="55"/>
      <c r="F17" s="100">
        <v>51</v>
      </c>
      <c r="G17" s="100">
        <v>50</v>
      </c>
      <c r="H17" s="56">
        <f t="shared" si="1"/>
        <v>0.98039215686274506</v>
      </c>
      <c r="I17" s="55"/>
      <c r="J17" s="100">
        <v>73</v>
      </c>
      <c r="K17" s="100">
        <v>72</v>
      </c>
      <c r="L17" s="56">
        <f t="shared" si="2"/>
        <v>0.98630136986301364</v>
      </c>
      <c r="M17" s="55"/>
      <c r="N17" s="100">
        <v>11</v>
      </c>
      <c r="O17" s="100">
        <v>11</v>
      </c>
      <c r="P17" s="56">
        <f t="shared" si="3"/>
        <v>1</v>
      </c>
      <c r="Q17" s="55"/>
      <c r="R17" s="100">
        <v>35</v>
      </c>
      <c r="S17" s="100">
        <v>34</v>
      </c>
      <c r="T17" s="56">
        <f t="shared" si="4"/>
        <v>0.97142857142857142</v>
      </c>
    </row>
    <row r="18" spans="1:20" x14ac:dyDescent="0.2">
      <c r="A18" s="78" t="s">
        <v>45</v>
      </c>
      <c r="B18" s="100">
        <v>906</v>
      </c>
      <c r="C18" s="100">
        <v>819</v>
      </c>
      <c r="D18" s="56">
        <f t="shared" si="0"/>
        <v>0.90397350993377479</v>
      </c>
      <c r="E18" s="55"/>
      <c r="F18" s="100">
        <v>380</v>
      </c>
      <c r="G18" s="100">
        <v>343</v>
      </c>
      <c r="H18" s="56">
        <f t="shared" si="1"/>
        <v>0.90263157894736845</v>
      </c>
      <c r="I18" s="55"/>
      <c r="J18" s="100">
        <v>487</v>
      </c>
      <c r="K18" s="100">
        <v>449</v>
      </c>
      <c r="L18" s="56">
        <f t="shared" si="2"/>
        <v>0.92197125256673507</v>
      </c>
      <c r="M18" s="55"/>
      <c r="N18" s="100">
        <v>39</v>
      </c>
      <c r="O18" s="100">
        <v>27</v>
      </c>
      <c r="P18" s="56">
        <f t="shared" si="3"/>
        <v>0.69230769230769229</v>
      </c>
      <c r="Q18" s="55"/>
      <c r="R18" s="100">
        <v>174</v>
      </c>
      <c r="S18" s="100">
        <v>144</v>
      </c>
      <c r="T18" s="56">
        <f t="shared" si="4"/>
        <v>0.82758620689655171</v>
      </c>
    </row>
    <row r="19" spans="1:20" x14ac:dyDescent="0.2">
      <c r="A19" s="78" t="s">
        <v>46</v>
      </c>
      <c r="B19" s="100">
        <v>520</v>
      </c>
      <c r="C19" s="100">
        <v>499</v>
      </c>
      <c r="D19" s="56">
        <f t="shared" si="0"/>
        <v>0.95961538461538465</v>
      </c>
      <c r="E19" s="55"/>
      <c r="F19" s="100">
        <v>197</v>
      </c>
      <c r="G19" s="100">
        <v>191</v>
      </c>
      <c r="H19" s="56">
        <f t="shared" si="1"/>
        <v>0.96954314720812185</v>
      </c>
      <c r="I19" s="55"/>
      <c r="J19" s="100">
        <v>300</v>
      </c>
      <c r="K19" s="100">
        <v>287</v>
      </c>
      <c r="L19" s="56">
        <f t="shared" si="2"/>
        <v>0.95666666666666667</v>
      </c>
      <c r="M19" s="55"/>
      <c r="N19" s="100">
        <v>23</v>
      </c>
      <c r="O19" s="100">
        <v>21</v>
      </c>
      <c r="P19" s="56">
        <f t="shared" si="3"/>
        <v>0.91304347826086951</v>
      </c>
      <c r="Q19" s="55"/>
      <c r="R19" s="100">
        <v>140</v>
      </c>
      <c r="S19" s="100">
        <v>133</v>
      </c>
      <c r="T19" s="56">
        <f t="shared" si="4"/>
        <v>0.95</v>
      </c>
    </row>
    <row r="20" spans="1:20" x14ac:dyDescent="0.2">
      <c r="A20" s="78" t="s">
        <v>47</v>
      </c>
      <c r="B20" s="100">
        <v>499</v>
      </c>
      <c r="C20" s="100">
        <v>452</v>
      </c>
      <c r="D20" s="56">
        <f t="shared" si="0"/>
        <v>0.905811623246493</v>
      </c>
      <c r="E20" s="55"/>
      <c r="F20" s="100">
        <v>192</v>
      </c>
      <c r="G20" s="100">
        <v>173</v>
      </c>
      <c r="H20" s="56">
        <f t="shared" si="1"/>
        <v>0.90104166666666663</v>
      </c>
      <c r="I20" s="55"/>
      <c r="J20" s="100">
        <v>265</v>
      </c>
      <c r="K20" s="100">
        <v>243</v>
      </c>
      <c r="L20" s="56">
        <f t="shared" si="2"/>
        <v>0.91698113207547172</v>
      </c>
      <c r="M20" s="55"/>
      <c r="N20" s="100">
        <v>42</v>
      </c>
      <c r="O20" s="100">
        <v>36</v>
      </c>
      <c r="P20" s="56">
        <f t="shared" si="3"/>
        <v>0.8571428571428571</v>
      </c>
      <c r="Q20" s="55"/>
      <c r="R20" s="100">
        <v>135</v>
      </c>
      <c r="S20" s="100">
        <v>112</v>
      </c>
      <c r="T20" s="56">
        <f t="shared" si="4"/>
        <v>0.82962962962962961</v>
      </c>
    </row>
    <row r="21" spans="1:20" x14ac:dyDescent="0.2">
      <c r="A21" s="78" t="s">
        <v>48</v>
      </c>
      <c r="B21" s="100">
        <v>155</v>
      </c>
      <c r="C21" s="100">
        <v>132</v>
      </c>
      <c r="D21" s="56">
        <f t="shared" si="0"/>
        <v>0.85161290322580641</v>
      </c>
      <c r="E21" s="55"/>
      <c r="F21" s="100">
        <v>53</v>
      </c>
      <c r="G21" s="100">
        <v>48</v>
      </c>
      <c r="H21" s="56">
        <f t="shared" si="1"/>
        <v>0.90566037735849059</v>
      </c>
      <c r="I21" s="55"/>
      <c r="J21" s="100">
        <v>75</v>
      </c>
      <c r="K21" s="100">
        <v>62</v>
      </c>
      <c r="L21" s="56">
        <f t="shared" si="2"/>
        <v>0.82666666666666666</v>
      </c>
      <c r="M21" s="55"/>
      <c r="N21" s="100">
        <v>27</v>
      </c>
      <c r="O21" s="100">
        <v>22</v>
      </c>
      <c r="P21" s="56">
        <f t="shared" si="3"/>
        <v>0.81481481481481477</v>
      </c>
      <c r="Q21" s="55"/>
      <c r="R21" s="100">
        <v>38</v>
      </c>
      <c r="S21" s="100">
        <v>29</v>
      </c>
      <c r="T21" s="56">
        <f t="shared" si="4"/>
        <v>0.76315789473684215</v>
      </c>
    </row>
    <row r="22" spans="1:20" x14ac:dyDescent="0.2">
      <c r="A22" s="86" t="s">
        <v>49</v>
      </c>
      <c r="B22" s="100">
        <v>752</v>
      </c>
      <c r="C22" s="100">
        <v>709</v>
      </c>
      <c r="D22" s="56">
        <f t="shared" si="0"/>
        <v>0.94281914893617025</v>
      </c>
      <c r="E22" s="55"/>
      <c r="F22" s="100">
        <v>266</v>
      </c>
      <c r="G22" s="100">
        <v>249</v>
      </c>
      <c r="H22" s="56">
        <f t="shared" si="1"/>
        <v>0.93609022556390975</v>
      </c>
      <c r="I22" s="55"/>
      <c r="J22" s="100">
        <v>418</v>
      </c>
      <c r="K22" s="100">
        <v>396</v>
      </c>
      <c r="L22" s="56">
        <f t="shared" si="2"/>
        <v>0.94736842105263153</v>
      </c>
      <c r="M22" s="55"/>
      <c r="N22" s="100">
        <v>68</v>
      </c>
      <c r="O22" s="100">
        <v>64</v>
      </c>
      <c r="P22" s="56">
        <f t="shared" si="3"/>
        <v>0.94117647058823528</v>
      </c>
      <c r="Q22" s="55"/>
      <c r="R22" s="100">
        <v>154</v>
      </c>
      <c r="S22" s="100">
        <v>144</v>
      </c>
      <c r="T22" s="56">
        <f t="shared" si="4"/>
        <v>0.93506493506493504</v>
      </c>
    </row>
    <row r="23" spans="1:20" x14ac:dyDescent="0.2">
      <c r="A23" s="78" t="s">
        <v>50</v>
      </c>
      <c r="B23" s="100">
        <v>242</v>
      </c>
      <c r="C23" s="100">
        <v>241</v>
      </c>
      <c r="D23" s="56">
        <f t="shared" si="0"/>
        <v>0.99586776859504134</v>
      </c>
      <c r="E23" s="55"/>
      <c r="F23" s="100">
        <v>97</v>
      </c>
      <c r="G23" s="100">
        <v>97</v>
      </c>
      <c r="H23" s="56">
        <f t="shared" si="1"/>
        <v>1</v>
      </c>
      <c r="I23" s="55"/>
      <c r="J23" s="100">
        <v>124</v>
      </c>
      <c r="K23" s="100">
        <v>123</v>
      </c>
      <c r="L23" s="56">
        <f t="shared" si="2"/>
        <v>0.99193548387096775</v>
      </c>
      <c r="M23" s="55"/>
      <c r="N23" s="100">
        <v>21</v>
      </c>
      <c r="O23" s="100">
        <v>21</v>
      </c>
      <c r="P23" s="56">
        <f t="shared" si="3"/>
        <v>1</v>
      </c>
      <c r="Q23" s="55"/>
      <c r="R23" s="100">
        <v>44</v>
      </c>
      <c r="S23" s="100">
        <v>43</v>
      </c>
      <c r="T23" s="56">
        <f t="shared" si="4"/>
        <v>0.97727272727272729</v>
      </c>
    </row>
    <row r="24" spans="1:20" x14ac:dyDescent="0.2">
      <c r="A24" s="78" t="s">
        <v>51</v>
      </c>
      <c r="B24" s="100">
        <v>680</v>
      </c>
      <c r="C24" s="100">
        <v>619</v>
      </c>
      <c r="D24" s="56">
        <f t="shared" si="0"/>
        <v>0.91029411764705881</v>
      </c>
      <c r="E24" s="55"/>
      <c r="F24" s="100">
        <v>268</v>
      </c>
      <c r="G24" s="100">
        <v>242</v>
      </c>
      <c r="H24" s="56">
        <f t="shared" si="1"/>
        <v>0.90298507462686572</v>
      </c>
      <c r="I24" s="55"/>
      <c r="J24" s="100">
        <v>350</v>
      </c>
      <c r="K24" s="100">
        <v>320</v>
      </c>
      <c r="L24" s="56">
        <f t="shared" si="2"/>
        <v>0.91428571428571426</v>
      </c>
      <c r="M24" s="55"/>
      <c r="N24" s="100">
        <v>62</v>
      </c>
      <c r="O24" s="100">
        <v>57</v>
      </c>
      <c r="P24" s="56">
        <f t="shared" si="3"/>
        <v>0.91935483870967738</v>
      </c>
      <c r="Q24" s="55"/>
      <c r="R24" s="100">
        <v>183</v>
      </c>
      <c r="S24" s="100">
        <v>177</v>
      </c>
      <c r="T24" s="56">
        <f t="shared" si="4"/>
        <v>0.96721311475409832</v>
      </c>
    </row>
    <row r="25" spans="1:20" x14ac:dyDescent="0.2">
      <c r="A25" s="78" t="s">
        <v>52</v>
      </c>
      <c r="B25" s="100">
        <v>158</v>
      </c>
      <c r="C25" s="100">
        <v>122</v>
      </c>
      <c r="D25" s="56">
        <f t="shared" si="0"/>
        <v>0.77215189873417722</v>
      </c>
      <c r="E25" s="55"/>
      <c r="F25" s="100">
        <v>63</v>
      </c>
      <c r="G25" s="100">
        <v>49</v>
      </c>
      <c r="H25" s="56">
        <f t="shared" si="1"/>
        <v>0.77777777777777779</v>
      </c>
      <c r="I25" s="55"/>
      <c r="J25" s="100">
        <v>72</v>
      </c>
      <c r="K25" s="100">
        <v>57</v>
      </c>
      <c r="L25" s="56">
        <f t="shared" si="2"/>
        <v>0.79166666666666663</v>
      </c>
      <c r="M25" s="55"/>
      <c r="N25" s="100">
        <v>23</v>
      </c>
      <c r="O25" s="100">
        <v>16</v>
      </c>
      <c r="P25" s="56">
        <f t="shared" si="3"/>
        <v>0.69565217391304346</v>
      </c>
      <c r="Q25" s="55"/>
      <c r="R25" s="100">
        <v>18</v>
      </c>
      <c r="S25" s="100">
        <v>14</v>
      </c>
      <c r="T25" s="56">
        <f t="shared" si="4"/>
        <v>0.77777777777777779</v>
      </c>
    </row>
    <row r="26" spans="1:20" x14ac:dyDescent="0.2">
      <c r="A26" s="78" t="s">
        <v>53</v>
      </c>
      <c r="B26" s="100">
        <v>273</v>
      </c>
      <c r="C26" s="100">
        <v>214</v>
      </c>
      <c r="D26" s="56">
        <f t="shared" si="0"/>
        <v>0.78388278388278387</v>
      </c>
      <c r="E26" s="55"/>
      <c r="F26" s="100">
        <v>103</v>
      </c>
      <c r="G26" s="100">
        <v>77</v>
      </c>
      <c r="H26" s="56">
        <f t="shared" si="1"/>
        <v>0.74757281553398058</v>
      </c>
      <c r="I26" s="55"/>
      <c r="J26" s="100">
        <v>141</v>
      </c>
      <c r="K26" s="100">
        <v>109</v>
      </c>
      <c r="L26" s="56">
        <f t="shared" si="2"/>
        <v>0.77304964539007093</v>
      </c>
      <c r="M26" s="55"/>
      <c r="N26" s="100">
        <v>29</v>
      </c>
      <c r="O26" s="100">
        <v>28</v>
      </c>
      <c r="P26" s="56">
        <f t="shared" si="3"/>
        <v>0.96551724137931039</v>
      </c>
      <c r="Q26" s="55"/>
      <c r="R26" s="100">
        <v>19</v>
      </c>
      <c r="S26" s="100">
        <v>19</v>
      </c>
      <c r="T26" s="56">
        <f t="shared" si="4"/>
        <v>1</v>
      </c>
    </row>
    <row r="27" spans="1:20" x14ac:dyDescent="0.2">
      <c r="A27" s="78" t="s">
        <v>54</v>
      </c>
      <c r="B27" s="100">
        <v>186</v>
      </c>
      <c r="C27" s="100">
        <v>174</v>
      </c>
      <c r="D27" s="56">
        <f t="shared" si="0"/>
        <v>0.93548387096774188</v>
      </c>
      <c r="E27" s="55"/>
      <c r="F27" s="100">
        <v>75</v>
      </c>
      <c r="G27" s="100">
        <v>70</v>
      </c>
      <c r="H27" s="56">
        <f t="shared" si="1"/>
        <v>0.93333333333333335</v>
      </c>
      <c r="I27" s="55"/>
      <c r="J27" s="100">
        <v>90</v>
      </c>
      <c r="K27" s="100">
        <v>86</v>
      </c>
      <c r="L27" s="56">
        <f t="shared" si="2"/>
        <v>0.9555555555555556</v>
      </c>
      <c r="M27" s="55"/>
      <c r="N27" s="100">
        <v>21</v>
      </c>
      <c r="O27" s="100">
        <v>18</v>
      </c>
      <c r="P27" s="56">
        <f t="shared" si="3"/>
        <v>0.8571428571428571</v>
      </c>
      <c r="Q27" s="55"/>
      <c r="R27" s="100">
        <v>24</v>
      </c>
      <c r="S27" s="100">
        <v>22</v>
      </c>
      <c r="T27" s="56">
        <f t="shared" si="4"/>
        <v>0.91666666666666663</v>
      </c>
    </row>
    <row r="28" spans="1:20" x14ac:dyDescent="0.2">
      <c r="A28" s="78" t="s">
        <v>55</v>
      </c>
      <c r="B28" s="100">
        <v>238</v>
      </c>
      <c r="C28" s="100">
        <v>193</v>
      </c>
      <c r="D28" s="56">
        <f t="shared" si="0"/>
        <v>0.81092436974789917</v>
      </c>
      <c r="E28" s="55"/>
      <c r="F28" s="100">
        <v>86</v>
      </c>
      <c r="G28" s="100">
        <v>77</v>
      </c>
      <c r="H28" s="56">
        <f t="shared" si="1"/>
        <v>0.89534883720930236</v>
      </c>
      <c r="I28" s="55"/>
      <c r="J28" s="100">
        <v>100</v>
      </c>
      <c r="K28" s="100">
        <v>85</v>
      </c>
      <c r="L28" s="56">
        <f t="shared" si="2"/>
        <v>0.85</v>
      </c>
      <c r="M28" s="55"/>
      <c r="N28" s="100">
        <v>52</v>
      </c>
      <c r="O28" s="100">
        <v>31</v>
      </c>
      <c r="P28" s="56">
        <f t="shared" si="3"/>
        <v>0.59615384615384615</v>
      </c>
      <c r="Q28" s="55"/>
      <c r="R28" s="100">
        <v>31</v>
      </c>
      <c r="S28" s="100">
        <v>29</v>
      </c>
      <c r="T28" s="56">
        <f t="shared" si="4"/>
        <v>0.93548387096774188</v>
      </c>
    </row>
    <row r="29" spans="1:20" x14ac:dyDescent="0.2">
      <c r="A29" s="78" t="s">
        <v>56</v>
      </c>
      <c r="B29" s="100">
        <v>183</v>
      </c>
      <c r="C29" s="100">
        <v>168</v>
      </c>
      <c r="D29" s="56">
        <f t="shared" si="0"/>
        <v>0.91803278688524592</v>
      </c>
      <c r="E29" s="55"/>
      <c r="F29" s="100">
        <v>85</v>
      </c>
      <c r="G29" s="100">
        <v>78</v>
      </c>
      <c r="H29" s="56">
        <f t="shared" si="1"/>
        <v>0.91764705882352937</v>
      </c>
      <c r="I29" s="55"/>
      <c r="J29" s="100">
        <v>71</v>
      </c>
      <c r="K29" s="100">
        <v>63</v>
      </c>
      <c r="L29" s="56">
        <f t="shared" si="2"/>
        <v>0.88732394366197187</v>
      </c>
      <c r="M29" s="55"/>
      <c r="N29" s="100">
        <v>27</v>
      </c>
      <c r="O29" s="100">
        <v>27</v>
      </c>
      <c r="P29" s="56">
        <f t="shared" si="3"/>
        <v>1</v>
      </c>
      <c r="Q29" s="55"/>
      <c r="R29" s="100">
        <v>16</v>
      </c>
      <c r="S29" s="100">
        <v>14</v>
      </c>
      <c r="T29" s="56">
        <f t="shared" si="4"/>
        <v>0.875</v>
      </c>
    </row>
    <row r="30" spans="1:20" x14ac:dyDescent="0.2">
      <c r="A30" s="78" t="s">
        <v>57</v>
      </c>
      <c r="B30" s="100">
        <v>197</v>
      </c>
      <c r="C30" s="100">
        <v>163</v>
      </c>
      <c r="D30" s="56">
        <f t="shared" si="0"/>
        <v>0.82741116751269039</v>
      </c>
      <c r="E30" s="55"/>
      <c r="F30" s="100">
        <v>81</v>
      </c>
      <c r="G30" s="100">
        <v>65</v>
      </c>
      <c r="H30" s="56">
        <f t="shared" si="1"/>
        <v>0.80246913580246915</v>
      </c>
      <c r="I30" s="55"/>
      <c r="J30" s="100">
        <v>99</v>
      </c>
      <c r="K30" s="100">
        <v>82</v>
      </c>
      <c r="L30" s="56">
        <f t="shared" si="2"/>
        <v>0.82828282828282829</v>
      </c>
      <c r="M30" s="55"/>
      <c r="N30" s="100">
        <v>17</v>
      </c>
      <c r="O30" s="100">
        <v>16</v>
      </c>
      <c r="P30" s="56">
        <f t="shared" si="3"/>
        <v>0.94117647058823528</v>
      </c>
      <c r="Q30" s="55"/>
      <c r="R30" s="100">
        <v>26</v>
      </c>
      <c r="S30" s="100">
        <v>17</v>
      </c>
      <c r="T30" s="56">
        <f t="shared" si="4"/>
        <v>0.65384615384615385</v>
      </c>
    </row>
    <row r="31" spans="1:20" x14ac:dyDescent="0.2">
      <c r="A31" s="78" t="s">
        <v>58</v>
      </c>
      <c r="B31" s="100">
        <v>367</v>
      </c>
      <c r="C31" s="100">
        <v>316</v>
      </c>
      <c r="D31" s="56">
        <f t="shared" si="0"/>
        <v>0.8610354223433242</v>
      </c>
      <c r="E31" s="55"/>
      <c r="F31" s="100">
        <v>148</v>
      </c>
      <c r="G31" s="100">
        <v>126</v>
      </c>
      <c r="H31" s="56">
        <f t="shared" si="1"/>
        <v>0.85135135135135132</v>
      </c>
      <c r="I31" s="55"/>
      <c r="J31" s="100">
        <v>180</v>
      </c>
      <c r="K31" s="100">
        <v>155</v>
      </c>
      <c r="L31" s="56">
        <f t="shared" si="2"/>
        <v>0.86111111111111116</v>
      </c>
      <c r="M31" s="55"/>
      <c r="N31" s="100">
        <v>39</v>
      </c>
      <c r="O31" s="100">
        <v>35</v>
      </c>
      <c r="P31" s="56">
        <f t="shared" si="3"/>
        <v>0.89743589743589747</v>
      </c>
      <c r="Q31" s="55"/>
      <c r="R31" s="100">
        <v>48</v>
      </c>
      <c r="S31" s="100">
        <v>37</v>
      </c>
      <c r="T31" s="56">
        <f t="shared" si="4"/>
        <v>0.77083333333333337</v>
      </c>
    </row>
    <row r="32" spans="1:20" x14ac:dyDescent="0.2">
      <c r="A32" s="78" t="s">
        <v>59</v>
      </c>
      <c r="B32" s="100">
        <v>132</v>
      </c>
      <c r="C32" s="100">
        <v>111</v>
      </c>
      <c r="D32" s="56">
        <f t="shared" si="0"/>
        <v>0.84090909090909094</v>
      </c>
      <c r="E32" s="55"/>
      <c r="F32" s="100">
        <v>55</v>
      </c>
      <c r="G32" s="100">
        <v>49</v>
      </c>
      <c r="H32" s="56">
        <f t="shared" si="1"/>
        <v>0.89090909090909087</v>
      </c>
      <c r="I32" s="55"/>
      <c r="J32" s="100">
        <v>62</v>
      </c>
      <c r="K32" s="100">
        <v>52</v>
      </c>
      <c r="L32" s="56">
        <f t="shared" si="2"/>
        <v>0.83870967741935487</v>
      </c>
      <c r="M32" s="55"/>
      <c r="N32" s="100">
        <v>15</v>
      </c>
      <c r="O32" s="100">
        <v>10</v>
      </c>
      <c r="P32" s="56">
        <f t="shared" si="3"/>
        <v>0.66666666666666663</v>
      </c>
      <c r="Q32" s="55"/>
      <c r="R32" s="100">
        <v>25</v>
      </c>
      <c r="S32" s="100">
        <v>24</v>
      </c>
      <c r="T32" s="56">
        <f t="shared" si="4"/>
        <v>0.96</v>
      </c>
    </row>
    <row r="33" spans="1:20" x14ac:dyDescent="0.2">
      <c r="A33" s="78" t="s">
        <v>60</v>
      </c>
      <c r="B33" s="100">
        <v>247</v>
      </c>
      <c r="C33" s="100">
        <v>216</v>
      </c>
      <c r="D33" s="56">
        <f t="shared" si="0"/>
        <v>0.87449392712550611</v>
      </c>
      <c r="E33" s="55"/>
      <c r="F33" s="100">
        <v>92</v>
      </c>
      <c r="G33" s="100">
        <v>78</v>
      </c>
      <c r="H33" s="56">
        <f t="shared" si="1"/>
        <v>0.84782608695652173</v>
      </c>
      <c r="I33" s="55"/>
      <c r="J33" s="100">
        <v>122</v>
      </c>
      <c r="K33" s="100">
        <v>105</v>
      </c>
      <c r="L33" s="56">
        <f t="shared" si="2"/>
        <v>0.86065573770491799</v>
      </c>
      <c r="M33" s="55"/>
      <c r="N33" s="100">
        <v>33</v>
      </c>
      <c r="O33" s="100">
        <v>33</v>
      </c>
      <c r="P33" s="56">
        <f t="shared" si="3"/>
        <v>1</v>
      </c>
      <c r="Q33" s="55"/>
      <c r="R33" s="100">
        <v>51</v>
      </c>
      <c r="S33" s="100">
        <v>48</v>
      </c>
      <c r="T33" s="56">
        <f t="shared" si="4"/>
        <v>0.94117647058823528</v>
      </c>
    </row>
    <row r="34" spans="1:20" x14ac:dyDescent="0.2">
      <c r="A34" s="78" t="s">
        <v>61</v>
      </c>
      <c r="B34" s="100">
        <v>70</v>
      </c>
      <c r="C34" s="100">
        <v>60</v>
      </c>
      <c r="D34" s="56">
        <f t="shared" si="0"/>
        <v>0.8571428571428571</v>
      </c>
      <c r="E34" s="55"/>
      <c r="F34" s="100">
        <v>24</v>
      </c>
      <c r="G34" s="100">
        <v>18</v>
      </c>
      <c r="H34" s="56">
        <f t="shared" si="1"/>
        <v>0.75</v>
      </c>
      <c r="I34" s="55"/>
      <c r="J34" s="100">
        <v>31</v>
      </c>
      <c r="K34" s="100">
        <v>30</v>
      </c>
      <c r="L34" s="56">
        <f t="shared" si="2"/>
        <v>0.967741935483871</v>
      </c>
      <c r="M34" s="55"/>
      <c r="N34" s="100">
        <v>15</v>
      </c>
      <c r="O34" s="100">
        <v>12</v>
      </c>
      <c r="P34" s="56">
        <f t="shared" si="3"/>
        <v>0.8</v>
      </c>
      <c r="Q34" s="55"/>
      <c r="R34" s="100">
        <v>8</v>
      </c>
      <c r="S34" s="100">
        <v>8</v>
      </c>
      <c r="T34" s="56">
        <f t="shared" si="4"/>
        <v>1</v>
      </c>
    </row>
    <row r="35" spans="1:20" x14ac:dyDescent="0.2">
      <c r="A35" s="78" t="s">
        <v>62</v>
      </c>
      <c r="B35" s="100">
        <v>318</v>
      </c>
      <c r="C35" s="100">
        <v>259</v>
      </c>
      <c r="D35" s="56">
        <f t="shared" si="0"/>
        <v>0.81446540880503149</v>
      </c>
      <c r="E35" s="55"/>
      <c r="F35" s="100">
        <v>116</v>
      </c>
      <c r="G35" s="100">
        <v>95</v>
      </c>
      <c r="H35" s="56">
        <f t="shared" si="1"/>
        <v>0.81896551724137934</v>
      </c>
      <c r="I35" s="55"/>
      <c r="J35" s="100">
        <v>175</v>
      </c>
      <c r="K35" s="100">
        <v>143</v>
      </c>
      <c r="L35" s="56">
        <f t="shared" si="2"/>
        <v>0.81714285714285717</v>
      </c>
      <c r="M35" s="55"/>
      <c r="N35" s="100">
        <v>27</v>
      </c>
      <c r="O35" s="100">
        <v>21</v>
      </c>
      <c r="P35" s="56">
        <f t="shared" si="3"/>
        <v>0.77777777777777779</v>
      </c>
      <c r="Q35" s="55"/>
      <c r="R35" s="100">
        <v>57</v>
      </c>
      <c r="S35" s="100">
        <v>41</v>
      </c>
      <c r="T35" s="56">
        <f t="shared" si="4"/>
        <v>0.7192982456140351</v>
      </c>
    </row>
    <row r="36" spans="1:20" x14ac:dyDescent="0.2">
      <c r="A36" s="87" t="s">
        <v>63</v>
      </c>
      <c r="B36" s="100">
        <v>376</v>
      </c>
      <c r="C36" s="100">
        <v>317</v>
      </c>
      <c r="D36" s="56">
        <f t="shared" si="0"/>
        <v>0.84308510638297873</v>
      </c>
      <c r="E36" s="55"/>
      <c r="F36" s="100">
        <v>149</v>
      </c>
      <c r="G36" s="100">
        <v>121</v>
      </c>
      <c r="H36" s="56">
        <f t="shared" si="1"/>
        <v>0.81208053691275173</v>
      </c>
      <c r="I36" s="55"/>
      <c r="J36" s="100">
        <v>215</v>
      </c>
      <c r="K36" s="100">
        <v>184</v>
      </c>
      <c r="L36" s="56">
        <f t="shared" si="2"/>
        <v>0.85581395348837208</v>
      </c>
      <c r="M36" s="55"/>
      <c r="N36" s="100">
        <v>12</v>
      </c>
      <c r="O36" s="100">
        <v>12</v>
      </c>
      <c r="P36" s="56">
        <f t="shared" si="3"/>
        <v>1</v>
      </c>
      <c r="Q36" s="55"/>
      <c r="R36" s="100">
        <v>89</v>
      </c>
      <c r="S36" s="100">
        <v>82</v>
      </c>
      <c r="T36" s="56">
        <f t="shared" si="4"/>
        <v>0.9213483146067416</v>
      </c>
    </row>
    <row r="37" spans="1:20" ht="13.5" thickBot="1" x14ac:dyDescent="0.25">
      <c r="A37" s="88" t="s">
        <v>64</v>
      </c>
      <c r="B37" s="89">
        <v>83</v>
      </c>
      <c r="C37" s="89">
        <v>67</v>
      </c>
      <c r="D37" s="90">
        <f t="shared" si="0"/>
        <v>0.80722891566265065</v>
      </c>
      <c r="E37" s="65"/>
      <c r="F37" s="89">
        <v>38</v>
      </c>
      <c r="G37" s="89">
        <v>29</v>
      </c>
      <c r="H37" s="90">
        <f t="shared" si="1"/>
        <v>0.76315789473684215</v>
      </c>
      <c r="I37" s="65"/>
      <c r="J37" s="89">
        <v>40</v>
      </c>
      <c r="K37" s="89">
        <v>33</v>
      </c>
      <c r="L37" s="90">
        <f t="shared" si="2"/>
        <v>0.82499999999999996</v>
      </c>
      <c r="M37" s="65"/>
      <c r="N37" s="89">
        <v>5</v>
      </c>
      <c r="O37" s="89">
        <v>5</v>
      </c>
      <c r="P37" s="90">
        <f t="shared" si="3"/>
        <v>1</v>
      </c>
      <c r="Q37" s="65"/>
      <c r="R37" s="89">
        <v>4</v>
      </c>
      <c r="S37" s="89">
        <v>4</v>
      </c>
      <c r="T37" s="90">
        <f t="shared" si="4"/>
        <v>1</v>
      </c>
    </row>
  </sheetData>
  <mergeCells count="12">
    <mergeCell ref="U1:V2"/>
    <mergeCell ref="B7:D7"/>
    <mergeCell ref="F7:H7"/>
    <mergeCell ref="J7:L7"/>
    <mergeCell ref="N7:P7"/>
    <mergeCell ref="R7:T7"/>
    <mergeCell ref="A1:T1"/>
    <mergeCell ref="A2:T2"/>
    <mergeCell ref="A3:T3"/>
    <mergeCell ref="A4:T4"/>
    <mergeCell ref="A7:A8"/>
    <mergeCell ref="B6:P6"/>
  </mergeCells>
  <hyperlinks>
    <hyperlink ref="U1" r:id="rId1" location="INDICE!A1"/>
    <hyperlink ref="U1:V2" location="INDICE!A3" display="INDICE"/>
  </hyperlinks>
  <printOptions horizontalCentered="1"/>
  <pageMargins left="0.7" right="0.7" top="0.75" bottom="0.75" header="0.3" footer="0.3"/>
  <pageSetup scale="99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3" t="s">
        <v>123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23" t="s">
        <v>132</v>
      </c>
      <c r="R1" s="223"/>
      <c r="S1" s="36"/>
    </row>
    <row r="2" spans="1:19" ht="14.25" x14ac:dyDescent="0.2">
      <c r="A2" s="233" t="s">
        <v>232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23"/>
      <c r="R2" s="223"/>
    </row>
    <row r="3" spans="1:19" ht="14.25" x14ac:dyDescent="0.2">
      <c r="A3" s="233" t="s">
        <v>231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9" ht="14.25" x14ac:dyDescent="0.2">
      <c r="A4" s="233" t="s">
        <v>26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9" ht="14.25" x14ac:dyDescent="0.2">
      <c r="A5" s="233" t="s">
        <v>219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</row>
    <row r="6" spans="1:19" ht="15" thickBo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4.25" x14ac:dyDescent="0.2">
      <c r="A7" s="189"/>
      <c r="B7" s="235" t="s">
        <v>226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</row>
    <row r="8" spans="1:19" x14ac:dyDescent="0.2">
      <c r="A8" s="231"/>
      <c r="B8" s="234" t="s">
        <v>33</v>
      </c>
      <c r="C8" s="234"/>
      <c r="D8" s="234"/>
      <c r="E8" s="44"/>
      <c r="F8" s="234" t="s">
        <v>223</v>
      </c>
      <c r="G8" s="234"/>
      <c r="H8" s="234"/>
      <c r="I8" s="44"/>
      <c r="J8" s="230" t="s">
        <v>224</v>
      </c>
      <c r="K8" s="230"/>
      <c r="L8" s="230"/>
      <c r="M8" s="44"/>
      <c r="N8" s="234" t="s">
        <v>225</v>
      </c>
      <c r="O8" s="234"/>
      <c r="P8" s="234"/>
    </row>
    <row r="9" spans="1:19" ht="13.5" thickBot="1" x14ac:dyDescent="0.25">
      <c r="A9" s="232" t="s">
        <v>27</v>
      </c>
      <c r="B9" s="48" t="s">
        <v>33</v>
      </c>
      <c r="C9" s="48" t="s">
        <v>72</v>
      </c>
      <c r="D9" s="48" t="s">
        <v>35</v>
      </c>
      <c r="E9" s="48"/>
      <c r="F9" s="48" t="s">
        <v>33</v>
      </c>
      <c r="G9" s="48" t="s">
        <v>72</v>
      </c>
      <c r="H9" s="48" t="s">
        <v>35</v>
      </c>
      <c r="I9" s="48"/>
      <c r="J9" s="48" t="s">
        <v>33</v>
      </c>
      <c r="K9" s="48" t="s">
        <v>34</v>
      </c>
      <c r="L9" s="48" t="s">
        <v>35</v>
      </c>
      <c r="M9" s="48"/>
      <c r="N9" s="48" t="s">
        <v>33</v>
      </c>
      <c r="O9" s="48" t="s">
        <v>72</v>
      </c>
      <c r="P9" s="48" t="s">
        <v>35</v>
      </c>
    </row>
    <row r="10" spans="1:19" x14ac:dyDescent="0.2">
      <c r="A10" s="72" t="s">
        <v>36</v>
      </c>
      <c r="B10" s="102">
        <f>SUM(B12:B38)</f>
        <v>1594</v>
      </c>
      <c r="C10" s="102">
        <f>SUM(C12:C38)</f>
        <v>1477</v>
      </c>
      <c r="D10" s="97">
        <f>+C10/B10</f>
        <v>0.92659974905897113</v>
      </c>
      <c r="E10" s="45"/>
      <c r="F10" s="102">
        <f>SUM(F12:F38)</f>
        <v>433</v>
      </c>
      <c r="G10" s="102">
        <f>SUM(G12:G38)</f>
        <v>401</v>
      </c>
      <c r="H10" s="97">
        <f>+G10/F10</f>
        <v>0.92609699769053122</v>
      </c>
      <c r="I10" s="45"/>
      <c r="J10" s="102">
        <f>SUM(J12:J38)</f>
        <v>449</v>
      </c>
      <c r="K10" s="102">
        <f>SUM(K12:K38)</f>
        <v>419</v>
      </c>
      <c r="L10" s="97">
        <f>+K10/J10</f>
        <v>0.93318485523385297</v>
      </c>
      <c r="M10" s="45"/>
      <c r="N10" s="102">
        <f>SUM(N12:N38)</f>
        <v>712</v>
      </c>
      <c r="O10" s="102">
        <f>SUM(O12:O38)</f>
        <v>657</v>
      </c>
      <c r="P10" s="97">
        <f>+O10/N10</f>
        <v>0.922752808988764</v>
      </c>
    </row>
    <row r="11" spans="1:19" x14ac:dyDescent="0.2">
      <c r="A11" s="78"/>
      <c r="B11" s="100"/>
      <c r="C11" s="100"/>
      <c r="D11" s="56"/>
      <c r="E11" s="60"/>
      <c r="F11" s="100"/>
      <c r="G11" s="100"/>
      <c r="H11" s="56"/>
      <c r="I11" s="60"/>
      <c r="J11" s="100"/>
      <c r="K11" s="100"/>
      <c r="L11" s="56"/>
      <c r="M11" s="60"/>
      <c r="N11" s="100"/>
      <c r="O11" s="100"/>
      <c r="P11" s="56"/>
    </row>
    <row r="12" spans="1:19" x14ac:dyDescent="0.2">
      <c r="A12" s="78" t="s">
        <v>37</v>
      </c>
      <c r="B12" s="100">
        <v>62</v>
      </c>
      <c r="C12" s="100">
        <v>58</v>
      </c>
      <c r="D12" s="56">
        <f t="shared" ref="D12:D38" si="0">+C12/B12</f>
        <v>0.93548387096774188</v>
      </c>
      <c r="E12" s="55"/>
      <c r="F12" s="100">
        <v>19</v>
      </c>
      <c r="G12" s="100">
        <v>18</v>
      </c>
      <c r="H12" s="56">
        <f t="shared" ref="H12:H38" si="1">+G12/F12</f>
        <v>0.94736842105263153</v>
      </c>
      <c r="I12" s="55"/>
      <c r="J12" s="100">
        <v>21</v>
      </c>
      <c r="K12" s="100">
        <v>20</v>
      </c>
      <c r="L12" s="56">
        <f t="shared" ref="L12:L38" si="2">+K12/J12</f>
        <v>0.95238095238095233</v>
      </c>
      <c r="M12" s="55"/>
      <c r="N12" s="100">
        <v>22</v>
      </c>
      <c r="O12" s="100">
        <v>20</v>
      </c>
      <c r="P12" s="56">
        <f t="shared" ref="P12:P38" si="3">+O12/N12</f>
        <v>0.90909090909090906</v>
      </c>
    </row>
    <row r="13" spans="1:19" x14ac:dyDescent="0.2">
      <c r="A13" s="78" t="s">
        <v>38</v>
      </c>
      <c r="B13" s="100">
        <v>81</v>
      </c>
      <c r="C13" s="100">
        <v>72</v>
      </c>
      <c r="D13" s="56">
        <f t="shared" si="0"/>
        <v>0.88888888888888884</v>
      </c>
      <c r="E13" s="55"/>
      <c r="F13" s="100">
        <v>20</v>
      </c>
      <c r="G13" s="100">
        <v>17</v>
      </c>
      <c r="H13" s="56">
        <f t="shared" si="1"/>
        <v>0.85</v>
      </c>
      <c r="I13" s="55"/>
      <c r="J13" s="100">
        <v>24</v>
      </c>
      <c r="K13" s="100">
        <v>24</v>
      </c>
      <c r="L13" s="56">
        <f t="shared" si="2"/>
        <v>1</v>
      </c>
      <c r="M13" s="55"/>
      <c r="N13" s="100">
        <v>37</v>
      </c>
      <c r="O13" s="100">
        <v>31</v>
      </c>
      <c r="P13" s="56">
        <f t="shared" si="3"/>
        <v>0.83783783783783783</v>
      </c>
    </row>
    <row r="14" spans="1:19" x14ac:dyDescent="0.2">
      <c r="A14" s="78" t="s">
        <v>39</v>
      </c>
      <c r="B14" s="100">
        <v>61</v>
      </c>
      <c r="C14" s="100">
        <v>61</v>
      </c>
      <c r="D14" s="56">
        <f t="shared" si="0"/>
        <v>1</v>
      </c>
      <c r="E14" s="55"/>
      <c r="F14" s="100">
        <v>22</v>
      </c>
      <c r="G14" s="100">
        <v>22</v>
      </c>
      <c r="H14" s="56">
        <f t="shared" si="1"/>
        <v>1</v>
      </c>
      <c r="I14" s="55"/>
      <c r="J14" s="100">
        <v>22</v>
      </c>
      <c r="K14" s="100">
        <v>22</v>
      </c>
      <c r="L14" s="56">
        <f t="shared" si="2"/>
        <v>1</v>
      </c>
      <c r="M14" s="55"/>
      <c r="N14" s="100">
        <v>17</v>
      </c>
      <c r="O14" s="100">
        <v>17</v>
      </c>
      <c r="P14" s="56">
        <f t="shared" si="3"/>
        <v>1</v>
      </c>
    </row>
    <row r="15" spans="1:19" x14ac:dyDescent="0.2">
      <c r="A15" s="78" t="s">
        <v>40</v>
      </c>
      <c r="B15" s="100">
        <v>99</v>
      </c>
      <c r="C15" s="100">
        <v>99</v>
      </c>
      <c r="D15" s="56">
        <f t="shared" si="0"/>
        <v>1</v>
      </c>
      <c r="E15" s="55"/>
      <c r="F15" s="100">
        <v>30</v>
      </c>
      <c r="G15" s="100">
        <v>30</v>
      </c>
      <c r="H15" s="56">
        <f t="shared" si="1"/>
        <v>1</v>
      </c>
      <c r="I15" s="55"/>
      <c r="J15" s="100">
        <v>30</v>
      </c>
      <c r="K15" s="100">
        <v>30</v>
      </c>
      <c r="L15" s="56">
        <f t="shared" si="2"/>
        <v>1</v>
      </c>
      <c r="M15" s="55"/>
      <c r="N15" s="100">
        <v>39</v>
      </c>
      <c r="O15" s="100">
        <v>39</v>
      </c>
      <c r="P15" s="56">
        <f t="shared" si="3"/>
        <v>1</v>
      </c>
    </row>
    <row r="16" spans="1:19" x14ac:dyDescent="0.2">
      <c r="A16" s="78" t="s">
        <v>41</v>
      </c>
      <c r="B16" s="100">
        <v>39</v>
      </c>
      <c r="C16" s="100">
        <v>37</v>
      </c>
      <c r="D16" s="56">
        <f t="shared" si="0"/>
        <v>0.94871794871794868</v>
      </c>
      <c r="E16" s="55"/>
      <c r="F16" s="100">
        <v>11</v>
      </c>
      <c r="G16" s="100">
        <v>11</v>
      </c>
      <c r="H16" s="56">
        <f t="shared" si="1"/>
        <v>1</v>
      </c>
      <c r="I16" s="55"/>
      <c r="J16" s="100">
        <v>12</v>
      </c>
      <c r="K16" s="100">
        <v>12</v>
      </c>
      <c r="L16" s="56">
        <f t="shared" si="2"/>
        <v>1</v>
      </c>
      <c r="M16" s="55"/>
      <c r="N16" s="100">
        <v>16</v>
      </c>
      <c r="O16" s="100">
        <v>14</v>
      </c>
      <c r="P16" s="56">
        <f t="shared" si="3"/>
        <v>0.875</v>
      </c>
    </row>
    <row r="17" spans="1:16" x14ac:dyDescent="0.2">
      <c r="A17" s="78" t="s">
        <v>43</v>
      </c>
      <c r="B17" s="100">
        <v>50</v>
      </c>
      <c r="C17" s="100">
        <v>48</v>
      </c>
      <c r="D17" s="56">
        <f t="shared" si="0"/>
        <v>0.96</v>
      </c>
      <c r="E17" s="55"/>
      <c r="F17" s="100">
        <v>10</v>
      </c>
      <c r="G17" s="100">
        <v>10</v>
      </c>
      <c r="H17" s="56">
        <f t="shared" si="1"/>
        <v>1</v>
      </c>
      <c r="I17" s="55"/>
      <c r="J17" s="100">
        <v>11</v>
      </c>
      <c r="K17" s="100">
        <v>11</v>
      </c>
      <c r="L17" s="56">
        <f t="shared" si="2"/>
        <v>1</v>
      </c>
      <c r="M17" s="55"/>
      <c r="N17" s="100">
        <v>29</v>
      </c>
      <c r="O17" s="100">
        <v>27</v>
      </c>
      <c r="P17" s="56">
        <f t="shared" si="3"/>
        <v>0.93103448275862066</v>
      </c>
    </row>
    <row r="18" spans="1:16" x14ac:dyDescent="0.2">
      <c r="A18" s="78" t="s">
        <v>44</v>
      </c>
      <c r="B18" s="100">
        <v>32</v>
      </c>
      <c r="C18" s="100">
        <v>31</v>
      </c>
      <c r="D18" s="56">
        <f t="shared" si="0"/>
        <v>0.96875</v>
      </c>
      <c r="E18" s="55"/>
      <c r="F18" s="100">
        <v>11</v>
      </c>
      <c r="G18" s="100">
        <v>11</v>
      </c>
      <c r="H18" s="56">
        <f t="shared" si="1"/>
        <v>1</v>
      </c>
      <c r="I18" s="55"/>
      <c r="J18" s="100">
        <v>12</v>
      </c>
      <c r="K18" s="100">
        <v>12</v>
      </c>
      <c r="L18" s="56">
        <f t="shared" si="2"/>
        <v>1</v>
      </c>
      <c r="M18" s="55"/>
      <c r="N18" s="100">
        <v>9</v>
      </c>
      <c r="O18" s="100">
        <v>8</v>
      </c>
      <c r="P18" s="56">
        <f t="shared" si="3"/>
        <v>0.88888888888888884</v>
      </c>
    </row>
    <row r="19" spans="1:16" x14ac:dyDescent="0.2">
      <c r="A19" s="78" t="s">
        <v>45</v>
      </c>
      <c r="B19" s="100">
        <v>135</v>
      </c>
      <c r="C19" s="100">
        <v>134</v>
      </c>
      <c r="D19" s="56">
        <f t="shared" si="0"/>
        <v>0.99259259259259258</v>
      </c>
      <c r="E19" s="55"/>
      <c r="F19" s="100">
        <v>42</v>
      </c>
      <c r="G19" s="100">
        <v>42</v>
      </c>
      <c r="H19" s="56">
        <f t="shared" si="1"/>
        <v>1</v>
      </c>
      <c r="I19" s="55"/>
      <c r="J19" s="100">
        <v>42</v>
      </c>
      <c r="K19" s="100">
        <v>42</v>
      </c>
      <c r="L19" s="56">
        <f t="shared" si="2"/>
        <v>1</v>
      </c>
      <c r="M19" s="55"/>
      <c r="N19" s="100">
        <v>51</v>
      </c>
      <c r="O19" s="100">
        <v>50</v>
      </c>
      <c r="P19" s="56">
        <f t="shared" si="3"/>
        <v>0.98039215686274506</v>
      </c>
    </row>
    <row r="20" spans="1:16" x14ac:dyDescent="0.2">
      <c r="A20" s="78" t="s">
        <v>46</v>
      </c>
      <c r="B20" s="100">
        <v>93</v>
      </c>
      <c r="C20" s="100">
        <v>91</v>
      </c>
      <c r="D20" s="56">
        <f t="shared" si="0"/>
        <v>0.978494623655914</v>
      </c>
      <c r="E20" s="55"/>
      <c r="F20" s="100">
        <v>29</v>
      </c>
      <c r="G20" s="100">
        <v>27</v>
      </c>
      <c r="H20" s="56">
        <f t="shared" si="1"/>
        <v>0.93103448275862066</v>
      </c>
      <c r="I20" s="55"/>
      <c r="J20" s="100">
        <v>27</v>
      </c>
      <c r="K20" s="100">
        <v>27</v>
      </c>
      <c r="L20" s="56">
        <f t="shared" si="2"/>
        <v>1</v>
      </c>
      <c r="M20" s="55"/>
      <c r="N20" s="100">
        <v>37</v>
      </c>
      <c r="O20" s="100">
        <v>37</v>
      </c>
      <c r="P20" s="56">
        <f t="shared" si="3"/>
        <v>1</v>
      </c>
    </row>
    <row r="21" spans="1:16" x14ac:dyDescent="0.2">
      <c r="A21" s="78" t="s">
        <v>47</v>
      </c>
      <c r="B21" s="100">
        <v>103</v>
      </c>
      <c r="C21" s="100">
        <v>99</v>
      </c>
      <c r="D21" s="56">
        <f t="shared" si="0"/>
        <v>0.96116504854368934</v>
      </c>
      <c r="E21" s="55"/>
      <c r="F21" s="100">
        <v>21</v>
      </c>
      <c r="G21" s="100">
        <v>19</v>
      </c>
      <c r="H21" s="56">
        <f t="shared" si="1"/>
        <v>0.90476190476190477</v>
      </c>
      <c r="I21" s="55"/>
      <c r="J21" s="100">
        <v>22</v>
      </c>
      <c r="K21" s="100">
        <v>20</v>
      </c>
      <c r="L21" s="56">
        <f t="shared" si="2"/>
        <v>0.90909090909090906</v>
      </c>
      <c r="M21" s="55"/>
      <c r="N21" s="100">
        <v>60</v>
      </c>
      <c r="O21" s="100">
        <v>60</v>
      </c>
      <c r="P21" s="56">
        <f t="shared" si="3"/>
        <v>1</v>
      </c>
    </row>
    <row r="22" spans="1:16" x14ac:dyDescent="0.2">
      <c r="A22" s="78" t="s">
        <v>48</v>
      </c>
      <c r="B22" s="100">
        <v>36</v>
      </c>
      <c r="C22" s="100">
        <v>35</v>
      </c>
      <c r="D22" s="56">
        <f t="shared" si="0"/>
        <v>0.97222222222222221</v>
      </c>
      <c r="E22" s="55"/>
      <c r="F22" s="100">
        <v>9</v>
      </c>
      <c r="G22" s="100">
        <v>9</v>
      </c>
      <c r="H22" s="56">
        <f t="shared" si="1"/>
        <v>1</v>
      </c>
      <c r="I22" s="55"/>
      <c r="J22" s="100">
        <v>9</v>
      </c>
      <c r="K22" s="100">
        <v>9</v>
      </c>
      <c r="L22" s="56">
        <f t="shared" si="2"/>
        <v>1</v>
      </c>
      <c r="M22" s="55"/>
      <c r="N22" s="100">
        <v>18</v>
      </c>
      <c r="O22" s="100">
        <v>17</v>
      </c>
      <c r="P22" s="56">
        <f t="shared" si="3"/>
        <v>0.94444444444444442</v>
      </c>
    </row>
    <row r="23" spans="1:16" x14ac:dyDescent="0.2">
      <c r="A23" s="86" t="s">
        <v>49</v>
      </c>
      <c r="B23" s="100">
        <v>193</v>
      </c>
      <c r="C23" s="100">
        <v>158</v>
      </c>
      <c r="D23" s="56">
        <f t="shared" si="0"/>
        <v>0.81865284974093266</v>
      </c>
      <c r="E23" s="55"/>
      <c r="F23" s="100">
        <v>60</v>
      </c>
      <c r="G23" s="100">
        <v>45</v>
      </c>
      <c r="H23" s="56">
        <f t="shared" si="1"/>
        <v>0.75</v>
      </c>
      <c r="I23" s="55"/>
      <c r="J23" s="100">
        <v>66</v>
      </c>
      <c r="K23" s="100">
        <v>47</v>
      </c>
      <c r="L23" s="56">
        <f t="shared" si="2"/>
        <v>0.71212121212121215</v>
      </c>
      <c r="M23" s="55"/>
      <c r="N23" s="100">
        <v>67</v>
      </c>
      <c r="O23" s="100">
        <v>66</v>
      </c>
      <c r="P23" s="56">
        <f t="shared" si="3"/>
        <v>0.9850746268656716</v>
      </c>
    </row>
    <row r="24" spans="1:16" x14ac:dyDescent="0.2">
      <c r="A24" s="78" t="s">
        <v>50</v>
      </c>
      <c r="B24" s="100">
        <v>32</v>
      </c>
      <c r="C24" s="100">
        <v>32</v>
      </c>
      <c r="D24" s="56">
        <f t="shared" si="0"/>
        <v>1</v>
      </c>
      <c r="E24" s="55"/>
      <c r="F24" s="100">
        <v>6</v>
      </c>
      <c r="G24" s="100">
        <v>6</v>
      </c>
      <c r="H24" s="56">
        <f t="shared" si="1"/>
        <v>1</v>
      </c>
      <c r="I24" s="55"/>
      <c r="J24" s="100">
        <v>6</v>
      </c>
      <c r="K24" s="100">
        <v>6</v>
      </c>
      <c r="L24" s="56">
        <f t="shared" si="2"/>
        <v>1</v>
      </c>
      <c r="M24" s="55"/>
      <c r="N24" s="100">
        <v>20</v>
      </c>
      <c r="O24" s="100">
        <v>20</v>
      </c>
      <c r="P24" s="56">
        <f t="shared" si="3"/>
        <v>1</v>
      </c>
    </row>
    <row r="25" spans="1:16" x14ac:dyDescent="0.2">
      <c r="A25" s="78" t="s">
        <v>51</v>
      </c>
      <c r="B25" s="100">
        <v>103</v>
      </c>
      <c r="C25" s="100">
        <v>96</v>
      </c>
      <c r="D25" s="56">
        <f t="shared" si="0"/>
        <v>0.93203883495145634</v>
      </c>
      <c r="E25" s="55"/>
      <c r="F25" s="100">
        <v>28</v>
      </c>
      <c r="G25" s="100">
        <v>28</v>
      </c>
      <c r="H25" s="56">
        <f t="shared" si="1"/>
        <v>1</v>
      </c>
      <c r="I25" s="55"/>
      <c r="J25" s="100">
        <v>28</v>
      </c>
      <c r="K25" s="100">
        <v>28</v>
      </c>
      <c r="L25" s="56">
        <f t="shared" si="2"/>
        <v>1</v>
      </c>
      <c r="M25" s="55"/>
      <c r="N25" s="100">
        <v>47</v>
      </c>
      <c r="O25" s="100">
        <v>40</v>
      </c>
      <c r="P25" s="56">
        <f t="shared" si="3"/>
        <v>0.85106382978723405</v>
      </c>
    </row>
    <row r="26" spans="1:16" x14ac:dyDescent="0.2">
      <c r="A26" s="78" t="s">
        <v>52</v>
      </c>
      <c r="B26" s="100">
        <v>21</v>
      </c>
      <c r="C26" s="100">
        <v>21</v>
      </c>
      <c r="D26" s="56">
        <f t="shared" si="0"/>
        <v>1</v>
      </c>
      <c r="E26" s="55"/>
      <c r="F26" s="100">
        <v>8</v>
      </c>
      <c r="G26" s="100">
        <v>8</v>
      </c>
      <c r="H26" s="56">
        <f t="shared" si="1"/>
        <v>1</v>
      </c>
      <c r="I26" s="55"/>
      <c r="J26" s="100">
        <v>6</v>
      </c>
      <c r="K26" s="100">
        <v>6</v>
      </c>
      <c r="L26" s="56">
        <f t="shared" si="2"/>
        <v>1</v>
      </c>
      <c r="M26" s="55"/>
      <c r="N26" s="100">
        <v>7</v>
      </c>
      <c r="O26" s="100">
        <v>7</v>
      </c>
      <c r="P26" s="56">
        <f t="shared" si="3"/>
        <v>1</v>
      </c>
    </row>
    <row r="27" spans="1:16" x14ac:dyDescent="0.2">
      <c r="A27" s="78" t="s">
        <v>53</v>
      </c>
      <c r="B27" s="100">
        <v>43</v>
      </c>
      <c r="C27" s="100">
        <v>33</v>
      </c>
      <c r="D27" s="56">
        <f t="shared" si="0"/>
        <v>0.76744186046511631</v>
      </c>
      <c r="E27" s="55"/>
      <c r="F27" s="100">
        <v>9</v>
      </c>
      <c r="G27" s="100">
        <v>8</v>
      </c>
      <c r="H27" s="56">
        <f t="shared" si="1"/>
        <v>0.88888888888888884</v>
      </c>
      <c r="I27" s="55"/>
      <c r="J27" s="100">
        <v>9</v>
      </c>
      <c r="K27" s="100">
        <v>8</v>
      </c>
      <c r="L27" s="56">
        <f t="shared" si="2"/>
        <v>0.88888888888888884</v>
      </c>
      <c r="M27" s="55"/>
      <c r="N27" s="100">
        <v>25</v>
      </c>
      <c r="O27" s="100">
        <v>17</v>
      </c>
      <c r="P27" s="56">
        <f t="shared" si="3"/>
        <v>0.68</v>
      </c>
    </row>
    <row r="28" spans="1:16" x14ac:dyDescent="0.2">
      <c r="A28" s="78" t="s">
        <v>54</v>
      </c>
      <c r="B28" s="100">
        <v>41</v>
      </c>
      <c r="C28" s="100">
        <v>40</v>
      </c>
      <c r="D28" s="56">
        <f t="shared" si="0"/>
        <v>0.97560975609756095</v>
      </c>
      <c r="E28" s="55"/>
      <c r="F28" s="100">
        <v>14</v>
      </c>
      <c r="G28" s="100">
        <v>14</v>
      </c>
      <c r="H28" s="56">
        <f t="shared" si="1"/>
        <v>1</v>
      </c>
      <c r="I28" s="55"/>
      <c r="J28" s="100">
        <v>14</v>
      </c>
      <c r="K28" s="100">
        <v>14</v>
      </c>
      <c r="L28" s="56">
        <f t="shared" si="2"/>
        <v>1</v>
      </c>
      <c r="M28" s="55"/>
      <c r="N28" s="100">
        <v>13</v>
      </c>
      <c r="O28" s="100">
        <v>12</v>
      </c>
      <c r="P28" s="56">
        <f t="shared" si="3"/>
        <v>0.92307692307692313</v>
      </c>
    </row>
    <row r="29" spans="1:16" x14ac:dyDescent="0.2">
      <c r="A29" s="78" t="s">
        <v>55</v>
      </c>
      <c r="B29" s="100">
        <v>36</v>
      </c>
      <c r="C29" s="100">
        <v>36</v>
      </c>
      <c r="D29" s="56">
        <f t="shared" si="0"/>
        <v>1</v>
      </c>
      <c r="E29" s="55"/>
      <c r="F29" s="100">
        <v>11</v>
      </c>
      <c r="G29" s="100">
        <v>11</v>
      </c>
      <c r="H29" s="56">
        <f t="shared" si="1"/>
        <v>1</v>
      </c>
      <c r="I29" s="55"/>
      <c r="J29" s="100">
        <v>13</v>
      </c>
      <c r="K29" s="100">
        <v>13</v>
      </c>
      <c r="L29" s="56">
        <f t="shared" si="2"/>
        <v>1</v>
      </c>
      <c r="M29" s="55"/>
      <c r="N29" s="100">
        <v>12</v>
      </c>
      <c r="O29" s="100">
        <v>12</v>
      </c>
      <c r="P29" s="56">
        <f t="shared" si="3"/>
        <v>1</v>
      </c>
    </row>
    <row r="30" spans="1:16" x14ac:dyDescent="0.2">
      <c r="A30" s="78" t="s">
        <v>56</v>
      </c>
      <c r="B30" s="100">
        <v>33</v>
      </c>
      <c r="C30" s="100">
        <v>30</v>
      </c>
      <c r="D30" s="56">
        <f t="shared" si="0"/>
        <v>0.90909090909090906</v>
      </c>
      <c r="E30" s="55"/>
      <c r="F30" s="100">
        <v>9</v>
      </c>
      <c r="G30" s="100">
        <v>9</v>
      </c>
      <c r="H30" s="56">
        <f t="shared" si="1"/>
        <v>1</v>
      </c>
      <c r="I30" s="55"/>
      <c r="J30" s="100">
        <v>9</v>
      </c>
      <c r="K30" s="100">
        <v>9</v>
      </c>
      <c r="L30" s="56">
        <f t="shared" si="2"/>
        <v>1</v>
      </c>
      <c r="M30" s="55"/>
      <c r="N30" s="100">
        <v>15</v>
      </c>
      <c r="O30" s="100">
        <v>12</v>
      </c>
      <c r="P30" s="56">
        <f t="shared" si="3"/>
        <v>0.8</v>
      </c>
    </row>
    <row r="31" spans="1:16" x14ac:dyDescent="0.2">
      <c r="A31" s="78" t="s">
        <v>57</v>
      </c>
      <c r="B31" s="100">
        <v>22</v>
      </c>
      <c r="C31" s="100">
        <v>21</v>
      </c>
      <c r="D31" s="56">
        <f t="shared" si="0"/>
        <v>0.95454545454545459</v>
      </c>
      <c r="E31" s="55"/>
      <c r="F31" s="100">
        <v>5</v>
      </c>
      <c r="G31" s="100">
        <v>5</v>
      </c>
      <c r="H31" s="56">
        <f t="shared" si="1"/>
        <v>1</v>
      </c>
      <c r="I31" s="55"/>
      <c r="J31" s="100">
        <v>5</v>
      </c>
      <c r="K31" s="100">
        <v>5</v>
      </c>
      <c r="L31" s="56">
        <f t="shared" si="2"/>
        <v>1</v>
      </c>
      <c r="M31" s="55"/>
      <c r="N31" s="100">
        <v>12</v>
      </c>
      <c r="O31" s="100">
        <v>11</v>
      </c>
      <c r="P31" s="56">
        <f t="shared" si="3"/>
        <v>0.91666666666666663</v>
      </c>
    </row>
    <row r="32" spans="1:16" x14ac:dyDescent="0.2">
      <c r="A32" s="78" t="s">
        <v>58</v>
      </c>
      <c r="B32" s="100">
        <v>51</v>
      </c>
      <c r="C32" s="100">
        <v>49</v>
      </c>
      <c r="D32" s="56">
        <f t="shared" si="0"/>
        <v>0.96078431372549022</v>
      </c>
      <c r="E32" s="55"/>
      <c r="F32" s="100">
        <v>8</v>
      </c>
      <c r="G32" s="100">
        <v>8</v>
      </c>
      <c r="H32" s="56">
        <f t="shared" si="1"/>
        <v>1</v>
      </c>
      <c r="I32" s="55"/>
      <c r="J32" s="100">
        <v>8</v>
      </c>
      <c r="K32" s="100">
        <v>8</v>
      </c>
      <c r="L32" s="56">
        <f t="shared" si="2"/>
        <v>1</v>
      </c>
      <c r="M32" s="55"/>
      <c r="N32" s="100">
        <v>35</v>
      </c>
      <c r="O32" s="100">
        <v>33</v>
      </c>
      <c r="P32" s="56">
        <f t="shared" si="3"/>
        <v>0.94285714285714284</v>
      </c>
    </row>
    <row r="33" spans="1:16" x14ac:dyDescent="0.2">
      <c r="A33" s="78" t="s">
        <v>59</v>
      </c>
      <c r="B33" s="100">
        <v>33</v>
      </c>
      <c r="C33" s="100">
        <v>24</v>
      </c>
      <c r="D33" s="56">
        <f t="shared" si="0"/>
        <v>0.72727272727272729</v>
      </c>
      <c r="E33" s="55"/>
      <c r="F33" s="100">
        <v>13</v>
      </c>
      <c r="G33" s="100">
        <v>8</v>
      </c>
      <c r="H33" s="56">
        <f t="shared" si="1"/>
        <v>0.61538461538461542</v>
      </c>
      <c r="I33" s="55"/>
      <c r="J33" s="100">
        <v>15</v>
      </c>
      <c r="K33" s="100">
        <v>11</v>
      </c>
      <c r="L33" s="56">
        <f t="shared" si="2"/>
        <v>0.73333333333333328</v>
      </c>
      <c r="M33" s="55"/>
      <c r="N33" s="100">
        <v>5</v>
      </c>
      <c r="O33" s="100">
        <v>5</v>
      </c>
      <c r="P33" s="56">
        <f t="shared" si="3"/>
        <v>1</v>
      </c>
    </row>
    <row r="34" spans="1:16" x14ac:dyDescent="0.2">
      <c r="A34" s="78" t="s">
        <v>60</v>
      </c>
      <c r="B34" s="100">
        <v>43</v>
      </c>
      <c r="C34" s="100">
        <v>37</v>
      </c>
      <c r="D34" s="56">
        <f t="shared" si="0"/>
        <v>0.86046511627906974</v>
      </c>
      <c r="E34" s="55"/>
      <c r="F34" s="100">
        <v>6</v>
      </c>
      <c r="G34" s="100">
        <v>6</v>
      </c>
      <c r="H34" s="56">
        <f t="shared" si="1"/>
        <v>1</v>
      </c>
      <c r="I34" s="55"/>
      <c r="J34" s="100">
        <v>6</v>
      </c>
      <c r="K34" s="100">
        <v>6</v>
      </c>
      <c r="L34" s="56">
        <f t="shared" si="2"/>
        <v>1</v>
      </c>
      <c r="M34" s="55"/>
      <c r="N34" s="100">
        <v>31</v>
      </c>
      <c r="O34" s="100">
        <v>25</v>
      </c>
      <c r="P34" s="56">
        <f t="shared" si="3"/>
        <v>0.80645161290322576</v>
      </c>
    </row>
    <row r="35" spans="1:16" x14ac:dyDescent="0.2">
      <c r="A35" s="78" t="s">
        <v>61</v>
      </c>
      <c r="B35" s="100">
        <v>15</v>
      </c>
      <c r="C35" s="100">
        <v>15</v>
      </c>
      <c r="D35" s="56">
        <f t="shared" si="0"/>
        <v>1</v>
      </c>
      <c r="E35" s="55"/>
      <c r="F35" s="100">
        <v>5</v>
      </c>
      <c r="G35" s="100">
        <v>5</v>
      </c>
      <c r="H35" s="56">
        <f t="shared" si="1"/>
        <v>1</v>
      </c>
      <c r="I35" s="55"/>
      <c r="J35" s="100">
        <v>5</v>
      </c>
      <c r="K35" s="100">
        <v>5</v>
      </c>
      <c r="L35" s="56">
        <f t="shared" si="2"/>
        <v>1</v>
      </c>
      <c r="M35" s="55"/>
      <c r="N35" s="100">
        <v>5</v>
      </c>
      <c r="O35" s="100">
        <v>5</v>
      </c>
      <c r="P35" s="56">
        <f t="shared" si="3"/>
        <v>1</v>
      </c>
    </row>
    <row r="36" spans="1:16" x14ac:dyDescent="0.2">
      <c r="A36" s="78" t="s">
        <v>62</v>
      </c>
      <c r="B36" s="100">
        <v>61</v>
      </c>
      <c r="C36" s="100">
        <v>50</v>
      </c>
      <c r="D36" s="56">
        <f t="shared" si="0"/>
        <v>0.81967213114754101</v>
      </c>
      <c r="E36" s="55"/>
      <c r="F36" s="100">
        <v>17</v>
      </c>
      <c r="G36" s="100">
        <v>14</v>
      </c>
      <c r="H36" s="56">
        <f t="shared" si="1"/>
        <v>0.82352941176470584</v>
      </c>
      <c r="I36" s="55"/>
      <c r="J36" s="100">
        <v>17</v>
      </c>
      <c r="K36" s="100">
        <v>14</v>
      </c>
      <c r="L36" s="56">
        <f t="shared" si="2"/>
        <v>0.82352941176470584</v>
      </c>
      <c r="M36" s="55"/>
      <c r="N36" s="100">
        <v>27</v>
      </c>
      <c r="O36" s="100">
        <v>22</v>
      </c>
      <c r="P36" s="56">
        <f t="shared" si="3"/>
        <v>0.81481481481481477</v>
      </c>
    </row>
    <row r="37" spans="1:16" x14ac:dyDescent="0.2">
      <c r="A37" s="87" t="s">
        <v>63</v>
      </c>
      <c r="B37" s="100">
        <v>63</v>
      </c>
      <c r="C37" s="100">
        <v>57</v>
      </c>
      <c r="D37" s="56">
        <f t="shared" si="0"/>
        <v>0.90476190476190477</v>
      </c>
      <c r="E37" s="55"/>
      <c r="F37" s="100">
        <v>7</v>
      </c>
      <c r="G37" s="100">
        <v>7</v>
      </c>
      <c r="H37" s="56">
        <f t="shared" si="1"/>
        <v>1</v>
      </c>
      <c r="I37" s="55"/>
      <c r="J37" s="100">
        <v>7</v>
      </c>
      <c r="K37" s="100">
        <v>7</v>
      </c>
      <c r="L37" s="56">
        <f t="shared" si="2"/>
        <v>1</v>
      </c>
      <c r="M37" s="55"/>
      <c r="N37" s="100">
        <v>49</v>
      </c>
      <c r="O37" s="100">
        <v>43</v>
      </c>
      <c r="P37" s="56">
        <f t="shared" si="3"/>
        <v>0.87755102040816324</v>
      </c>
    </row>
    <row r="38" spans="1:16" ht="13.5" thickBot="1" x14ac:dyDescent="0.25">
      <c r="A38" s="88" t="s">
        <v>64</v>
      </c>
      <c r="B38" s="89">
        <v>13</v>
      </c>
      <c r="C38" s="89">
        <v>13</v>
      </c>
      <c r="D38" s="90">
        <f t="shared" si="0"/>
        <v>1</v>
      </c>
      <c r="E38" s="65"/>
      <c r="F38" s="89">
        <v>3</v>
      </c>
      <c r="G38" s="89">
        <v>3</v>
      </c>
      <c r="H38" s="90">
        <f t="shared" si="1"/>
        <v>1</v>
      </c>
      <c r="I38" s="65"/>
      <c r="J38" s="89">
        <v>3</v>
      </c>
      <c r="K38" s="89">
        <v>3</v>
      </c>
      <c r="L38" s="90">
        <f t="shared" si="2"/>
        <v>1</v>
      </c>
      <c r="M38" s="65"/>
      <c r="N38" s="89">
        <v>7</v>
      </c>
      <c r="O38" s="89">
        <v>7</v>
      </c>
      <c r="P38" s="90">
        <f t="shared" si="3"/>
        <v>1</v>
      </c>
    </row>
  </sheetData>
  <mergeCells count="12">
    <mergeCell ref="Q1:R2"/>
    <mergeCell ref="B7:P7"/>
    <mergeCell ref="A8:A9"/>
    <mergeCell ref="B8:D8"/>
    <mergeCell ref="F8:H8"/>
    <mergeCell ref="J8:L8"/>
    <mergeCell ref="N8:P8"/>
    <mergeCell ref="A3:P3"/>
    <mergeCell ref="A1:P1"/>
    <mergeCell ref="A2:P2"/>
    <mergeCell ref="A4:P4"/>
    <mergeCell ref="A5:P5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F7" sqref="F7:P7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3" t="s">
        <v>243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23" t="s">
        <v>132</v>
      </c>
      <c r="R1" s="223"/>
      <c r="S1" s="36"/>
    </row>
    <row r="2" spans="1:19" ht="14.25" x14ac:dyDescent="0.2">
      <c r="A2" s="233" t="s">
        <v>230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23"/>
      <c r="R2" s="223"/>
    </row>
    <row r="3" spans="1:19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9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9"/>
      <c r="B6" s="235" t="s">
        <v>80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19" ht="12.75" customHeight="1" x14ac:dyDescent="0.2">
      <c r="A7" s="231"/>
      <c r="B7" s="234" t="s">
        <v>33</v>
      </c>
      <c r="C7" s="234"/>
      <c r="D7" s="234"/>
      <c r="E7" s="44"/>
      <c r="F7" s="234" t="s">
        <v>289</v>
      </c>
      <c r="G7" s="234"/>
      <c r="H7" s="234"/>
      <c r="I7" s="44"/>
      <c r="J7" s="230" t="s">
        <v>288</v>
      </c>
      <c r="K7" s="230"/>
      <c r="L7" s="230"/>
      <c r="M7" s="44"/>
      <c r="N7" s="234" t="s">
        <v>287</v>
      </c>
      <c r="O7" s="234"/>
      <c r="P7" s="234"/>
    </row>
    <row r="8" spans="1:19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19" x14ac:dyDescent="0.2">
      <c r="A9" s="72" t="s">
        <v>36</v>
      </c>
      <c r="B9" s="102">
        <f>SUM(B11:B37)</f>
        <v>5667</v>
      </c>
      <c r="C9" s="102">
        <f>SUM(C11:C37)</f>
        <v>5270</v>
      </c>
      <c r="D9" s="97">
        <f>+C9/B9</f>
        <v>0.92994529733545084</v>
      </c>
      <c r="E9" s="45"/>
      <c r="F9" s="102">
        <f>SUM(F11:F37)</f>
        <v>4114</v>
      </c>
      <c r="G9" s="102">
        <f>SUM(G11:G37)</f>
        <v>3923</v>
      </c>
      <c r="H9" s="97">
        <f>+G9/F9</f>
        <v>0.95357316480311127</v>
      </c>
      <c r="I9" s="45"/>
      <c r="J9" s="102">
        <f>SUM(J11:J37)</f>
        <v>1450</v>
      </c>
      <c r="K9" s="102">
        <f>SUM(K11:K37)</f>
        <v>1296</v>
      </c>
      <c r="L9" s="97">
        <f>+K9/J9</f>
        <v>0.89379310344827589</v>
      </c>
      <c r="M9" s="45"/>
      <c r="N9" s="102">
        <f>SUM(N11:N37)</f>
        <v>103</v>
      </c>
      <c r="O9" s="102">
        <f>SUM(O11:O37)</f>
        <v>51</v>
      </c>
      <c r="P9" s="97">
        <f>+O9/N9</f>
        <v>0.49514563106796117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37</v>
      </c>
      <c r="B11" s="100">
        <v>382</v>
      </c>
      <c r="C11" s="100">
        <v>365</v>
      </c>
      <c r="D11" s="56">
        <f t="shared" ref="D11:D37" si="0">+C11/B11</f>
        <v>0.95549738219895286</v>
      </c>
      <c r="E11" s="55"/>
      <c r="F11" s="100">
        <v>254</v>
      </c>
      <c r="G11" s="100">
        <v>237</v>
      </c>
      <c r="H11" s="56">
        <f t="shared" ref="H11:H37" si="1">+G11/F11</f>
        <v>0.93307086614173229</v>
      </c>
      <c r="I11" s="55"/>
      <c r="J11" s="100">
        <v>128</v>
      </c>
      <c r="K11" s="100">
        <v>128</v>
      </c>
      <c r="L11" s="56">
        <f t="shared" ref="L11:L37" si="2">+K11/J11</f>
        <v>1</v>
      </c>
      <c r="M11" s="55"/>
      <c r="N11" s="100">
        <v>0</v>
      </c>
      <c r="O11" s="100">
        <v>0</v>
      </c>
      <c r="P11" s="190" t="s">
        <v>42</v>
      </c>
    </row>
    <row r="12" spans="1:19" x14ac:dyDescent="0.2">
      <c r="A12" s="78" t="s">
        <v>38</v>
      </c>
      <c r="B12" s="100">
        <v>254</v>
      </c>
      <c r="C12" s="100">
        <v>240</v>
      </c>
      <c r="D12" s="56">
        <f t="shared" si="0"/>
        <v>0.94488188976377951</v>
      </c>
      <c r="E12" s="55"/>
      <c r="F12" s="100">
        <v>156</v>
      </c>
      <c r="G12" s="100">
        <v>153</v>
      </c>
      <c r="H12" s="56">
        <f t="shared" si="1"/>
        <v>0.98076923076923073</v>
      </c>
      <c r="I12" s="55"/>
      <c r="J12" s="100">
        <v>81</v>
      </c>
      <c r="K12" s="100">
        <v>70</v>
      </c>
      <c r="L12" s="56">
        <f t="shared" si="2"/>
        <v>0.86419753086419748</v>
      </c>
      <c r="M12" s="55"/>
      <c r="N12" s="100">
        <v>17</v>
      </c>
      <c r="O12" s="100">
        <v>17</v>
      </c>
      <c r="P12" s="56">
        <f t="shared" ref="P12:P36" si="3">+O12/N12</f>
        <v>1</v>
      </c>
    </row>
    <row r="13" spans="1:19" x14ac:dyDescent="0.2">
      <c r="A13" s="78" t="s">
        <v>39</v>
      </c>
      <c r="B13" s="100">
        <v>210</v>
      </c>
      <c r="C13" s="100">
        <v>203</v>
      </c>
      <c r="D13" s="56">
        <f t="shared" si="0"/>
        <v>0.96666666666666667</v>
      </c>
      <c r="E13" s="55"/>
      <c r="F13" s="100">
        <v>184</v>
      </c>
      <c r="G13" s="100">
        <v>179</v>
      </c>
      <c r="H13" s="56">
        <f t="shared" si="1"/>
        <v>0.97282608695652173</v>
      </c>
      <c r="I13" s="55"/>
      <c r="J13" s="100">
        <v>26</v>
      </c>
      <c r="K13" s="100">
        <v>24</v>
      </c>
      <c r="L13" s="56">
        <f t="shared" si="2"/>
        <v>0.92307692307692313</v>
      </c>
      <c r="M13" s="55"/>
      <c r="N13" s="100">
        <v>0</v>
      </c>
      <c r="O13" s="100">
        <v>0</v>
      </c>
      <c r="P13" s="190" t="s">
        <v>42</v>
      </c>
    </row>
    <row r="14" spans="1:19" x14ac:dyDescent="0.2">
      <c r="A14" s="78" t="s">
        <v>40</v>
      </c>
      <c r="B14" s="100">
        <v>427</v>
      </c>
      <c r="C14" s="100">
        <v>415</v>
      </c>
      <c r="D14" s="56">
        <f t="shared" si="0"/>
        <v>0.97189695550351285</v>
      </c>
      <c r="E14" s="55"/>
      <c r="F14" s="100">
        <v>347</v>
      </c>
      <c r="G14" s="100">
        <v>342</v>
      </c>
      <c r="H14" s="56">
        <f t="shared" si="1"/>
        <v>0.98559077809798268</v>
      </c>
      <c r="I14" s="55"/>
      <c r="J14" s="100">
        <v>79</v>
      </c>
      <c r="K14" s="100">
        <v>73</v>
      </c>
      <c r="L14" s="56">
        <f t="shared" si="2"/>
        <v>0.92405063291139244</v>
      </c>
      <c r="M14" s="55"/>
      <c r="N14" s="100">
        <v>1</v>
      </c>
      <c r="O14" s="100">
        <v>0</v>
      </c>
      <c r="P14" s="56">
        <f t="shared" si="3"/>
        <v>0</v>
      </c>
    </row>
    <row r="15" spans="1:19" x14ac:dyDescent="0.2">
      <c r="A15" s="78" t="s">
        <v>41</v>
      </c>
      <c r="B15" s="100">
        <v>124</v>
      </c>
      <c r="C15" s="100">
        <v>121</v>
      </c>
      <c r="D15" s="56">
        <f t="shared" si="0"/>
        <v>0.97580645161290325</v>
      </c>
      <c r="E15" s="55"/>
      <c r="F15" s="100">
        <v>87</v>
      </c>
      <c r="G15" s="100">
        <v>85</v>
      </c>
      <c r="H15" s="56">
        <f t="shared" si="1"/>
        <v>0.97701149425287359</v>
      </c>
      <c r="I15" s="55"/>
      <c r="J15" s="100">
        <v>37</v>
      </c>
      <c r="K15" s="100">
        <v>36</v>
      </c>
      <c r="L15" s="56">
        <f t="shared" si="2"/>
        <v>0.97297297297297303</v>
      </c>
      <c r="M15" s="55"/>
      <c r="N15" s="100">
        <v>0</v>
      </c>
      <c r="O15" s="100">
        <v>0</v>
      </c>
      <c r="P15" s="190" t="s">
        <v>42</v>
      </c>
    </row>
    <row r="16" spans="1:19" x14ac:dyDescent="0.2">
      <c r="A16" s="78" t="s">
        <v>43</v>
      </c>
      <c r="B16" s="100">
        <v>221</v>
      </c>
      <c r="C16" s="100">
        <v>214</v>
      </c>
      <c r="D16" s="56">
        <f t="shared" si="0"/>
        <v>0.96832579185520362</v>
      </c>
      <c r="E16" s="55"/>
      <c r="F16" s="100">
        <v>154</v>
      </c>
      <c r="G16" s="100">
        <v>148</v>
      </c>
      <c r="H16" s="56">
        <f t="shared" si="1"/>
        <v>0.96103896103896103</v>
      </c>
      <c r="I16" s="55"/>
      <c r="J16" s="100">
        <v>67</v>
      </c>
      <c r="K16" s="100">
        <v>66</v>
      </c>
      <c r="L16" s="56">
        <f t="shared" si="2"/>
        <v>0.9850746268656716</v>
      </c>
      <c r="M16" s="55"/>
      <c r="N16" s="100">
        <v>0</v>
      </c>
      <c r="O16" s="100">
        <v>0</v>
      </c>
      <c r="P16" s="190" t="s">
        <v>42</v>
      </c>
    </row>
    <row r="17" spans="1:16" x14ac:dyDescent="0.2">
      <c r="A17" s="78" t="s">
        <v>44</v>
      </c>
      <c r="B17" s="100">
        <v>104</v>
      </c>
      <c r="C17" s="100">
        <v>102</v>
      </c>
      <c r="D17" s="56">
        <f t="shared" si="0"/>
        <v>0.98076923076923073</v>
      </c>
      <c r="E17" s="55"/>
      <c r="F17" s="100">
        <v>57</v>
      </c>
      <c r="G17" s="100">
        <v>55</v>
      </c>
      <c r="H17" s="56">
        <f t="shared" si="1"/>
        <v>0.96491228070175439</v>
      </c>
      <c r="I17" s="55"/>
      <c r="J17" s="100">
        <v>47</v>
      </c>
      <c r="K17" s="100">
        <v>47</v>
      </c>
      <c r="L17" s="56">
        <f t="shared" si="2"/>
        <v>1</v>
      </c>
      <c r="M17" s="55"/>
      <c r="N17" s="100">
        <v>0</v>
      </c>
      <c r="O17" s="100">
        <v>0</v>
      </c>
      <c r="P17" s="190" t="s">
        <v>42</v>
      </c>
    </row>
    <row r="18" spans="1:16" x14ac:dyDescent="0.2">
      <c r="A18" s="78" t="s">
        <v>45</v>
      </c>
      <c r="B18" s="100">
        <v>532</v>
      </c>
      <c r="C18" s="100">
        <v>508</v>
      </c>
      <c r="D18" s="56">
        <f t="shared" si="0"/>
        <v>0.95488721804511278</v>
      </c>
      <c r="E18" s="55"/>
      <c r="F18" s="100">
        <v>385</v>
      </c>
      <c r="G18" s="100">
        <v>372</v>
      </c>
      <c r="H18" s="56">
        <f t="shared" si="1"/>
        <v>0.96623376623376622</v>
      </c>
      <c r="I18" s="55"/>
      <c r="J18" s="100">
        <v>146</v>
      </c>
      <c r="K18" s="100">
        <v>135</v>
      </c>
      <c r="L18" s="56">
        <f t="shared" si="2"/>
        <v>0.92465753424657537</v>
      </c>
      <c r="M18" s="55"/>
      <c r="N18" s="100">
        <v>1</v>
      </c>
      <c r="O18" s="100">
        <v>1</v>
      </c>
      <c r="P18" s="56">
        <f t="shared" si="3"/>
        <v>1</v>
      </c>
    </row>
    <row r="19" spans="1:16" x14ac:dyDescent="0.2">
      <c r="A19" s="78" t="s">
        <v>46</v>
      </c>
      <c r="B19" s="100">
        <v>326</v>
      </c>
      <c r="C19" s="100">
        <v>318</v>
      </c>
      <c r="D19" s="56">
        <f t="shared" si="0"/>
        <v>0.97546012269938653</v>
      </c>
      <c r="E19" s="55"/>
      <c r="F19" s="100">
        <v>258</v>
      </c>
      <c r="G19" s="100">
        <v>258</v>
      </c>
      <c r="H19" s="56">
        <f t="shared" si="1"/>
        <v>1</v>
      </c>
      <c r="I19" s="55"/>
      <c r="J19" s="100">
        <v>67</v>
      </c>
      <c r="K19" s="100">
        <v>59</v>
      </c>
      <c r="L19" s="56">
        <f t="shared" si="2"/>
        <v>0.88059701492537312</v>
      </c>
      <c r="M19" s="55"/>
      <c r="N19" s="100">
        <v>1</v>
      </c>
      <c r="O19" s="100">
        <v>1</v>
      </c>
      <c r="P19" s="56">
        <f t="shared" si="3"/>
        <v>1</v>
      </c>
    </row>
    <row r="20" spans="1:16" x14ac:dyDescent="0.2">
      <c r="A20" s="78" t="s">
        <v>47</v>
      </c>
      <c r="B20" s="100">
        <v>305</v>
      </c>
      <c r="C20" s="100">
        <v>298</v>
      </c>
      <c r="D20" s="56">
        <f t="shared" si="0"/>
        <v>0.9770491803278688</v>
      </c>
      <c r="E20" s="55"/>
      <c r="F20" s="100">
        <v>220</v>
      </c>
      <c r="G20" s="100">
        <v>216</v>
      </c>
      <c r="H20" s="56">
        <f t="shared" si="1"/>
        <v>0.98181818181818181</v>
      </c>
      <c r="I20" s="55"/>
      <c r="J20" s="100">
        <v>82</v>
      </c>
      <c r="K20" s="100">
        <v>79</v>
      </c>
      <c r="L20" s="56">
        <f t="shared" si="2"/>
        <v>0.96341463414634143</v>
      </c>
      <c r="M20" s="55"/>
      <c r="N20" s="100">
        <v>3</v>
      </c>
      <c r="O20" s="100">
        <v>3</v>
      </c>
      <c r="P20" s="56">
        <f t="shared" si="3"/>
        <v>1</v>
      </c>
    </row>
    <row r="21" spans="1:16" x14ac:dyDescent="0.2">
      <c r="A21" s="78" t="s">
        <v>48</v>
      </c>
      <c r="B21" s="100">
        <v>104</v>
      </c>
      <c r="C21" s="100">
        <v>96</v>
      </c>
      <c r="D21" s="56">
        <f t="shared" si="0"/>
        <v>0.92307692307692313</v>
      </c>
      <c r="E21" s="55"/>
      <c r="F21" s="100">
        <v>96</v>
      </c>
      <c r="G21" s="100">
        <v>91</v>
      </c>
      <c r="H21" s="56">
        <f t="shared" si="1"/>
        <v>0.94791666666666663</v>
      </c>
      <c r="I21" s="55"/>
      <c r="J21" s="100">
        <v>5</v>
      </c>
      <c r="K21" s="100">
        <v>2</v>
      </c>
      <c r="L21" s="56">
        <f t="shared" si="2"/>
        <v>0.4</v>
      </c>
      <c r="M21" s="55"/>
      <c r="N21" s="100">
        <v>3</v>
      </c>
      <c r="O21" s="100">
        <v>3</v>
      </c>
      <c r="P21" s="56">
        <f t="shared" si="3"/>
        <v>1</v>
      </c>
    </row>
    <row r="22" spans="1:16" x14ac:dyDescent="0.2">
      <c r="A22" s="86" t="s">
        <v>49</v>
      </c>
      <c r="B22" s="100">
        <v>514</v>
      </c>
      <c r="C22" s="100">
        <v>480</v>
      </c>
      <c r="D22" s="56">
        <f t="shared" si="0"/>
        <v>0.93385214007782102</v>
      </c>
      <c r="E22" s="55"/>
      <c r="F22" s="100">
        <v>397</v>
      </c>
      <c r="G22" s="100">
        <v>385</v>
      </c>
      <c r="H22" s="56">
        <f t="shared" si="1"/>
        <v>0.96977329974811088</v>
      </c>
      <c r="I22" s="55"/>
      <c r="J22" s="100">
        <v>109</v>
      </c>
      <c r="K22" s="100">
        <v>92</v>
      </c>
      <c r="L22" s="56">
        <f t="shared" si="2"/>
        <v>0.84403669724770647</v>
      </c>
      <c r="M22" s="55"/>
      <c r="N22" s="100">
        <v>8</v>
      </c>
      <c r="O22" s="100">
        <v>3</v>
      </c>
      <c r="P22" s="56">
        <f t="shared" si="3"/>
        <v>0.375</v>
      </c>
    </row>
    <row r="23" spans="1:16" x14ac:dyDescent="0.2">
      <c r="A23" s="78" t="s">
        <v>50</v>
      </c>
      <c r="B23" s="100">
        <v>117</v>
      </c>
      <c r="C23" s="100">
        <v>113</v>
      </c>
      <c r="D23" s="56">
        <f t="shared" si="0"/>
        <v>0.96581196581196582</v>
      </c>
      <c r="E23" s="55"/>
      <c r="F23" s="100">
        <v>103</v>
      </c>
      <c r="G23" s="100">
        <v>99</v>
      </c>
      <c r="H23" s="56">
        <f t="shared" si="1"/>
        <v>0.96116504854368934</v>
      </c>
      <c r="I23" s="55"/>
      <c r="J23" s="100">
        <v>14</v>
      </c>
      <c r="K23" s="100">
        <v>14</v>
      </c>
      <c r="L23" s="56">
        <f t="shared" si="2"/>
        <v>1</v>
      </c>
      <c r="M23" s="55"/>
      <c r="N23" s="100">
        <v>0</v>
      </c>
      <c r="O23" s="100">
        <v>0</v>
      </c>
      <c r="P23" s="190" t="s">
        <v>42</v>
      </c>
    </row>
    <row r="24" spans="1:16" x14ac:dyDescent="0.2">
      <c r="A24" s="78" t="s">
        <v>51</v>
      </c>
      <c r="B24" s="100">
        <v>564</v>
      </c>
      <c r="C24" s="100">
        <v>552</v>
      </c>
      <c r="D24" s="56">
        <f t="shared" si="0"/>
        <v>0.97872340425531912</v>
      </c>
      <c r="E24" s="55"/>
      <c r="F24" s="100">
        <v>471</v>
      </c>
      <c r="G24" s="100">
        <v>465</v>
      </c>
      <c r="H24" s="56">
        <f t="shared" si="1"/>
        <v>0.98726114649681529</v>
      </c>
      <c r="I24" s="55"/>
      <c r="J24" s="100">
        <v>93</v>
      </c>
      <c r="K24" s="100">
        <v>87</v>
      </c>
      <c r="L24" s="56">
        <f t="shared" si="2"/>
        <v>0.93548387096774188</v>
      </c>
      <c r="M24" s="55"/>
      <c r="N24" s="100">
        <v>0</v>
      </c>
      <c r="O24" s="100">
        <v>0</v>
      </c>
      <c r="P24" s="190" t="s">
        <v>42</v>
      </c>
    </row>
    <row r="25" spans="1:16" x14ac:dyDescent="0.2">
      <c r="A25" s="78" t="s">
        <v>52</v>
      </c>
      <c r="B25" s="100">
        <v>93</v>
      </c>
      <c r="C25" s="100">
        <v>79</v>
      </c>
      <c r="D25" s="56">
        <f t="shared" si="0"/>
        <v>0.84946236559139787</v>
      </c>
      <c r="E25" s="55"/>
      <c r="F25" s="100">
        <v>77</v>
      </c>
      <c r="G25" s="100">
        <v>67</v>
      </c>
      <c r="H25" s="56">
        <f t="shared" si="1"/>
        <v>0.87012987012987009</v>
      </c>
      <c r="I25" s="55"/>
      <c r="J25" s="100">
        <v>15</v>
      </c>
      <c r="K25" s="100">
        <v>12</v>
      </c>
      <c r="L25" s="56">
        <f t="shared" si="2"/>
        <v>0.8</v>
      </c>
      <c r="M25" s="55"/>
      <c r="N25" s="100">
        <v>1</v>
      </c>
      <c r="O25" s="100">
        <v>0</v>
      </c>
      <c r="P25" s="56">
        <f t="shared" si="3"/>
        <v>0</v>
      </c>
    </row>
    <row r="26" spans="1:16" x14ac:dyDescent="0.2">
      <c r="A26" s="78" t="s">
        <v>53</v>
      </c>
      <c r="B26" s="100">
        <v>166</v>
      </c>
      <c r="C26" s="100">
        <v>120</v>
      </c>
      <c r="D26" s="56">
        <f t="shared" si="0"/>
        <v>0.72289156626506024</v>
      </c>
      <c r="E26" s="55"/>
      <c r="F26" s="100">
        <v>96</v>
      </c>
      <c r="G26" s="100">
        <v>85</v>
      </c>
      <c r="H26" s="56">
        <f t="shared" si="1"/>
        <v>0.88541666666666663</v>
      </c>
      <c r="I26" s="55"/>
      <c r="J26" s="100">
        <v>47</v>
      </c>
      <c r="K26" s="100">
        <v>32</v>
      </c>
      <c r="L26" s="56">
        <f t="shared" si="2"/>
        <v>0.68085106382978722</v>
      </c>
      <c r="M26" s="55"/>
      <c r="N26" s="100">
        <v>23</v>
      </c>
      <c r="O26" s="100">
        <v>3</v>
      </c>
      <c r="P26" s="56">
        <f t="shared" si="3"/>
        <v>0.13043478260869565</v>
      </c>
    </row>
    <row r="27" spans="1:16" x14ac:dyDescent="0.2">
      <c r="A27" s="78" t="s">
        <v>54</v>
      </c>
      <c r="B27" s="100">
        <v>101</v>
      </c>
      <c r="C27" s="100">
        <v>80</v>
      </c>
      <c r="D27" s="56">
        <f t="shared" si="0"/>
        <v>0.79207920792079212</v>
      </c>
      <c r="E27" s="55"/>
      <c r="F27" s="100">
        <v>89</v>
      </c>
      <c r="G27" s="100">
        <v>68</v>
      </c>
      <c r="H27" s="56">
        <f t="shared" si="1"/>
        <v>0.7640449438202247</v>
      </c>
      <c r="I27" s="55"/>
      <c r="J27" s="100">
        <v>12</v>
      </c>
      <c r="K27" s="100">
        <v>12</v>
      </c>
      <c r="L27" s="56">
        <f t="shared" si="2"/>
        <v>1</v>
      </c>
      <c r="M27" s="55"/>
      <c r="N27" s="100">
        <v>0</v>
      </c>
      <c r="O27" s="100">
        <v>0</v>
      </c>
      <c r="P27" s="190" t="s">
        <v>42</v>
      </c>
    </row>
    <row r="28" spans="1:16" x14ac:dyDescent="0.2">
      <c r="A28" s="78" t="s">
        <v>55</v>
      </c>
      <c r="B28" s="100">
        <v>124</v>
      </c>
      <c r="C28" s="100">
        <v>101</v>
      </c>
      <c r="D28" s="56">
        <f t="shared" si="0"/>
        <v>0.81451612903225812</v>
      </c>
      <c r="E28" s="55"/>
      <c r="F28" s="100">
        <v>63</v>
      </c>
      <c r="G28" s="100">
        <v>55</v>
      </c>
      <c r="H28" s="56">
        <f t="shared" si="1"/>
        <v>0.87301587301587302</v>
      </c>
      <c r="I28" s="55"/>
      <c r="J28" s="100">
        <v>61</v>
      </c>
      <c r="K28" s="100">
        <v>46</v>
      </c>
      <c r="L28" s="56">
        <f t="shared" si="2"/>
        <v>0.75409836065573765</v>
      </c>
      <c r="M28" s="55"/>
      <c r="N28" s="100">
        <v>0</v>
      </c>
      <c r="O28" s="100">
        <v>0</v>
      </c>
      <c r="P28" s="190" t="s">
        <v>42</v>
      </c>
    </row>
    <row r="29" spans="1:16" x14ac:dyDescent="0.2">
      <c r="A29" s="78" t="s">
        <v>56</v>
      </c>
      <c r="B29" s="100">
        <v>90</v>
      </c>
      <c r="C29" s="100">
        <v>73</v>
      </c>
      <c r="D29" s="56">
        <f t="shared" si="0"/>
        <v>0.81111111111111112</v>
      </c>
      <c r="E29" s="55"/>
      <c r="F29" s="100">
        <v>49</v>
      </c>
      <c r="G29" s="100">
        <v>41</v>
      </c>
      <c r="H29" s="56">
        <f t="shared" si="1"/>
        <v>0.83673469387755106</v>
      </c>
      <c r="I29" s="55"/>
      <c r="J29" s="100">
        <v>36</v>
      </c>
      <c r="K29" s="100">
        <v>32</v>
      </c>
      <c r="L29" s="56">
        <f t="shared" si="2"/>
        <v>0.88888888888888884</v>
      </c>
      <c r="M29" s="55"/>
      <c r="N29" s="100">
        <v>5</v>
      </c>
      <c r="O29" s="100">
        <v>0</v>
      </c>
      <c r="P29" s="56">
        <f t="shared" si="3"/>
        <v>0</v>
      </c>
    </row>
    <row r="30" spans="1:16" x14ac:dyDescent="0.2">
      <c r="A30" s="78" t="s">
        <v>57</v>
      </c>
      <c r="B30" s="100">
        <v>85</v>
      </c>
      <c r="C30" s="100">
        <v>68</v>
      </c>
      <c r="D30" s="56">
        <f t="shared" si="0"/>
        <v>0.8</v>
      </c>
      <c r="E30" s="55"/>
      <c r="F30" s="100">
        <v>58</v>
      </c>
      <c r="G30" s="100">
        <v>57</v>
      </c>
      <c r="H30" s="56">
        <f t="shared" si="1"/>
        <v>0.98275862068965514</v>
      </c>
      <c r="I30" s="55"/>
      <c r="J30" s="100">
        <v>16</v>
      </c>
      <c r="K30" s="100">
        <v>6</v>
      </c>
      <c r="L30" s="56">
        <f t="shared" si="2"/>
        <v>0.375</v>
      </c>
      <c r="M30" s="55"/>
      <c r="N30" s="100">
        <v>11</v>
      </c>
      <c r="O30" s="100">
        <v>5</v>
      </c>
      <c r="P30" s="56">
        <f t="shared" si="3"/>
        <v>0.45454545454545453</v>
      </c>
    </row>
    <row r="31" spans="1:16" x14ac:dyDescent="0.2">
      <c r="A31" s="78" t="s">
        <v>58</v>
      </c>
      <c r="B31" s="100">
        <v>200</v>
      </c>
      <c r="C31" s="100">
        <v>167</v>
      </c>
      <c r="D31" s="56">
        <f t="shared" si="0"/>
        <v>0.83499999999999996</v>
      </c>
      <c r="E31" s="55"/>
      <c r="F31" s="100">
        <v>129</v>
      </c>
      <c r="G31" s="100">
        <v>116</v>
      </c>
      <c r="H31" s="56">
        <f t="shared" si="1"/>
        <v>0.89922480620155043</v>
      </c>
      <c r="I31" s="55"/>
      <c r="J31" s="100">
        <v>59</v>
      </c>
      <c r="K31" s="100">
        <v>51</v>
      </c>
      <c r="L31" s="56">
        <f t="shared" si="2"/>
        <v>0.86440677966101698</v>
      </c>
      <c r="M31" s="55"/>
      <c r="N31" s="100">
        <v>12</v>
      </c>
      <c r="O31" s="100">
        <v>0</v>
      </c>
      <c r="P31" s="56">
        <f t="shared" si="3"/>
        <v>0</v>
      </c>
    </row>
    <row r="32" spans="1:16" x14ac:dyDescent="0.2">
      <c r="A32" s="78" t="s">
        <v>59</v>
      </c>
      <c r="B32" s="100">
        <v>91</v>
      </c>
      <c r="C32" s="100">
        <v>82</v>
      </c>
      <c r="D32" s="56">
        <f t="shared" si="0"/>
        <v>0.90109890109890112</v>
      </c>
      <c r="E32" s="55"/>
      <c r="F32" s="100">
        <v>64</v>
      </c>
      <c r="G32" s="100">
        <v>60</v>
      </c>
      <c r="H32" s="56">
        <f t="shared" si="1"/>
        <v>0.9375</v>
      </c>
      <c r="I32" s="55"/>
      <c r="J32" s="100">
        <v>24</v>
      </c>
      <c r="K32" s="100">
        <v>19</v>
      </c>
      <c r="L32" s="56">
        <f t="shared" si="2"/>
        <v>0.79166666666666663</v>
      </c>
      <c r="M32" s="55"/>
      <c r="N32" s="100">
        <v>3</v>
      </c>
      <c r="O32" s="100">
        <v>3</v>
      </c>
      <c r="P32" s="56">
        <f t="shared" si="3"/>
        <v>1</v>
      </c>
    </row>
    <row r="33" spans="1:16" x14ac:dyDescent="0.2">
      <c r="A33" s="78" t="s">
        <v>60</v>
      </c>
      <c r="B33" s="100">
        <v>104</v>
      </c>
      <c r="C33" s="100">
        <v>92</v>
      </c>
      <c r="D33" s="56">
        <f t="shared" si="0"/>
        <v>0.88461538461538458</v>
      </c>
      <c r="E33" s="55"/>
      <c r="F33" s="100">
        <v>84</v>
      </c>
      <c r="G33" s="100">
        <v>77</v>
      </c>
      <c r="H33" s="56">
        <f t="shared" si="1"/>
        <v>0.91666666666666663</v>
      </c>
      <c r="I33" s="55"/>
      <c r="J33" s="100">
        <v>18</v>
      </c>
      <c r="K33" s="100">
        <v>15</v>
      </c>
      <c r="L33" s="56">
        <f t="shared" si="2"/>
        <v>0.83333333333333337</v>
      </c>
      <c r="M33" s="55"/>
      <c r="N33" s="100">
        <v>2</v>
      </c>
      <c r="O33" s="100">
        <v>0</v>
      </c>
      <c r="P33" s="56">
        <f t="shared" si="3"/>
        <v>0</v>
      </c>
    </row>
    <row r="34" spans="1:16" x14ac:dyDescent="0.2">
      <c r="A34" s="78" t="s">
        <v>61</v>
      </c>
      <c r="B34" s="100">
        <v>34</v>
      </c>
      <c r="C34" s="100">
        <v>33</v>
      </c>
      <c r="D34" s="56">
        <f t="shared" si="0"/>
        <v>0.97058823529411764</v>
      </c>
      <c r="E34" s="55"/>
      <c r="F34" s="100">
        <v>16</v>
      </c>
      <c r="G34" s="100">
        <v>15</v>
      </c>
      <c r="H34" s="56">
        <f t="shared" si="1"/>
        <v>0.9375</v>
      </c>
      <c r="I34" s="55"/>
      <c r="J34" s="100">
        <v>18</v>
      </c>
      <c r="K34" s="100">
        <v>18</v>
      </c>
      <c r="L34" s="56">
        <f t="shared" si="2"/>
        <v>1</v>
      </c>
      <c r="M34" s="55"/>
      <c r="N34" s="100">
        <v>0</v>
      </c>
      <c r="O34" s="100">
        <v>0</v>
      </c>
      <c r="P34" s="190" t="s">
        <v>42</v>
      </c>
    </row>
    <row r="35" spans="1:16" x14ac:dyDescent="0.2">
      <c r="A35" s="78" t="s">
        <v>62</v>
      </c>
      <c r="B35" s="100">
        <v>142</v>
      </c>
      <c r="C35" s="100">
        <v>126</v>
      </c>
      <c r="D35" s="56">
        <f t="shared" si="0"/>
        <v>0.88732394366197187</v>
      </c>
      <c r="E35" s="55"/>
      <c r="F35" s="100">
        <v>91</v>
      </c>
      <c r="G35" s="100">
        <v>84</v>
      </c>
      <c r="H35" s="56">
        <f t="shared" si="1"/>
        <v>0.92307692307692313</v>
      </c>
      <c r="I35" s="55"/>
      <c r="J35" s="100">
        <v>51</v>
      </c>
      <c r="K35" s="100">
        <v>42</v>
      </c>
      <c r="L35" s="56">
        <f t="shared" si="2"/>
        <v>0.82352941176470584</v>
      </c>
      <c r="M35" s="55"/>
      <c r="N35" s="100">
        <v>0</v>
      </c>
      <c r="O35" s="100">
        <v>0</v>
      </c>
      <c r="P35" s="190" t="s">
        <v>42</v>
      </c>
    </row>
    <row r="36" spans="1:16" x14ac:dyDescent="0.2">
      <c r="A36" s="87" t="s">
        <v>63</v>
      </c>
      <c r="B36" s="100">
        <v>208</v>
      </c>
      <c r="C36" s="100">
        <v>186</v>
      </c>
      <c r="D36" s="56">
        <f t="shared" si="0"/>
        <v>0.89423076923076927</v>
      </c>
      <c r="E36" s="55"/>
      <c r="F36" s="100">
        <v>95</v>
      </c>
      <c r="G36" s="100">
        <v>84</v>
      </c>
      <c r="H36" s="56">
        <f t="shared" si="1"/>
        <v>0.88421052631578945</v>
      </c>
      <c r="I36" s="55"/>
      <c r="J36" s="100">
        <v>101</v>
      </c>
      <c r="K36" s="100">
        <v>90</v>
      </c>
      <c r="L36" s="56">
        <f t="shared" si="2"/>
        <v>0.8910891089108911</v>
      </c>
      <c r="M36" s="55"/>
      <c r="N36" s="100">
        <v>12</v>
      </c>
      <c r="O36" s="100">
        <v>12</v>
      </c>
      <c r="P36" s="56">
        <f t="shared" si="3"/>
        <v>1</v>
      </c>
    </row>
    <row r="37" spans="1:16" ht="13.5" thickBot="1" x14ac:dyDescent="0.25">
      <c r="A37" s="88" t="s">
        <v>64</v>
      </c>
      <c r="B37" s="89">
        <v>45</v>
      </c>
      <c r="C37" s="89">
        <v>38</v>
      </c>
      <c r="D37" s="90">
        <f t="shared" si="0"/>
        <v>0.84444444444444444</v>
      </c>
      <c r="E37" s="65"/>
      <c r="F37" s="89">
        <v>34</v>
      </c>
      <c r="G37" s="89">
        <v>29</v>
      </c>
      <c r="H37" s="90">
        <f t="shared" si="1"/>
        <v>0.8529411764705882</v>
      </c>
      <c r="I37" s="65"/>
      <c r="J37" s="89">
        <v>11</v>
      </c>
      <c r="K37" s="89">
        <v>9</v>
      </c>
      <c r="L37" s="90">
        <f t="shared" si="2"/>
        <v>0.81818181818181823</v>
      </c>
      <c r="M37" s="65"/>
      <c r="N37" s="89">
        <v>0</v>
      </c>
      <c r="O37" s="89">
        <v>0</v>
      </c>
      <c r="P37" s="93" t="s">
        <v>42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14" sqref="R14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3" t="s">
        <v>242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23" t="s">
        <v>132</v>
      </c>
      <c r="R1" s="223"/>
      <c r="S1" s="36"/>
    </row>
    <row r="2" spans="1:19" ht="14.25" x14ac:dyDescent="0.2">
      <c r="A2" s="233" t="s">
        <v>229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23"/>
      <c r="R2" s="223"/>
    </row>
    <row r="3" spans="1:19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9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9"/>
      <c r="B6" s="235" t="s">
        <v>227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19" ht="12.75" customHeight="1" x14ac:dyDescent="0.2">
      <c r="A7" s="231"/>
      <c r="B7" s="234" t="s">
        <v>33</v>
      </c>
      <c r="C7" s="234"/>
      <c r="D7" s="234"/>
      <c r="E7" s="44"/>
      <c r="F7" s="234" t="s">
        <v>289</v>
      </c>
      <c r="G7" s="234"/>
      <c r="H7" s="234"/>
      <c r="I7" s="44"/>
      <c r="J7" s="230" t="s">
        <v>288</v>
      </c>
      <c r="K7" s="230"/>
      <c r="L7" s="230"/>
      <c r="M7" s="44"/>
      <c r="N7" s="234" t="s">
        <v>287</v>
      </c>
      <c r="O7" s="234"/>
      <c r="P7" s="234"/>
    </row>
    <row r="8" spans="1:19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19" x14ac:dyDescent="0.2">
      <c r="A9" s="72" t="s">
        <v>36</v>
      </c>
      <c r="B9" s="102">
        <f>SUM(B11:B37)</f>
        <v>2214</v>
      </c>
      <c r="C9" s="102">
        <f>SUM(C11:C37)</f>
        <v>2085</v>
      </c>
      <c r="D9" s="97">
        <f>+C9/B9</f>
        <v>0.9417344173441734</v>
      </c>
      <c r="E9" s="45"/>
      <c r="F9" s="102">
        <f>SUM(F11:F37)</f>
        <v>1013</v>
      </c>
      <c r="G9" s="102">
        <f>SUM(G11:G37)</f>
        <v>968</v>
      </c>
      <c r="H9" s="97">
        <f>+G9/F9</f>
        <v>0.9555774925962488</v>
      </c>
      <c r="I9" s="45"/>
      <c r="J9" s="102">
        <f>SUM(J11:J37)</f>
        <v>1181</v>
      </c>
      <c r="K9" s="102">
        <f>SUM(K11:K37)</f>
        <v>1105</v>
      </c>
      <c r="L9" s="97">
        <f>+K9/J9</f>
        <v>0.93564775613886542</v>
      </c>
      <c r="M9" s="45"/>
      <c r="N9" s="102">
        <f>SUM(N11:N37)</f>
        <v>20</v>
      </c>
      <c r="O9" s="102">
        <f>SUM(O11:O37)</f>
        <v>12</v>
      </c>
      <c r="P9" s="97">
        <f>+O9/N9</f>
        <v>0.6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37</v>
      </c>
      <c r="B11" s="100">
        <v>111</v>
      </c>
      <c r="C11" s="100">
        <v>110</v>
      </c>
      <c r="D11" s="56">
        <f t="shared" ref="D11:D37" si="0">+C11/B11</f>
        <v>0.99099099099099097</v>
      </c>
      <c r="E11" s="55"/>
      <c r="F11" s="100">
        <v>31</v>
      </c>
      <c r="G11" s="100">
        <v>30</v>
      </c>
      <c r="H11" s="56">
        <f t="shared" ref="H11:H37" si="1">+G11/F11</f>
        <v>0.967741935483871</v>
      </c>
      <c r="I11" s="55"/>
      <c r="J11" s="100">
        <v>79</v>
      </c>
      <c r="K11" s="100">
        <v>79</v>
      </c>
      <c r="L11" s="56">
        <f t="shared" ref="L11:L37" si="2">+K11/J11</f>
        <v>1</v>
      </c>
      <c r="M11" s="55"/>
      <c r="N11" s="100">
        <v>1</v>
      </c>
      <c r="O11" s="100">
        <v>1</v>
      </c>
      <c r="P11" s="56">
        <f t="shared" ref="P11:P35" si="3">+O11/N11</f>
        <v>1</v>
      </c>
    </row>
    <row r="12" spans="1:19" x14ac:dyDescent="0.2">
      <c r="A12" s="78" t="s">
        <v>38</v>
      </c>
      <c r="B12" s="100">
        <v>128</v>
      </c>
      <c r="C12" s="100">
        <v>121</v>
      </c>
      <c r="D12" s="56">
        <f t="shared" si="0"/>
        <v>0.9453125</v>
      </c>
      <c r="E12" s="55"/>
      <c r="F12" s="100">
        <v>65</v>
      </c>
      <c r="G12" s="100">
        <v>65</v>
      </c>
      <c r="H12" s="56">
        <f t="shared" si="1"/>
        <v>1</v>
      </c>
      <c r="I12" s="55"/>
      <c r="J12" s="100">
        <v>63</v>
      </c>
      <c r="K12" s="100">
        <v>56</v>
      </c>
      <c r="L12" s="56">
        <f t="shared" si="2"/>
        <v>0.88888888888888884</v>
      </c>
      <c r="M12" s="55"/>
      <c r="N12" s="100">
        <v>0</v>
      </c>
      <c r="O12" s="100">
        <v>0</v>
      </c>
      <c r="P12" s="190" t="s">
        <v>42</v>
      </c>
    </row>
    <row r="13" spans="1:19" x14ac:dyDescent="0.2">
      <c r="A13" s="78" t="s">
        <v>39</v>
      </c>
      <c r="B13" s="100">
        <v>76</v>
      </c>
      <c r="C13" s="100">
        <v>74</v>
      </c>
      <c r="D13" s="56">
        <f t="shared" si="0"/>
        <v>0.97368421052631582</v>
      </c>
      <c r="E13" s="55"/>
      <c r="F13" s="100">
        <v>32</v>
      </c>
      <c r="G13" s="100">
        <v>30</v>
      </c>
      <c r="H13" s="56">
        <f t="shared" si="1"/>
        <v>0.9375</v>
      </c>
      <c r="I13" s="55"/>
      <c r="J13" s="100">
        <v>44</v>
      </c>
      <c r="K13" s="100">
        <v>44</v>
      </c>
      <c r="L13" s="56">
        <f t="shared" si="2"/>
        <v>1</v>
      </c>
      <c r="M13" s="55"/>
      <c r="N13" s="100">
        <v>0</v>
      </c>
      <c r="O13" s="100">
        <v>0</v>
      </c>
      <c r="P13" s="190" t="s">
        <v>42</v>
      </c>
    </row>
    <row r="14" spans="1:19" x14ac:dyDescent="0.2">
      <c r="A14" s="78" t="s">
        <v>40</v>
      </c>
      <c r="B14" s="100">
        <v>132</v>
      </c>
      <c r="C14" s="100">
        <v>131</v>
      </c>
      <c r="D14" s="56">
        <f t="shared" si="0"/>
        <v>0.99242424242424243</v>
      </c>
      <c r="E14" s="55"/>
      <c r="F14" s="100">
        <v>96</v>
      </c>
      <c r="G14" s="100">
        <v>96</v>
      </c>
      <c r="H14" s="56">
        <f t="shared" si="1"/>
        <v>1</v>
      </c>
      <c r="I14" s="55"/>
      <c r="J14" s="100">
        <v>36</v>
      </c>
      <c r="K14" s="100">
        <v>35</v>
      </c>
      <c r="L14" s="56">
        <f t="shared" si="2"/>
        <v>0.97222222222222221</v>
      </c>
      <c r="M14" s="55"/>
      <c r="N14" s="100">
        <v>0</v>
      </c>
      <c r="O14" s="100">
        <v>0</v>
      </c>
      <c r="P14" s="190" t="s">
        <v>42</v>
      </c>
    </row>
    <row r="15" spans="1:19" x14ac:dyDescent="0.2">
      <c r="A15" s="78" t="s">
        <v>41</v>
      </c>
      <c r="B15" s="100">
        <v>48</v>
      </c>
      <c r="C15" s="100">
        <v>43</v>
      </c>
      <c r="D15" s="56">
        <f t="shared" si="0"/>
        <v>0.89583333333333337</v>
      </c>
      <c r="E15" s="55"/>
      <c r="F15" s="100">
        <v>36</v>
      </c>
      <c r="G15" s="100">
        <v>35</v>
      </c>
      <c r="H15" s="56">
        <f t="shared" si="1"/>
        <v>0.97222222222222221</v>
      </c>
      <c r="I15" s="55"/>
      <c r="J15" s="100">
        <v>12</v>
      </c>
      <c r="K15" s="100">
        <v>8</v>
      </c>
      <c r="L15" s="56">
        <f t="shared" si="2"/>
        <v>0.66666666666666663</v>
      </c>
      <c r="M15" s="55"/>
      <c r="N15" s="100">
        <v>0</v>
      </c>
      <c r="O15" s="100">
        <v>0</v>
      </c>
      <c r="P15" s="190" t="s">
        <v>42</v>
      </c>
    </row>
    <row r="16" spans="1:19" x14ac:dyDescent="0.2">
      <c r="A16" s="78" t="s">
        <v>43</v>
      </c>
      <c r="B16" s="100">
        <v>90</v>
      </c>
      <c r="C16" s="100">
        <v>86</v>
      </c>
      <c r="D16" s="56">
        <f t="shared" si="0"/>
        <v>0.9555555555555556</v>
      </c>
      <c r="E16" s="55"/>
      <c r="F16" s="100">
        <v>25</v>
      </c>
      <c r="G16" s="100">
        <v>24</v>
      </c>
      <c r="H16" s="56">
        <f t="shared" si="1"/>
        <v>0.96</v>
      </c>
      <c r="I16" s="55"/>
      <c r="J16" s="100">
        <v>64</v>
      </c>
      <c r="K16" s="100">
        <v>61</v>
      </c>
      <c r="L16" s="56">
        <f t="shared" si="2"/>
        <v>0.953125</v>
      </c>
      <c r="M16" s="55"/>
      <c r="N16" s="100">
        <v>1</v>
      </c>
      <c r="O16" s="100">
        <v>1</v>
      </c>
      <c r="P16" s="56">
        <f t="shared" si="3"/>
        <v>1</v>
      </c>
    </row>
    <row r="17" spans="1:16" x14ac:dyDescent="0.2">
      <c r="A17" s="78" t="s">
        <v>44</v>
      </c>
      <c r="B17" s="100">
        <v>43</v>
      </c>
      <c r="C17" s="100">
        <v>41</v>
      </c>
      <c r="D17" s="56">
        <f t="shared" si="0"/>
        <v>0.95348837209302328</v>
      </c>
      <c r="E17" s="55"/>
      <c r="F17" s="100">
        <v>12</v>
      </c>
      <c r="G17" s="100">
        <v>12</v>
      </c>
      <c r="H17" s="56">
        <f t="shared" si="1"/>
        <v>1</v>
      </c>
      <c r="I17" s="55"/>
      <c r="J17" s="100">
        <v>31</v>
      </c>
      <c r="K17" s="100">
        <v>29</v>
      </c>
      <c r="L17" s="56">
        <f t="shared" si="2"/>
        <v>0.93548387096774188</v>
      </c>
      <c r="M17" s="55"/>
      <c r="N17" s="100">
        <v>0</v>
      </c>
      <c r="O17" s="100">
        <v>0</v>
      </c>
      <c r="P17" s="190" t="s">
        <v>42</v>
      </c>
    </row>
    <row r="18" spans="1:16" x14ac:dyDescent="0.2">
      <c r="A18" s="78" t="s">
        <v>45</v>
      </c>
      <c r="B18" s="100">
        <v>158</v>
      </c>
      <c r="C18" s="100">
        <v>155</v>
      </c>
      <c r="D18" s="56">
        <f t="shared" si="0"/>
        <v>0.98101265822784811</v>
      </c>
      <c r="E18" s="55"/>
      <c r="F18" s="100">
        <v>54</v>
      </c>
      <c r="G18" s="100">
        <v>54</v>
      </c>
      <c r="H18" s="56">
        <f t="shared" si="1"/>
        <v>1</v>
      </c>
      <c r="I18" s="55"/>
      <c r="J18" s="100">
        <v>104</v>
      </c>
      <c r="K18" s="100">
        <v>101</v>
      </c>
      <c r="L18" s="56">
        <f t="shared" si="2"/>
        <v>0.97115384615384615</v>
      </c>
      <c r="M18" s="55"/>
      <c r="N18" s="100">
        <v>0</v>
      </c>
      <c r="O18" s="100">
        <v>0</v>
      </c>
      <c r="P18" s="190" t="s">
        <v>42</v>
      </c>
    </row>
    <row r="19" spans="1:16" x14ac:dyDescent="0.2">
      <c r="A19" s="78" t="s">
        <v>46</v>
      </c>
      <c r="B19" s="100">
        <v>129</v>
      </c>
      <c r="C19" s="100">
        <v>127</v>
      </c>
      <c r="D19" s="56">
        <f t="shared" si="0"/>
        <v>0.98449612403100772</v>
      </c>
      <c r="E19" s="55"/>
      <c r="F19" s="100">
        <v>72</v>
      </c>
      <c r="G19" s="100">
        <v>72</v>
      </c>
      <c r="H19" s="56">
        <f t="shared" si="1"/>
        <v>1</v>
      </c>
      <c r="I19" s="55"/>
      <c r="J19" s="100">
        <v>57</v>
      </c>
      <c r="K19" s="100">
        <v>55</v>
      </c>
      <c r="L19" s="56">
        <f t="shared" si="2"/>
        <v>0.96491228070175439</v>
      </c>
      <c r="M19" s="55"/>
      <c r="N19" s="100">
        <v>0</v>
      </c>
      <c r="O19" s="100">
        <v>0</v>
      </c>
      <c r="P19" s="190" t="s">
        <v>42</v>
      </c>
    </row>
    <row r="20" spans="1:16" x14ac:dyDescent="0.2">
      <c r="A20" s="78" t="s">
        <v>47</v>
      </c>
      <c r="B20" s="100">
        <v>141</v>
      </c>
      <c r="C20" s="100">
        <v>123</v>
      </c>
      <c r="D20" s="56">
        <f t="shared" si="0"/>
        <v>0.87234042553191493</v>
      </c>
      <c r="E20" s="55"/>
      <c r="F20" s="100">
        <v>78</v>
      </c>
      <c r="G20" s="100">
        <v>60</v>
      </c>
      <c r="H20" s="56">
        <f t="shared" si="1"/>
        <v>0.76923076923076927</v>
      </c>
      <c r="I20" s="55"/>
      <c r="J20" s="100">
        <v>63</v>
      </c>
      <c r="K20" s="100">
        <v>63</v>
      </c>
      <c r="L20" s="56">
        <f t="shared" si="2"/>
        <v>1</v>
      </c>
      <c r="M20" s="55"/>
      <c r="N20" s="100">
        <v>0</v>
      </c>
      <c r="O20" s="100">
        <v>0</v>
      </c>
      <c r="P20" s="190" t="s">
        <v>42</v>
      </c>
    </row>
    <row r="21" spans="1:16" x14ac:dyDescent="0.2">
      <c r="A21" s="78" t="s">
        <v>48</v>
      </c>
      <c r="B21" s="100">
        <v>54</v>
      </c>
      <c r="C21" s="100">
        <v>53</v>
      </c>
      <c r="D21" s="56">
        <f t="shared" si="0"/>
        <v>0.98148148148148151</v>
      </c>
      <c r="E21" s="55"/>
      <c r="F21" s="100">
        <v>32</v>
      </c>
      <c r="G21" s="100">
        <v>32</v>
      </c>
      <c r="H21" s="56">
        <f t="shared" si="1"/>
        <v>1</v>
      </c>
      <c r="I21" s="55"/>
      <c r="J21" s="100">
        <v>19</v>
      </c>
      <c r="K21" s="100">
        <v>18</v>
      </c>
      <c r="L21" s="56">
        <f t="shared" si="2"/>
        <v>0.94736842105263153</v>
      </c>
      <c r="M21" s="55"/>
      <c r="N21" s="100">
        <v>3</v>
      </c>
      <c r="O21" s="100">
        <v>3</v>
      </c>
      <c r="P21" s="56">
        <f t="shared" si="3"/>
        <v>1</v>
      </c>
    </row>
    <row r="22" spans="1:16" x14ac:dyDescent="0.2">
      <c r="A22" s="86" t="s">
        <v>49</v>
      </c>
      <c r="B22" s="100">
        <v>208</v>
      </c>
      <c r="C22" s="100">
        <v>194</v>
      </c>
      <c r="D22" s="56">
        <f t="shared" si="0"/>
        <v>0.93269230769230771</v>
      </c>
      <c r="E22" s="55"/>
      <c r="F22" s="100">
        <v>82</v>
      </c>
      <c r="G22" s="100">
        <v>74</v>
      </c>
      <c r="H22" s="56">
        <f t="shared" si="1"/>
        <v>0.90243902439024393</v>
      </c>
      <c r="I22" s="55"/>
      <c r="J22" s="100">
        <v>120</v>
      </c>
      <c r="K22" s="100">
        <v>114</v>
      </c>
      <c r="L22" s="56">
        <f t="shared" si="2"/>
        <v>0.95</v>
      </c>
      <c r="M22" s="55"/>
      <c r="N22" s="100">
        <v>6</v>
      </c>
      <c r="O22" s="100">
        <v>6</v>
      </c>
      <c r="P22" s="56">
        <f t="shared" si="3"/>
        <v>1</v>
      </c>
    </row>
    <row r="23" spans="1:16" x14ac:dyDescent="0.2">
      <c r="A23" s="78" t="s">
        <v>50</v>
      </c>
      <c r="B23" s="100">
        <v>43</v>
      </c>
      <c r="C23" s="100">
        <v>42</v>
      </c>
      <c r="D23" s="56">
        <f t="shared" si="0"/>
        <v>0.97674418604651159</v>
      </c>
      <c r="E23" s="55"/>
      <c r="F23" s="100">
        <v>42</v>
      </c>
      <c r="G23" s="100">
        <v>41</v>
      </c>
      <c r="H23" s="56">
        <f t="shared" si="1"/>
        <v>0.97619047619047616</v>
      </c>
      <c r="I23" s="55"/>
      <c r="J23" s="100">
        <v>1</v>
      </c>
      <c r="K23" s="100">
        <v>1</v>
      </c>
      <c r="L23" s="56">
        <f t="shared" si="2"/>
        <v>1</v>
      </c>
      <c r="M23" s="55"/>
      <c r="N23" s="100">
        <v>0</v>
      </c>
      <c r="O23" s="100">
        <v>0</v>
      </c>
      <c r="P23" s="190" t="s">
        <v>42</v>
      </c>
    </row>
    <row r="24" spans="1:16" x14ac:dyDescent="0.2">
      <c r="A24" s="78" t="s">
        <v>51</v>
      </c>
      <c r="B24" s="100">
        <v>133</v>
      </c>
      <c r="C24" s="100">
        <v>130</v>
      </c>
      <c r="D24" s="56">
        <f t="shared" si="0"/>
        <v>0.97744360902255634</v>
      </c>
      <c r="E24" s="55"/>
      <c r="F24" s="100">
        <v>49</v>
      </c>
      <c r="G24" s="100">
        <v>49</v>
      </c>
      <c r="H24" s="56">
        <f t="shared" si="1"/>
        <v>1</v>
      </c>
      <c r="I24" s="55"/>
      <c r="J24" s="100">
        <v>84</v>
      </c>
      <c r="K24" s="100">
        <v>81</v>
      </c>
      <c r="L24" s="56">
        <f t="shared" si="2"/>
        <v>0.9642857142857143</v>
      </c>
      <c r="M24" s="55"/>
      <c r="N24" s="100">
        <v>0</v>
      </c>
      <c r="O24" s="100">
        <v>0</v>
      </c>
      <c r="P24" s="190" t="s">
        <v>42</v>
      </c>
    </row>
    <row r="25" spans="1:16" x14ac:dyDescent="0.2">
      <c r="A25" s="78" t="s">
        <v>52</v>
      </c>
      <c r="B25" s="100">
        <v>16</v>
      </c>
      <c r="C25" s="100">
        <v>15</v>
      </c>
      <c r="D25" s="56">
        <f t="shared" si="0"/>
        <v>0.9375</v>
      </c>
      <c r="E25" s="55"/>
      <c r="F25" s="100">
        <v>9</v>
      </c>
      <c r="G25" s="100">
        <v>8</v>
      </c>
      <c r="H25" s="56">
        <f t="shared" si="1"/>
        <v>0.88888888888888884</v>
      </c>
      <c r="I25" s="55"/>
      <c r="J25" s="100">
        <v>7</v>
      </c>
      <c r="K25" s="100">
        <v>7</v>
      </c>
      <c r="L25" s="56">
        <f t="shared" si="2"/>
        <v>1</v>
      </c>
      <c r="M25" s="55"/>
      <c r="N25" s="100">
        <v>0</v>
      </c>
      <c r="O25" s="100">
        <v>0</v>
      </c>
      <c r="P25" s="190" t="s">
        <v>42</v>
      </c>
    </row>
    <row r="26" spans="1:16" x14ac:dyDescent="0.2">
      <c r="A26" s="78" t="s">
        <v>53</v>
      </c>
      <c r="B26" s="100">
        <v>64</v>
      </c>
      <c r="C26" s="100">
        <v>51</v>
      </c>
      <c r="D26" s="56">
        <f t="shared" si="0"/>
        <v>0.796875</v>
      </c>
      <c r="E26" s="55"/>
      <c r="F26" s="100">
        <v>15</v>
      </c>
      <c r="G26" s="100">
        <v>15</v>
      </c>
      <c r="H26" s="56">
        <f t="shared" si="1"/>
        <v>1</v>
      </c>
      <c r="I26" s="55"/>
      <c r="J26" s="100">
        <v>47</v>
      </c>
      <c r="K26" s="100">
        <v>36</v>
      </c>
      <c r="L26" s="56">
        <f t="shared" si="2"/>
        <v>0.76595744680851063</v>
      </c>
      <c r="M26" s="55"/>
      <c r="N26" s="100">
        <v>2</v>
      </c>
      <c r="O26" s="100">
        <v>0</v>
      </c>
      <c r="P26" s="56">
        <f t="shared" si="3"/>
        <v>0</v>
      </c>
    </row>
    <row r="27" spans="1:16" x14ac:dyDescent="0.2">
      <c r="A27" s="78" t="s">
        <v>54</v>
      </c>
      <c r="B27" s="100">
        <v>64</v>
      </c>
      <c r="C27" s="100">
        <v>64</v>
      </c>
      <c r="D27" s="56">
        <f t="shared" si="0"/>
        <v>1</v>
      </c>
      <c r="E27" s="55"/>
      <c r="F27" s="100">
        <v>17</v>
      </c>
      <c r="G27" s="100">
        <v>17</v>
      </c>
      <c r="H27" s="56">
        <f t="shared" si="1"/>
        <v>1</v>
      </c>
      <c r="I27" s="55"/>
      <c r="J27" s="100">
        <v>47</v>
      </c>
      <c r="K27" s="100">
        <v>47</v>
      </c>
      <c r="L27" s="56">
        <f t="shared" si="2"/>
        <v>1</v>
      </c>
      <c r="M27" s="55"/>
      <c r="N27" s="100">
        <v>0</v>
      </c>
      <c r="O27" s="100">
        <v>0</v>
      </c>
      <c r="P27" s="190" t="s">
        <v>42</v>
      </c>
    </row>
    <row r="28" spans="1:16" x14ac:dyDescent="0.2">
      <c r="A28" s="78" t="s">
        <v>55</v>
      </c>
      <c r="B28" s="100">
        <v>60</v>
      </c>
      <c r="C28" s="100">
        <v>57</v>
      </c>
      <c r="D28" s="56">
        <f t="shared" si="0"/>
        <v>0.95</v>
      </c>
      <c r="E28" s="55"/>
      <c r="F28" s="100">
        <v>39</v>
      </c>
      <c r="G28" s="100">
        <v>39</v>
      </c>
      <c r="H28" s="56">
        <f t="shared" si="1"/>
        <v>1</v>
      </c>
      <c r="I28" s="55"/>
      <c r="J28" s="100">
        <v>21</v>
      </c>
      <c r="K28" s="100">
        <v>18</v>
      </c>
      <c r="L28" s="56">
        <f t="shared" si="2"/>
        <v>0.8571428571428571</v>
      </c>
      <c r="M28" s="55"/>
      <c r="N28" s="100">
        <v>0</v>
      </c>
      <c r="O28" s="100">
        <v>0</v>
      </c>
      <c r="P28" s="190" t="s">
        <v>42</v>
      </c>
    </row>
    <row r="29" spans="1:16" x14ac:dyDescent="0.2">
      <c r="A29" s="78" t="s">
        <v>56</v>
      </c>
      <c r="B29" s="100">
        <v>42</v>
      </c>
      <c r="C29" s="100">
        <v>37</v>
      </c>
      <c r="D29" s="56">
        <f t="shared" si="0"/>
        <v>0.88095238095238093</v>
      </c>
      <c r="E29" s="55"/>
      <c r="F29" s="100">
        <v>4</v>
      </c>
      <c r="G29" s="100">
        <v>4</v>
      </c>
      <c r="H29" s="56">
        <f t="shared" si="1"/>
        <v>1</v>
      </c>
      <c r="I29" s="55"/>
      <c r="J29" s="100">
        <v>37</v>
      </c>
      <c r="K29" s="100">
        <v>33</v>
      </c>
      <c r="L29" s="56">
        <f t="shared" si="2"/>
        <v>0.89189189189189189</v>
      </c>
      <c r="M29" s="55"/>
      <c r="N29" s="100">
        <v>1</v>
      </c>
      <c r="O29" s="100">
        <v>0</v>
      </c>
      <c r="P29" s="56">
        <f t="shared" si="3"/>
        <v>0</v>
      </c>
    </row>
    <row r="30" spans="1:16" x14ac:dyDescent="0.2">
      <c r="A30" s="78" t="s">
        <v>57</v>
      </c>
      <c r="B30" s="100">
        <v>39</v>
      </c>
      <c r="C30" s="100">
        <v>33</v>
      </c>
      <c r="D30" s="56">
        <f t="shared" si="0"/>
        <v>0.84615384615384615</v>
      </c>
      <c r="E30" s="55"/>
      <c r="F30" s="100">
        <v>8</v>
      </c>
      <c r="G30" s="100">
        <v>8</v>
      </c>
      <c r="H30" s="56">
        <f t="shared" si="1"/>
        <v>1</v>
      </c>
      <c r="I30" s="55"/>
      <c r="J30" s="100">
        <v>28</v>
      </c>
      <c r="K30" s="100">
        <v>25</v>
      </c>
      <c r="L30" s="56">
        <f t="shared" si="2"/>
        <v>0.8928571428571429</v>
      </c>
      <c r="M30" s="55"/>
      <c r="N30" s="100">
        <v>3</v>
      </c>
      <c r="O30" s="100">
        <v>0</v>
      </c>
      <c r="P30" s="56">
        <f t="shared" si="3"/>
        <v>0</v>
      </c>
    </row>
    <row r="31" spans="1:16" x14ac:dyDescent="0.2">
      <c r="A31" s="78" t="s">
        <v>58</v>
      </c>
      <c r="B31" s="100">
        <v>86</v>
      </c>
      <c r="C31" s="100">
        <v>77</v>
      </c>
      <c r="D31" s="56">
        <f t="shared" si="0"/>
        <v>0.89534883720930236</v>
      </c>
      <c r="E31" s="55"/>
      <c r="F31" s="100">
        <v>49</v>
      </c>
      <c r="G31" s="100">
        <v>45</v>
      </c>
      <c r="H31" s="56">
        <f t="shared" si="1"/>
        <v>0.91836734693877553</v>
      </c>
      <c r="I31" s="55"/>
      <c r="J31" s="100">
        <v>37</v>
      </c>
      <c r="K31" s="100">
        <v>32</v>
      </c>
      <c r="L31" s="56">
        <f t="shared" si="2"/>
        <v>0.86486486486486491</v>
      </c>
      <c r="M31" s="55"/>
      <c r="N31" s="100">
        <v>0</v>
      </c>
      <c r="O31" s="100">
        <v>0</v>
      </c>
      <c r="P31" s="190" t="s">
        <v>42</v>
      </c>
    </row>
    <row r="32" spans="1:16" x14ac:dyDescent="0.2">
      <c r="A32" s="78" t="s">
        <v>59</v>
      </c>
      <c r="B32" s="100">
        <v>61</v>
      </c>
      <c r="C32" s="100">
        <v>54</v>
      </c>
      <c r="D32" s="56">
        <f t="shared" si="0"/>
        <v>0.88524590163934425</v>
      </c>
      <c r="E32" s="55"/>
      <c r="F32" s="100">
        <v>40</v>
      </c>
      <c r="G32" s="100">
        <v>34</v>
      </c>
      <c r="H32" s="56">
        <f t="shared" si="1"/>
        <v>0.85</v>
      </c>
      <c r="I32" s="55"/>
      <c r="J32" s="100">
        <v>21</v>
      </c>
      <c r="K32" s="100">
        <v>20</v>
      </c>
      <c r="L32" s="56">
        <f t="shared" si="2"/>
        <v>0.95238095238095233</v>
      </c>
      <c r="M32" s="55"/>
      <c r="N32" s="100">
        <v>0</v>
      </c>
      <c r="O32" s="100">
        <v>0</v>
      </c>
      <c r="P32" s="190" t="s">
        <v>42</v>
      </c>
    </row>
    <row r="33" spans="1:16" x14ac:dyDescent="0.2">
      <c r="A33" s="78" t="s">
        <v>60</v>
      </c>
      <c r="B33" s="100">
        <v>70</v>
      </c>
      <c r="C33" s="100">
        <v>58</v>
      </c>
      <c r="D33" s="56">
        <f t="shared" si="0"/>
        <v>0.82857142857142863</v>
      </c>
      <c r="E33" s="55"/>
      <c r="F33" s="100">
        <v>26</v>
      </c>
      <c r="G33" s="100">
        <v>25</v>
      </c>
      <c r="H33" s="56">
        <f t="shared" si="1"/>
        <v>0.96153846153846156</v>
      </c>
      <c r="I33" s="55"/>
      <c r="J33" s="100">
        <v>43</v>
      </c>
      <c r="K33" s="100">
        <v>33</v>
      </c>
      <c r="L33" s="56">
        <f t="shared" si="2"/>
        <v>0.76744186046511631</v>
      </c>
      <c r="M33" s="55"/>
      <c r="N33" s="100">
        <v>1</v>
      </c>
      <c r="O33" s="100">
        <v>0</v>
      </c>
      <c r="P33" s="56">
        <f t="shared" si="3"/>
        <v>0</v>
      </c>
    </row>
    <row r="34" spans="1:16" x14ac:dyDescent="0.2">
      <c r="A34" s="78" t="s">
        <v>61</v>
      </c>
      <c r="B34" s="100">
        <v>24</v>
      </c>
      <c r="C34" s="100">
        <v>24</v>
      </c>
      <c r="D34" s="56">
        <f t="shared" si="0"/>
        <v>1</v>
      </c>
      <c r="E34" s="55"/>
      <c r="F34" s="100">
        <v>6</v>
      </c>
      <c r="G34" s="100">
        <v>6</v>
      </c>
      <c r="H34" s="56">
        <f t="shared" si="1"/>
        <v>1</v>
      </c>
      <c r="I34" s="55"/>
      <c r="J34" s="100">
        <v>18</v>
      </c>
      <c r="K34" s="100">
        <v>18</v>
      </c>
      <c r="L34" s="56">
        <f t="shared" si="2"/>
        <v>1</v>
      </c>
      <c r="M34" s="55"/>
      <c r="N34" s="100">
        <v>0</v>
      </c>
      <c r="O34" s="100">
        <v>0</v>
      </c>
      <c r="P34" s="190" t="s">
        <v>42</v>
      </c>
    </row>
    <row r="35" spans="1:16" x14ac:dyDescent="0.2">
      <c r="A35" s="78" t="s">
        <v>62</v>
      </c>
      <c r="B35" s="100">
        <v>80</v>
      </c>
      <c r="C35" s="100">
        <v>74</v>
      </c>
      <c r="D35" s="56">
        <f t="shared" si="0"/>
        <v>0.92500000000000004</v>
      </c>
      <c r="E35" s="55"/>
      <c r="F35" s="100">
        <v>27</v>
      </c>
      <c r="G35" s="100">
        <v>27</v>
      </c>
      <c r="H35" s="56">
        <f t="shared" si="1"/>
        <v>1</v>
      </c>
      <c r="I35" s="55"/>
      <c r="J35" s="100">
        <v>51</v>
      </c>
      <c r="K35" s="100">
        <v>46</v>
      </c>
      <c r="L35" s="56">
        <f t="shared" si="2"/>
        <v>0.90196078431372551</v>
      </c>
      <c r="M35" s="55"/>
      <c r="N35" s="100">
        <v>2</v>
      </c>
      <c r="O35" s="100">
        <v>1</v>
      </c>
      <c r="P35" s="56">
        <f t="shared" si="3"/>
        <v>0.5</v>
      </c>
    </row>
    <row r="36" spans="1:16" x14ac:dyDescent="0.2">
      <c r="A36" s="87" t="s">
        <v>63</v>
      </c>
      <c r="B36" s="100">
        <v>91</v>
      </c>
      <c r="C36" s="100">
        <v>88</v>
      </c>
      <c r="D36" s="56">
        <f t="shared" si="0"/>
        <v>0.96703296703296704</v>
      </c>
      <c r="E36" s="55"/>
      <c r="F36" s="100">
        <v>50</v>
      </c>
      <c r="G36" s="100">
        <v>49</v>
      </c>
      <c r="H36" s="56">
        <f t="shared" si="1"/>
        <v>0.98</v>
      </c>
      <c r="I36" s="55"/>
      <c r="J36" s="100">
        <v>41</v>
      </c>
      <c r="K36" s="100">
        <v>39</v>
      </c>
      <c r="L36" s="56">
        <f t="shared" si="2"/>
        <v>0.95121951219512191</v>
      </c>
      <c r="M36" s="55"/>
      <c r="N36" s="100">
        <v>0</v>
      </c>
      <c r="O36" s="100">
        <v>0</v>
      </c>
      <c r="P36" s="190" t="s">
        <v>42</v>
      </c>
    </row>
    <row r="37" spans="1:16" ht="13.5" thickBot="1" x14ac:dyDescent="0.25">
      <c r="A37" s="88" t="s">
        <v>64</v>
      </c>
      <c r="B37" s="89">
        <v>23</v>
      </c>
      <c r="C37" s="89">
        <v>23</v>
      </c>
      <c r="D37" s="90">
        <f t="shared" si="0"/>
        <v>1</v>
      </c>
      <c r="E37" s="65"/>
      <c r="F37" s="89">
        <v>17</v>
      </c>
      <c r="G37" s="89">
        <v>17</v>
      </c>
      <c r="H37" s="90">
        <f t="shared" si="1"/>
        <v>1</v>
      </c>
      <c r="I37" s="65"/>
      <c r="J37" s="89">
        <v>6</v>
      </c>
      <c r="K37" s="89">
        <v>6</v>
      </c>
      <c r="L37" s="90">
        <f t="shared" si="2"/>
        <v>1</v>
      </c>
      <c r="M37" s="65"/>
      <c r="N37" s="89">
        <v>0</v>
      </c>
      <c r="O37" s="89">
        <v>0</v>
      </c>
      <c r="P37" s="93" t="s">
        <v>42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Q1" sqref="Q1:R2"/>
    </sheetView>
  </sheetViews>
  <sheetFormatPr baseColWidth="10" defaultRowHeight="12.75" x14ac:dyDescent="0.2"/>
  <cols>
    <col min="1" max="1" width="16.7109375" style="44" customWidth="1"/>
    <col min="2" max="4" width="8.140625" style="59" customWidth="1"/>
    <col min="5" max="5" width="2.28515625" style="59" customWidth="1"/>
    <col min="6" max="8" width="8.140625" style="59" customWidth="1"/>
    <col min="9" max="9" width="2.28515625" style="59" customWidth="1"/>
    <col min="10" max="12" width="8.140625" style="59" customWidth="1"/>
    <col min="13" max="13" width="2.140625" style="59" customWidth="1"/>
    <col min="14" max="16" width="8.140625" style="59" customWidth="1"/>
  </cols>
  <sheetData>
    <row r="1" spans="1:19" ht="15" x14ac:dyDescent="0.2">
      <c r="A1" s="233" t="s">
        <v>241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23" t="s">
        <v>132</v>
      </c>
      <c r="R1" s="223"/>
      <c r="S1" s="36"/>
    </row>
    <row r="2" spans="1:19" ht="14.25" x14ac:dyDescent="0.2">
      <c r="A2" s="233" t="s">
        <v>233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23"/>
      <c r="R2" s="223"/>
    </row>
    <row r="3" spans="1:19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9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1:19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4.25" x14ac:dyDescent="0.2">
      <c r="A6" s="189"/>
      <c r="B6" s="235" t="s">
        <v>228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19" x14ac:dyDescent="0.2">
      <c r="A7" s="231"/>
      <c r="B7" s="234" t="s">
        <v>33</v>
      </c>
      <c r="C7" s="234"/>
      <c r="D7" s="234"/>
      <c r="E7" s="44"/>
      <c r="F7" s="234" t="s">
        <v>223</v>
      </c>
      <c r="G7" s="234"/>
      <c r="H7" s="234"/>
      <c r="I7" s="44"/>
      <c r="J7" s="230" t="s">
        <v>224</v>
      </c>
      <c r="K7" s="230"/>
      <c r="L7" s="230"/>
      <c r="M7" s="44"/>
      <c r="N7" s="234" t="s">
        <v>225</v>
      </c>
      <c r="O7" s="234"/>
      <c r="P7" s="234"/>
    </row>
    <row r="8" spans="1:19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</row>
    <row r="9" spans="1:19" x14ac:dyDescent="0.2">
      <c r="A9" s="72" t="s">
        <v>36</v>
      </c>
      <c r="B9" s="102">
        <f>SUM(B11:B37)</f>
        <v>1474</v>
      </c>
      <c r="C9" s="102">
        <f>SUM(C11:C37)</f>
        <v>1300</v>
      </c>
      <c r="D9" s="97">
        <f>+C9/B9</f>
        <v>0.88195386702849388</v>
      </c>
      <c r="E9" s="45"/>
      <c r="F9" s="102">
        <f>SUM(F11:F37)</f>
        <v>566</v>
      </c>
      <c r="G9" s="102">
        <f>SUM(G11:G37)</f>
        <v>510</v>
      </c>
      <c r="H9" s="97">
        <f>+G9/F9</f>
        <v>0.90106007067137805</v>
      </c>
      <c r="I9" s="45"/>
      <c r="J9" s="102">
        <f>SUM(J11:J37)</f>
        <v>552</v>
      </c>
      <c r="K9" s="102">
        <f>SUM(K11:K37)</f>
        <v>494</v>
      </c>
      <c r="L9" s="97">
        <f>+K9/J9</f>
        <v>0.89492753623188404</v>
      </c>
      <c r="M9" s="45"/>
      <c r="N9" s="102">
        <f>SUM(N11:N37)</f>
        <v>356</v>
      </c>
      <c r="O9" s="102">
        <f>SUM(O11:O37)</f>
        <v>300</v>
      </c>
      <c r="P9" s="97">
        <f>+O9/N9</f>
        <v>0.84269662921348309</v>
      </c>
    </row>
    <row r="10" spans="1:19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</row>
    <row r="11" spans="1:19" x14ac:dyDescent="0.2">
      <c r="A11" s="78" t="s">
        <v>37</v>
      </c>
      <c r="B11" s="100">
        <v>60</v>
      </c>
      <c r="C11" s="100">
        <v>54</v>
      </c>
      <c r="D11" s="56">
        <f t="shared" ref="D11:D37" si="0">+C11/B11</f>
        <v>0.9</v>
      </c>
      <c r="E11" s="55"/>
      <c r="F11" s="100">
        <v>36</v>
      </c>
      <c r="G11" s="100">
        <v>33</v>
      </c>
      <c r="H11" s="56">
        <f t="shared" ref="H11:H37" si="1">+G11/F11</f>
        <v>0.91666666666666663</v>
      </c>
      <c r="I11" s="55"/>
      <c r="J11" s="100">
        <v>20</v>
      </c>
      <c r="K11" s="100">
        <v>17</v>
      </c>
      <c r="L11" s="56">
        <f t="shared" ref="L11:L37" si="2">+K11/J11</f>
        <v>0.85</v>
      </c>
      <c r="M11" s="55"/>
      <c r="N11" s="100">
        <v>4</v>
      </c>
      <c r="O11" s="100">
        <v>4</v>
      </c>
      <c r="P11" s="56">
        <f t="shared" ref="P11:P37" si="3">+O11/N11</f>
        <v>1</v>
      </c>
    </row>
    <row r="12" spans="1:19" x14ac:dyDescent="0.2">
      <c r="A12" s="78" t="s">
        <v>38</v>
      </c>
      <c r="B12" s="100">
        <v>50</v>
      </c>
      <c r="C12" s="100">
        <v>28</v>
      </c>
      <c r="D12" s="56">
        <f t="shared" si="0"/>
        <v>0.56000000000000005</v>
      </c>
      <c r="E12" s="55"/>
      <c r="F12" s="100">
        <v>17</v>
      </c>
      <c r="G12" s="100">
        <v>12</v>
      </c>
      <c r="H12" s="56">
        <f t="shared" si="1"/>
        <v>0.70588235294117652</v>
      </c>
      <c r="I12" s="55"/>
      <c r="J12" s="100">
        <v>17</v>
      </c>
      <c r="K12" s="100">
        <v>10</v>
      </c>
      <c r="L12" s="56">
        <f t="shared" si="2"/>
        <v>0.58823529411764708</v>
      </c>
      <c r="M12" s="55"/>
      <c r="N12" s="100">
        <v>16</v>
      </c>
      <c r="O12" s="100">
        <v>6</v>
      </c>
      <c r="P12" s="56">
        <f t="shared" si="3"/>
        <v>0.375</v>
      </c>
    </row>
    <row r="13" spans="1:19" x14ac:dyDescent="0.2">
      <c r="A13" s="78" t="s">
        <v>39</v>
      </c>
      <c r="B13" s="100">
        <v>46</v>
      </c>
      <c r="C13" s="100">
        <v>42</v>
      </c>
      <c r="D13" s="56">
        <f t="shared" si="0"/>
        <v>0.91304347826086951</v>
      </c>
      <c r="E13" s="55"/>
      <c r="F13" s="100">
        <v>22</v>
      </c>
      <c r="G13" s="100">
        <v>22</v>
      </c>
      <c r="H13" s="56">
        <f t="shared" si="1"/>
        <v>1</v>
      </c>
      <c r="I13" s="55"/>
      <c r="J13" s="100">
        <v>21</v>
      </c>
      <c r="K13" s="100">
        <v>21</v>
      </c>
      <c r="L13" s="56">
        <f t="shared" si="2"/>
        <v>1</v>
      </c>
      <c r="M13" s="55"/>
      <c r="N13" s="100">
        <v>3</v>
      </c>
      <c r="O13" s="100">
        <v>3</v>
      </c>
      <c r="P13" s="56">
        <f t="shared" si="3"/>
        <v>1</v>
      </c>
    </row>
    <row r="14" spans="1:19" x14ac:dyDescent="0.2">
      <c r="A14" s="78" t="s">
        <v>40</v>
      </c>
      <c r="B14" s="100">
        <v>115</v>
      </c>
      <c r="C14" s="100">
        <v>105</v>
      </c>
      <c r="D14" s="56">
        <f t="shared" si="0"/>
        <v>0.91304347826086951</v>
      </c>
      <c r="E14" s="55"/>
      <c r="F14" s="100">
        <v>42</v>
      </c>
      <c r="G14" s="100">
        <v>37</v>
      </c>
      <c r="H14" s="56">
        <f t="shared" si="1"/>
        <v>0.88095238095238093</v>
      </c>
      <c r="I14" s="55"/>
      <c r="J14" s="100">
        <v>42</v>
      </c>
      <c r="K14" s="100">
        <v>37</v>
      </c>
      <c r="L14" s="56">
        <f t="shared" si="2"/>
        <v>0.88095238095238093</v>
      </c>
      <c r="M14" s="55"/>
      <c r="N14" s="100">
        <v>31</v>
      </c>
      <c r="O14" s="100">
        <v>31</v>
      </c>
      <c r="P14" s="56">
        <f t="shared" si="3"/>
        <v>1</v>
      </c>
    </row>
    <row r="15" spans="1:19" x14ac:dyDescent="0.2">
      <c r="A15" s="78" t="s">
        <v>41</v>
      </c>
      <c r="B15" s="100">
        <v>29</v>
      </c>
      <c r="C15" s="100">
        <v>25</v>
      </c>
      <c r="D15" s="56">
        <f t="shared" si="0"/>
        <v>0.86206896551724133</v>
      </c>
      <c r="E15" s="55"/>
      <c r="F15" s="100">
        <v>9</v>
      </c>
      <c r="G15" s="100">
        <v>9</v>
      </c>
      <c r="H15" s="56">
        <f t="shared" si="1"/>
        <v>1</v>
      </c>
      <c r="I15" s="55"/>
      <c r="J15" s="100">
        <v>9</v>
      </c>
      <c r="K15" s="100">
        <v>9</v>
      </c>
      <c r="L15" s="56">
        <f t="shared" si="2"/>
        <v>1</v>
      </c>
      <c r="M15" s="55"/>
      <c r="N15" s="100">
        <v>11</v>
      </c>
      <c r="O15" s="100">
        <v>7</v>
      </c>
      <c r="P15" s="56">
        <f t="shared" si="3"/>
        <v>0.63636363636363635</v>
      </c>
    </row>
    <row r="16" spans="1:19" x14ac:dyDescent="0.2">
      <c r="A16" s="78" t="s">
        <v>43</v>
      </c>
      <c r="B16" s="100">
        <v>65</v>
      </c>
      <c r="C16" s="100">
        <v>51</v>
      </c>
      <c r="D16" s="56">
        <f t="shared" si="0"/>
        <v>0.7846153846153846</v>
      </c>
      <c r="E16" s="55"/>
      <c r="F16" s="100">
        <v>27</v>
      </c>
      <c r="G16" s="100">
        <v>21</v>
      </c>
      <c r="H16" s="56">
        <f t="shared" si="1"/>
        <v>0.77777777777777779</v>
      </c>
      <c r="I16" s="55"/>
      <c r="J16" s="100">
        <v>26</v>
      </c>
      <c r="K16" s="100">
        <v>20</v>
      </c>
      <c r="L16" s="56">
        <f t="shared" si="2"/>
        <v>0.76923076923076927</v>
      </c>
      <c r="M16" s="55"/>
      <c r="N16" s="100">
        <v>12</v>
      </c>
      <c r="O16" s="100">
        <v>10</v>
      </c>
      <c r="P16" s="56">
        <f t="shared" si="3"/>
        <v>0.83333333333333337</v>
      </c>
    </row>
    <row r="17" spans="1:16" x14ac:dyDescent="0.2">
      <c r="A17" s="78" t="s">
        <v>44</v>
      </c>
      <c r="B17" s="100">
        <v>16</v>
      </c>
      <c r="C17" s="100">
        <v>16</v>
      </c>
      <c r="D17" s="56">
        <f t="shared" si="0"/>
        <v>1</v>
      </c>
      <c r="E17" s="55"/>
      <c r="F17" s="100">
        <v>5</v>
      </c>
      <c r="G17" s="100">
        <v>5</v>
      </c>
      <c r="H17" s="56">
        <f t="shared" si="1"/>
        <v>1</v>
      </c>
      <c r="I17" s="55"/>
      <c r="J17" s="100">
        <v>6</v>
      </c>
      <c r="K17" s="100">
        <v>6</v>
      </c>
      <c r="L17" s="56">
        <f t="shared" si="2"/>
        <v>1</v>
      </c>
      <c r="M17" s="55"/>
      <c r="N17" s="100">
        <v>5</v>
      </c>
      <c r="O17" s="100">
        <v>5</v>
      </c>
      <c r="P17" s="56">
        <f t="shared" si="3"/>
        <v>1</v>
      </c>
    </row>
    <row r="18" spans="1:16" x14ac:dyDescent="0.2">
      <c r="A18" s="78" t="s">
        <v>45</v>
      </c>
      <c r="B18" s="100">
        <v>164</v>
      </c>
      <c r="C18" s="100">
        <v>153</v>
      </c>
      <c r="D18" s="56">
        <f t="shared" si="0"/>
        <v>0.93292682926829273</v>
      </c>
      <c r="E18" s="55"/>
      <c r="F18" s="100">
        <v>67</v>
      </c>
      <c r="G18" s="100">
        <v>63</v>
      </c>
      <c r="H18" s="56">
        <f t="shared" si="1"/>
        <v>0.94029850746268662</v>
      </c>
      <c r="I18" s="55"/>
      <c r="J18" s="100">
        <v>66</v>
      </c>
      <c r="K18" s="100">
        <v>62</v>
      </c>
      <c r="L18" s="56">
        <f t="shared" si="2"/>
        <v>0.93939393939393945</v>
      </c>
      <c r="M18" s="55"/>
      <c r="N18" s="100">
        <v>31</v>
      </c>
      <c r="O18" s="100">
        <v>28</v>
      </c>
      <c r="P18" s="56">
        <f t="shared" si="3"/>
        <v>0.90322580645161288</v>
      </c>
    </row>
    <row r="19" spans="1:16" x14ac:dyDescent="0.2">
      <c r="A19" s="78" t="s">
        <v>46</v>
      </c>
      <c r="B19" s="100">
        <v>87</v>
      </c>
      <c r="C19" s="100">
        <v>85</v>
      </c>
      <c r="D19" s="56">
        <f t="shared" si="0"/>
        <v>0.97701149425287359</v>
      </c>
      <c r="E19" s="55"/>
      <c r="F19" s="100">
        <v>37</v>
      </c>
      <c r="G19" s="100">
        <v>35</v>
      </c>
      <c r="H19" s="56">
        <f t="shared" si="1"/>
        <v>0.94594594594594594</v>
      </c>
      <c r="I19" s="55"/>
      <c r="J19" s="100">
        <v>36</v>
      </c>
      <c r="K19" s="100">
        <v>36</v>
      </c>
      <c r="L19" s="56">
        <f t="shared" si="2"/>
        <v>1</v>
      </c>
      <c r="M19" s="55"/>
      <c r="N19" s="100">
        <v>14</v>
      </c>
      <c r="O19" s="100">
        <v>14</v>
      </c>
      <c r="P19" s="56">
        <f t="shared" si="3"/>
        <v>1</v>
      </c>
    </row>
    <row r="20" spans="1:16" x14ac:dyDescent="0.2">
      <c r="A20" s="78" t="s">
        <v>47</v>
      </c>
      <c r="B20" s="100">
        <v>88</v>
      </c>
      <c r="C20" s="100">
        <v>81</v>
      </c>
      <c r="D20" s="56">
        <f t="shared" si="0"/>
        <v>0.92045454545454541</v>
      </c>
      <c r="E20" s="55"/>
      <c r="F20" s="100">
        <v>31</v>
      </c>
      <c r="G20" s="100">
        <v>30</v>
      </c>
      <c r="H20" s="56">
        <f t="shared" si="1"/>
        <v>0.967741935483871</v>
      </c>
      <c r="I20" s="55"/>
      <c r="J20" s="100">
        <v>28</v>
      </c>
      <c r="K20" s="100">
        <v>27</v>
      </c>
      <c r="L20" s="56">
        <f t="shared" si="2"/>
        <v>0.9642857142857143</v>
      </c>
      <c r="M20" s="55"/>
      <c r="N20" s="100">
        <v>29</v>
      </c>
      <c r="O20" s="100">
        <v>24</v>
      </c>
      <c r="P20" s="56">
        <f t="shared" si="3"/>
        <v>0.82758620689655171</v>
      </c>
    </row>
    <row r="21" spans="1:16" x14ac:dyDescent="0.2">
      <c r="A21" s="78" t="s">
        <v>48</v>
      </c>
      <c r="B21" s="100">
        <v>29</v>
      </c>
      <c r="C21" s="100">
        <v>29</v>
      </c>
      <c r="D21" s="56">
        <f t="shared" si="0"/>
        <v>1</v>
      </c>
      <c r="E21" s="55"/>
      <c r="F21" s="100">
        <v>9</v>
      </c>
      <c r="G21" s="100">
        <v>9</v>
      </c>
      <c r="H21" s="56">
        <f t="shared" si="1"/>
        <v>1</v>
      </c>
      <c r="I21" s="55"/>
      <c r="J21" s="100">
        <v>9</v>
      </c>
      <c r="K21" s="100">
        <v>9</v>
      </c>
      <c r="L21" s="56">
        <f t="shared" si="2"/>
        <v>1</v>
      </c>
      <c r="M21" s="55"/>
      <c r="N21" s="100">
        <v>11</v>
      </c>
      <c r="O21" s="100">
        <v>11</v>
      </c>
      <c r="P21" s="56">
        <f t="shared" si="3"/>
        <v>1</v>
      </c>
    </row>
    <row r="22" spans="1:16" x14ac:dyDescent="0.2">
      <c r="A22" s="86" t="s">
        <v>49</v>
      </c>
      <c r="B22" s="100">
        <v>131</v>
      </c>
      <c r="C22" s="100">
        <v>87</v>
      </c>
      <c r="D22" s="56">
        <f t="shared" si="0"/>
        <v>0.66412213740458015</v>
      </c>
      <c r="E22" s="55"/>
      <c r="F22" s="100">
        <v>59</v>
      </c>
      <c r="G22" s="100">
        <v>40</v>
      </c>
      <c r="H22" s="56">
        <f t="shared" si="1"/>
        <v>0.67796610169491522</v>
      </c>
      <c r="I22" s="55"/>
      <c r="J22" s="100">
        <v>63</v>
      </c>
      <c r="K22" s="100">
        <v>40</v>
      </c>
      <c r="L22" s="56">
        <f t="shared" si="2"/>
        <v>0.63492063492063489</v>
      </c>
      <c r="M22" s="55"/>
      <c r="N22" s="100">
        <v>9</v>
      </c>
      <c r="O22" s="100">
        <v>7</v>
      </c>
      <c r="P22" s="56">
        <f t="shared" si="3"/>
        <v>0.77777777777777779</v>
      </c>
    </row>
    <row r="23" spans="1:16" x14ac:dyDescent="0.2">
      <c r="A23" s="78" t="s">
        <v>50</v>
      </c>
      <c r="B23" s="100">
        <v>54</v>
      </c>
      <c r="C23" s="100">
        <v>53</v>
      </c>
      <c r="D23" s="56">
        <f t="shared" si="0"/>
        <v>0.98148148148148151</v>
      </c>
      <c r="E23" s="55"/>
      <c r="F23" s="100">
        <v>22</v>
      </c>
      <c r="G23" s="100">
        <v>22</v>
      </c>
      <c r="H23" s="56">
        <f t="shared" si="1"/>
        <v>1</v>
      </c>
      <c r="I23" s="55"/>
      <c r="J23" s="100">
        <v>20</v>
      </c>
      <c r="K23" s="100">
        <v>20</v>
      </c>
      <c r="L23" s="56">
        <f t="shared" si="2"/>
        <v>1</v>
      </c>
      <c r="M23" s="55"/>
      <c r="N23" s="100">
        <v>12</v>
      </c>
      <c r="O23" s="100">
        <v>11</v>
      </c>
      <c r="P23" s="56">
        <f t="shared" si="3"/>
        <v>0.91666666666666663</v>
      </c>
    </row>
    <row r="24" spans="1:16" x14ac:dyDescent="0.2">
      <c r="A24" s="78" t="s">
        <v>51</v>
      </c>
      <c r="B24" s="100">
        <v>154</v>
      </c>
      <c r="C24" s="100">
        <v>148</v>
      </c>
      <c r="D24" s="56">
        <f t="shared" si="0"/>
        <v>0.96103896103896103</v>
      </c>
      <c r="E24" s="55"/>
      <c r="F24" s="100">
        <v>71</v>
      </c>
      <c r="G24" s="100">
        <v>67</v>
      </c>
      <c r="H24" s="56">
        <f t="shared" si="1"/>
        <v>0.94366197183098588</v>
      </c>
      <c r="I24" s="55"/>
      <c r="J24" s="100">
        <v>72</v>
      </c>
      <c r="K24" s="100">
        <v>70</v>
      </c>
      <c r="L24" s="56">
        <f t="shared" si="2"/>
        <v>0.97222222222222221</v>
      </c>
      <c r="M24" s="55"/>
      <c r="N24" s="100">
        <v>11</v>
      </c>
      <c r="O24" s="100">
        <v>11</v>
      </c>
      <c r="P24" s="56">
        <f t="shared" si="3"/>
        <v>1</v>
      </c>
    </row>
    <row r="25" spans="1:16" x14ac:dyDescent="0.2">
      <c r="A25" s="78" t="s">
        <v>52</v>
      </c>
      <c r="B25" s="100">
        <v>5</v>
      </c>
      <c r="C25" s="100">
        <v>5</v>
      </c>
      <c r="D25" s="56">
        <f t="shared" si="0"/>
        <v>1</v>
      </c>
      <c r="E25" s="55"/>
      <c r="F25" s="100">
        <v>1</v>
      </c>
      <c r="G25" s="100">
        <v>1</v>
      </c>
      <c r="H25" s="56">
        <f t="shared" si="1"/>
        <v>1</v>
      </c>
      <c r="I25" s="55"/>
      <c r="J25" s="100">
        <v>1</v>
      </c>
      <c r="K25" s="100">
        <v>1</v>
      </c>
      <c r="L25" s="56">
        <f t="shared" si="2"/>
        <v>1</v>
      </c>
      <c r="M25" s="55"/>
      <c r="N25" s="100">
        <v>3</v>
      </c>
      <c r="O25" s="100">
        <v>3</v>
      </c>
      <c r="P25" s="56">
        <f t="shared" si="3"/>
        <v>1</v>
      </c>
    </row>
    <row r="26" spans="1:16" x14ac:dyDescent="0.2">
      <c r="A26" s="78" t="s">
        <v>53</v>
      </c>
      <c r="B26" s="100">
        <v>31</v>
      </c>
      <c r="C26" s="100">
        <v>26</v>
      </c>
      <c r="D26" s="56">
        <f t="shared" si="0"/>
        <v>0.83870967741935487</v>
      </c>
      <c r="E26" s="55"/>
      <c r="F26" s="100">
        <v>5</v>
      </c>
      <c r="G26" s="100">
        <v>5</v>
      </c>
      <c r="H26" s="56">
        <f t="shared" si="1"/>
        <v>1</v>
      </c>
      <c r="I26" s="55"/>
      <c r="J26" s="100">
        <v>5</v>
      </c>
      <c r="K26" s="100">
        <v>5</v>
      </c>
      <c r="L26" s="56">
        <f t="shared" si="2"/>
        <v>1</v>
      </c>
      <c r="M26" s="55"/>
      <c r="N26" s="100">
        <v>21</v>
      </c>
      <c r="O26" s="100">
        <v>16</v>
      </c>
      <c r="P26" s="56">
        <f t="shared" si="3"/>
        <v>0.76190476190476186</v>
      </c>
    </row>
    <row r="27" spans="1:16" x14ac:dyDescent="0.2">
      <c r="A27" s="78" t="s">
        <v>54</v>
      </c>
      <c r="B27" s="100">
        <v>30</v>
      </c>
      <c r="C27" s="100">
        <v>30</v>
      </c>
      <c r="D27" s="56">
        <f t="shared" si="0"/>
        <v>1</v>
      </c>
      <c r="E27" s="55"/>
      <c r="F27" s="100">
        <v>11</v>
      </c>
      <c r="G27" s="100">
        <v>11</v>
      </c>
      <c r="H27" s="56">
        <f t="shared" si="1"/>
        <v>1</v>
      </c>
      <c r="I27" s="55"/>
      <c r="J27" s="100">
        <v>11</v>
      </c>
      <c r="K27" s="100">
        <v>11</v>
      </c>
      <c r="L27" s="56">
        <f t="shared" si="2"/>
        <v>1</v>
      </c>
      <c r="M27" s="55"/>
      <c r="N27" s="100">
        <v>8</v>
      </c>
      <c r="O27" s="100">
        <v>8</v>
      </c>
      <c r="P27" s="56">
        <f t="shared" si="3"/>
        <v>1</v>
      </c>
    </row>
    <row r="28" spans="1:16" x14ac:dyDescent="0.2">
      <c r="A28" s="78" t="s">
        <v>55</v>
      </c>
      <c r="B28" s="100">
        <v>30</v>
      </c>
      <c r="C28" s="100">
        <v>28</v>
      </c>
      <c r="D28" s="56">
        <f t="shared" si="0"/>
        <v>0.93333333333333335</v>
      </c>
      <c r="E28" s="55"/>
      <c r="F28" s="100">
        <v>7</v>
      </c>
      <c r="G28" s="100">
        <v>6</v>
      </c>
      <c r="H28" s="56">
        <f t="shared" si="1"/>
        <v>0.8571428571428571</v>
      </c>
      <c r="I28" s="55"/>
      <c r="J28" s="100">
        <v>7</v>
      </c>
      <c r="K28" s="100">
        <v>6</v>
      </c>
      <c r="L28" s="56">
        <f t="shared" si="2"/>
        <v>0.8571428571428571</v>
      </c>
      <c r="M28" s="55"/>
      <c r="N28" s="100">
        <v>16</v>
      </c>
      <c r="O28" s="100">
        <v>16</v>
      </c>
      <c r="P28" s="56">
        <f t="shared" si="3"/>
        <v>1</v>
      </c>
    </row>
    <row r="29" spans="1:16" x14ac:dyDescent="0.2">
      <c r="A29" s="78" t="s">
        <v>56</v>
      </c>
      <c r="B29" s="100">
        <v>9</v>
      </c>
      <c r="C29" s="100">
        <v>9</v>
      </c>
      <c r="D29" s="56">
        <f t="shared" si="0"/>
        <v>1</v>
      </c>
      <c r="E29" s="55"/>
      <c r="F29" s="100">
        <v>3</v>
      </c>
      <c r="G29" s="100">
        <v>3</v>
      </c>
      <c r="H29" s="56">
        <f t="shared" si="1"/>
        <v>1</v>
      </c>
      <c r="I29" s="55"/>
      <c r="J29" s="100">
        <v>3</v>
      </c>
      <c r="K29" s="100">
        <v>3</v>
      </c>
      <c r="L29" s="56">
        <f t="shared" si="2"/>
        <v>1</v>
      </c>
      <c r="M29" s="55"/>
      <c r="N29" s="100">
        <v>3</v>
      </c>
      <c r="O29" s="100">
        <v>3</v>
      </c>
      <c r="P29" s="56">
        <f t="shared" si="3"/>
        <v>1</v>
      </c>
    </row>
    <row r="30" spans="1:16" x14ac:dyDescent="0.2">
      <c r="A30" s="78" t="s">
        <v>57</v>
      </c>
      <c r="B30" s="100">
        <v>27</v>
      </c>
      <c r="C30" s="100">
        <v>26</v>
      </c>
      <c r="D30" s="56">
        <f t="shared" si="0"/>
        <v>0.96296296296296291</v>
      </c>
      <c r="E30" s="55"/>
      <c r="F30" s="100">
        <v>9</v>
      </c>
      <c r="G30" s="100">
        <v>9</v>
      </c>
      <c r="H30" s="56">
        <f t="shared" si="1"/>
        <v>1</v>
      </c>
      <c r="I30" s="55"/>
      <c r="J30" s="100">
        <v>13</v>
      </c>
      <c r="K30" s="100">
        <v>13</v>
      </c>
      <c r="L30" s="56">
        <f t="shared" si="2"/>
        <v>1</v>
      </c>
      <c r="M30" s="55"/>
      <c r="N30" s="100">
        <v>5</v>
      </c>
      <c r="O30" s="100">
        <v>4</v>
      </c>
      <c r="P30" s="56">
        <f t="shared" si="3"/>
        <v>0.8</v>
      </c>
    </row>
    <row r="31" spans="1:16" x14ac:dyDescent="0.2">
      <c r="A31" s="78" t="s">
        <v>58</v>
      </c>
      <c r="B31" s="100">
        <v>55</v>
      </c>
      <c r="C31" s="100">
        <v>50</v>
      </c>
      <c r="D31" s="56">
        <f t="shared" si="0"/>
        <v>0.90909090909090906</v>
      </c>
      <c r="E31" s="55"/>
      <c r="F31" s="100">
        <v>19</v>
      </c>
      <c r="G31" s="100">
        <v>17</v>
      </c>
      <c r="H31" s="56">
        <f t="shared" si="1"/>
        <v>0.89473684210526316</v>
      </c>
      <c r="I31" s="55"/>
      <c r="J31" s="100">
        <v>18</v>
      </c>
      <c r="K31" s="100">
        <v>16</v>
      </c>
      <c r="L31" s="56">
        <f t="shared" si="2"/>
        <v>0.88888888888888884</v>
      </c>
      <c r="M31" s="55"/>
      <c r="N31" s="100">
        <v>18</v>
      </c>
      <c r="O31" s="100">
        <v>17</v>
      </c>
      <c r="P31" s="56">
        <f t="shared" si="3"/>
        <v>0.94444444444444442</v>
      </c>
    </row>
    <row r="32" spans="1:16" x14ac:dyDescent="0.2">
      <c r="A32" s="78" t="s">
        <v>59</v>
      </c>
      <c r="B32" s="100">
        <v>25</v>
      </c>
      <c r="C32" s="100">
        <v>25</v>
      </c>
      <c r="D32" s="56">
        <f t="shared" si="0"/>
        <v>1</v>
      </c>
      <c r="E32" s="55"/>
      <c r="F32" s="100">
        <v>10</v>
      </c>
      <c r="G32" s="100">
        <v>10</v>
      </c>
      <c r="H32" s="56">
        <f t="shared" si="1"/>
        <v>1</v>
      </c>
      <c r="I32" s="55"/>
      <c r="J32" s="100">
        <v>9</v>
      </c>
      <c r="K32" s="100">
        <v>9</v>
      </c>
      <c r="L32" s="56">
        <f t="shared" si="2"/>
        <v>1</v>
      </c>
      <c r="M32" s="55"/>
      <c r="N32" s="100">
        <v>6</v>
      </c>
      <c r="O32" s="100">
        <v>6</v>
      </c>
      <c r="P32" s="56">
        <f t="shared" si="3"/>
        <v>1</v>
      </c>
    </row>
    <row r="33" spans="1:16" x14ac:dyDescent="0.2">
      <c r="A33" s="78" t="s">
        <v>60</v>
      </c>
      <c r="B33" s="100">
        <v>45</v>
      </c>
      <c r="C33" s="100">
        <v>40</v>
      </c>
      <c r="D33" s="56">
        <f t="shared" si="0"/>
        <v>0.88888888888888884</v>
      </c>
      <c r="E33" s="55"/>
      <c r="F33" s="100">
        <v>12</v>
      </c>
      <c r="G33" s="100">
        <v>11</v>
      </c>
      <c r="H33" s="56">
        <f t="shared" si="1"/>
        <v>0.91666666666666663</v>
      </c>
      <c r="I33" s="55"/>
      <c r="J33" s="100">
        <v>12</v>
      </c>
      <c r="K33" s="100">
        <v>11</v>
      </c>
      <c r="L33" s="56">
        <f t="shared" si="2"/>
        <v>0.91666666666666663</v>
      </c>
      <c r="M33" s="55"/>
      <c r="N33" s="100">
        <v>21</v>
      </c>
      <c r="O33" s="100">
        <v>18</v>
      </c>
      <c r="P33" s="56">
        <f t="shared" si="3"/>
        <v>0.8571428571428571</v>
      </c>
    </row>
    <row r="34" spans="1:16" x14ac:dyDescent="0.2">
      <c r="A34" s="78" t="s">
        <v>61</v>
      </c>
      <c r="B34" s="100">
        <v>7</v>
      </c>
      <c r="C34" s="100">
        <v>7</v>
      </c>
      <c r="D34" s="56">
        <f t="shared" si="0"/>
        <v>1</v>
      </c>
      <c r="E34" s="55"/>
      <c r="F34" s="100">
        <v>0</v>
      </c>
      <c r="G34" s="100">
        <v>0</v>
      </c>
      <c r="H34" s="100">
        <v>0</v>
      </c>
      <c r="I34" s="55"/>
      <c r="J34" s="100">
        <v>0</v>
      </c>
      <c r="K34" s="100">
        <v>0</v>
      </c>
      <c r="L34" s="100">
        <v>0</v>
      </c>
      <c r="M34" s="55"/>
      <c r="N34" s="100">
        <v>7</v>
      </c>
      <c r="O34" s="100">
        <v>7</v>
      </c>
      <c r="P34" s="56">
        <f t="shared" si="3"/>
        <v>1</v>
      </c>
    </row>
    <row r="35" spans="1:16" x14ac:dyDescent="0.2">
      <c r="A35" s="78" t="s">
        <v>62</v>
      </c>
      <c r="B35" s="100">
        <v>30</v>
      </c>
      <c r="C35" s="100">
        <v>12</v>
      </c>
      <c r="D35" s="56">
        <f t="shared" si="0"/>
        <v>0.4</v>
      </c>
      <c r="E35" s="55"/>
      <c r="F35" s="100">
        <v>1</v>
      </c>
      <c r="G35" s="100">
        <v>1</v>
      </c>
      <c r="H35" s="56">
        <f t="shared" si="1"/>
        <v>1</v>
      </c>
      <c r="I35" s="55"/>
      <c r="J35" s="100">
        <v>1</v>
      </c>
      <c r="K35" s="100">
        <v>1</v>
      </c>
      <c r="L35" s="56">
        <f t="shared" si="2"/>
        <v>1</v>
      </c>
      <c r="M35" s="55"/>
      <c r="N35" s="100">
        <v>28</v>
      </c>
      <c r="O35" s="100">
        <v>10</v>
      </c>
      <c r="P35" s="56">
        <f t="shared" si="3"/>
        <v>0.35714285714285715</v>
      </c>
    </row>
    <row r="36" spans="1:16" x14ac:dyDescent="0.2">
      <c r="A36" s="87" t="s">
        <v>63</v>
      </c>
      <c r="B36" s="100">
        <v>63</v>
      </c>
      <c r="C36" s="100">
        <v>62</v>
      </c>
      <c r="D36" s="56">
        <f t="shared" si="0"/>
        <v>0.98412698412698407</v>
      </c>
      <c r="E36" s="55"/>
      <c r="F36" s="100">
        <v>22</v>
      </c>
      <c r="G36" s="100">
        <v>22</v>
      </c>
      <c r="H36" s="56">
        <f t="shared" si="1"/>
        <v>1</v>
      </c>
      <c r="I36" s="55"/>
      <c r="J36" s="100">
        <v>25</v>
      </c>
      <c r="K36" s="100">
        <v>25</v>
      </c>
      <c r="L36" s="56">
        <f t="shared" si="2"/>
        <v>1</v>
      </c>
      <c r="M36" s="55"/>
      <c r="N36" s="100">
        <v>16</v>
      </c>
      <c r="O36" s="100">
        <v>15</v>
      </c>
      <c r="P36" s="56">
        <f t="shared" si="3"/>
        <v>0.9375</v>
      </c>
    </row>
    <row r="37" spans="1:16" ht="13.5" thickBot="1" x14ac:dyDescent="0.25">
      <c r="A37" s="88" t="s">
        <v>64</v>
      </c>
      <c r="B37" s="89">
        <v>29</v>
      </c>
      <c r="C37" s="89">
        <v>23</v>
      </c>
      <c r="D37" s="90">
        <f t="shared" si="0"/>
        <v>0.7931034482758621</v>
      </c>
      <c r="E37" s="65"/>
      <c r="F37" s="89">
        <v>12</v>
      </c>
      <c r="G37" s="89">
        <v>9</v>
      </c>
      <c r="H37" s="90">
        <f t="shared" si="1"/>
        <v>0.75</v>
      </c>
      <c r="I37" s="65"/>
      <c r="J37" s="89">
        <v>12</v>
      </c>
      <c r="K37" s="89">
        <v>9</v>
      </c>
      <c r="L37" s="90">
        <f t="shared" si="2"/>
        <v>0.75</v>
      </c>
      <c r="M37" s="65"/>
      <c r="N37" s="89">
        <v>5</v>
      </c>
      <c r="O37" s="89">
        <v>5</v>
      </c>
      <c r="P37" s="90">
        <f t="shared" si="3"/>
        <v>1</v>
      </c>
    </row>
  </sheetData>
  <mergeCells count="11">
    <mergeCell ref="Q1:R2"/>
    <mergeCell ref="A7:A8"/>
    <mergeCell ref="B7:D7"/>
    <mergeCell ref="F7:H7"/>
    <mergeCell ref="J7:L7"/>
    <mergeCell ref="N7:P7"/>
    <mergeCell ref="A1:P1"/>
    <mergeCell ref="A2:P2"/>
    <mergeCell ref="A3:P3"/>
    <mergeCell ref="A4:P4"/>
    <mergeCell ref="B6:P6"/>
  </mergeCells>
  <hyperlinks>
    <hyperlink ref="Q1" r:id="rId1" location="INDICE!A1"/>
    <hyperlink ref="Q1:R2" location="INDICE!A3" display="INDICE"/>
  </hyperlinks>
  <pageMargins left="0.7" right="0.7" top="0.75" bottom="0.75" header="0.3" footer="0.3"/>
  <pageSetup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Normal="100" workbookViewId="0">
      <selection activeCell="P1" sqref="P1:Q2"/>
    </sheetView>
  </sheetViews>
  <sheetFormatPr baseColWidth="10" defaultRowHeight="12.75" x14ac:dyDescent="0.2"/>
  <cols>
    <col min="1" max="1" width="20" style="127" customWidth="1"/>
    <col min="2" max="2" width="8" style="128" customWidth="1"/>
    <col min="3" max="3" width="7.85546875" style="128" customWidth="1"/>
    <col min="4" max="4" width="8.85546875" style="128" customWidth="1"/>
    <col min="5" max="5" width="1.7109375" style="128" customWidth="1"/>
    <col min="6" max="6" width="9.42578125" style="128" customWidth="1"/>
    <col min="7" max="7" width="8" style="128" customWidth="1"/>
    <col min="8" max="8" width="1.7109375" style="128" customWidth="1"/>
    <col min="9" max="9" width="6.85546875" style="128" customWidth="1"/>
    <col min="10" max="10" width="9.28515625" style="128" bestFit="1" customWidth="1"/>
    <col min="11" max="11" width="15.28515625" style="128" customWidth="1"/>
    <col min="12" max="12" width="12.140625" style="128" bestFit="1" customWidth="1"/>
    <col min="13" max="13" width="1.7109375" style="128" customWidth="1"/>
    <col min="14" max="14" width="10.5703125" style="128" bestFit="1" customWidth="1"/>
    <col min="15" max="16384" width="11.42578125" style="3"/>
  </cols>
  <sheetData>
    <row r="1" spans="1:18" s="4" customFormat="1" ht="15" customHeight="1" x14ac:dyDescent="0.25">
      <c r="A1" s="233" t="s">
        <v>240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36"/>
      <c r="P1" s="223" t="s">
        <v>132</v>
      </c>
      <c r="Q1" s="223"/>
      <c r="R1" s="36"/>
    </row>
    <row r="2" spans="1:18" s="4" customFormat="1" ht="15" customHeight="1" x14ac:dyDescent="0.25">
      <c r="A2" s="233" t="s">
        <v>116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36"/>
      <c r="P2" s="223"/>
      <c r="Q2" s="223"/>
      <c r="R2"/>
    </row>
    <row r="3" spans="1:18" s="4" customFormat="1" ht="15" x14ac:dyDescent="0.25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8" s="4" customFormat="1" ht="15" x14ac:dyDescent="0.25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8" s="4" customFormat="1" ht="15.75" thickBo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8" s="2" customFormat="1" ht="26.25" customHeight="1" x14ac:dyDescent="0.2">
      <c r="A6" s="236" t="s">
        <v>27</v>
      </c>
      <c r="B6" s="234" t="s">
        <v>201</v>
      </c>
      <c r="C6" s="234"/>
      <c r="D6" s="234"/>
      <c r="E6" s="113"/>
      <c r="F6" s="230" t="s">
        <v>202</v>
      </c>
      <c r="G6" s="230"/>
      <c r="H6" s="113"/>
      <c r="I6" s="234" t="s">
        <v>75</v>
      </c>
      <c r="J6" s="234"/>
      <c r="K6" s="234"/>
      <c r="L6" s="234"/>
      <c r="M6" s="113"/>
      <c r="N6" s="238" t="s">
        <v>78</v>
      </c>
    </row>
    <row r="7" spans="1:18" s="2" customFormat="1" ht="39" customHeight="1" thickBot="1" x14ac:dyDescent="0.25">
      <c r="A7" s="237"/>
      <c r="B7" s="48" t="s">
        <v>33</v>
      </c>
      <c r="C7" s="115" t="s">
        <v>76</v>
      </c>
      <c r="D7" s="115" t="s">
        <v>77</v>
      </c>
      <c r="E7" s="48"/>
      <c r="F7" s="115" t="s">
        <v>76</v>
      </c>
      <c r="G7" s="115" t="s">
        <v>77</v>
      </c>
      <c r="H7" s="116"/>
      <c r="I7" s="48" t="s">
        <v>33</v>
      </c>
      <c r="J7" s="117" t="s">
        <v>203</v>
      </c>
      <c r="K7" s="117" t="s">
        <v>204</v>
      </c>
      <c r="L7" s="117" t="s">
        <v>205</v>
      </c>
      <c r="M7" s="116"/>
      <c r="N7" s="239"/>
      <c r="Q7" s="3"/>
      <c r="R7" s="3"/>
    </row>
    <row r="8" spans="1:18" ht="15" customHeight="1" x14ac:dyDescent="0.2">
      <c r="A8" s="54" t="s">
        <v>36</v>
      </c>
      <c r="B8" s="96">
        <v>40912</v>
      </c>
      <c r="C8" s="96">
        <v>32824</v>
      </c>
      <c r="D8" s="96">
        <v>8088</v>
      </c>
      <c r="E8" s="98"/>
      <c r="F8" s="141">
        <v>0.80230739147438401</v>
      </c>
      <c r="G8" s="141">
        <v>0.19769260852561596</v>
      </c>
      <c r="H8" s="130"/>
      <c r="I8" s="96">
        <v>40912</v>
      </c>
      <c r="J8" s="96">
        <v>33412</v>
      </c>
      <c r="K8" s="96">
        <v>2631</v>
      </c>
      <c r="L8" s="96">
        <v>4869</v>
      </c>
      <c r="M8" s="98"/>
      <c r="N8" s="96">
        <v>8.4741151740320682</v>
      </c>
      <c r="P8" s="96"/>
    </row>
    <row r="9" spans="1:18" x14ac:dyDescent="0.2">
      <c r="A9" s="54"/>
      <c r="B9" s="55"/>
      <c r="C9" s="55"/>
      <c r="D9" s="55"/>
      <c r="E9" s="57"/>
      <c r="F9" s="131"/>
      <c r="G9" s="131"/>
      <c r="H9" s="118"/>
      <c r="I9" s="55"/>
      <c r="J9" s="55"/>
      <c r="K9" s="55"/>
      <c r="L9" s="55"/>
      <c r="M9" s="57"/>
      <c r="N9" s="55"/>
    </row>
    <row r="10" spans="1:18" x14ac:dyDescent="0.2">
      <c r="A10" s="78" t="s">
        <v>37</v>
      </c>
      <c r="B10" s="55">
        <v>1786</v>
      </c>
      <c r="C10" s="55">
        <v>1749</v>
      </c>
      <c r="D10" s="55">
        <v>37</v>
      </c>
      <c r="E10" s="57"/>
      <c r="F10" s="131">
        <v>0.9792833146696529</v>
      </c>
      <c r="G10" s="131">
        <v>2.0716685330347144E-2</v>
      </c>
      <c r="H10" s="118"/>
      <c r="I10" s="55">
        <v>1786</v>
      </c>
      <c r="J10" s="55">
        <v>1478</v>
      </c>
      <c r="K10" s="55">
        <v>56</v>
      </c>
      <c r="L10" s="55">
        <v>252</v>
      </c>
      <c r="M10" s="57"/>
      <c r="N10" s="55">
        <v>9.5481522956326987</v>
      </c>
      <c r="P10" s="182"/>
      <c r="Q10" s="183"/>
    </row>
    <row r="11" spans="1:18" x14ac:dyDescent="0.2">
      <c r="A11" s="78" t="s">
        <v>38</v>
      </c>
      <c r="B11" s="55">
        <v>1779</v>
      </c>
      <c r="C11" s="55">
        <v>1689</v>
      </c>
      <c r="D11" s="55">
        <v>90</v>
      </c>
      <c r="E11" s="57"/>
      <c r="F11" s="131">
        <v>0.94940978077571669</v>
      </c>
      <c r="G11" s="131">
        <v>5.0590219224283306E-2</v>
      </c>
      <c r="H11" s="118"/>
      <c r="I11" s="55">
        <v>1779</v>
      </c>
      <c r="J11" s="55">
        <v>1363</v>
      </c>
      <c r="K11" s="55">
        <v>118</v>
      </c>
      <c r="L11" s="55">
        <v>298</v>
      </c>
      <c r="M11" s="57"/>
      <c r="N11" s="55">
        <v>9.75885328836425</v>
      </c>
      <c r="P11" s="182"/>
      <c r="Q11" s="183"/>
    </row>
    <row r="12" spans="1:18" x14ac:dyDescent="0.2">
      <c r="A12" s="78" t="s">
        <v>39</v>
      </c>
      <c r="B12" s="55">
        <v>1497</v>
      </c>
      <c r="C12" s="55">
        <v>1272</v>
      </c>
      <c r="D12" s="55">
        <v>225</v>
      </c>
      <c r="E12" s="57"/>
      <c r="F12" s="131">
        <v>0.84969939879759515</v>
      </c>
      <c r="G12" s="131">
        <v>0.15030060120240482</v>
      </c>
      <c r="H12" s="118"/>
      <c r="I12" s="55">
        <v>1497</v>
      </c>
      <c r="J12" s="55">
        <v>1033</v>
      </c>
      <c r="K12" s="55">
        <v>259</v>
      </c>
      <c r="L12" s="55">
        <v>205</v>
      </c>
      <c r="M12" s="57"/>
      <c r="N12" s="55">
        <v>9.5083500334001343</v>
      </c>
      <c r="P12" s="182"/>
      <c r="Q12" s="183"/>
    </row>
    <row r="13" spans="1:18" x14ac:dyDescent="0.2">
      <c r="A13" s="78" t="s">
        <v>40</v>
      </c>
      <c r="B13" s="55">
        <v>2955</v>
      </c>
      <c r="C13" s="55">
        <v>2168</v>
      </c>
      <c r="D13" s="55">
        <v>787</v>
      </c>
      <c r="E13" s="57"/>
      <c r="F13" s="131">
        <v>0.73367174280879865</v>
      </c>
      <c r="G13" s="131">
        <v>0.26632825719120135</v>
      </c>
      <c r="H13" s="118"/>
      <c r="I13" s="55">
        <v>2955</v>
      </c>
      <c r="J13" s="55">
        <v>2408</v>
      </c>
      <c r="K13" s="55">
        <v>159</v>
      </c>
      <c r="L13" s="55">
        <v>388</v>
      </c>
      <c r="M13" s="57"/>
      <c r="N13" s="55">
        <v>8.1796954314720818</v>
      </c>
      <c r="P13" s="182"/>
      <c r="Q13" s="183"/>
    </row>
    <row r="14" spans="1:18" x14ac:dyDescent="0.2">
      <c r="A14" s="78" t="s">
        <v>41</v>
      </c>
      <c r="B14" s="55">
        <v>951</v>
      </c>
      <c r="C14" s="55">
        <v>771</v>
      </c>
      <c r="D14" s="55">
        <v>180</v>
      </c>
      <c r="E14" s="57"/>
      <c r="F14" s="131">
        <v>0.81072555205047314</v>
      </c>
      <c r="G14" s="131">
        <v>0.1892744479495268</v>
      </c>
      <c r="H14" s="118"/>
      <c r="I14" s="55">
        <v>951</v>
      </c>
      <c r="J14" s="55">
        <v>769</v>
      </c>
      <c r="K14" s="55">
        <v>33</v>
      </c>
      <c r="L14" s="55">
        <v>149</v>
      </c>
      <c r="M14" s="57"/>
      <c r="N14" s="55">
        <v>6.4647739221871712</v>
      </c>
      <c r="P14" s="182"/>
      <c r="Q14" s="183"/>
    </row>
    <row r="15" spans="1:18" x14ac:dyDescent="0.2">
      <c r="A15" s="78" t="s">
        <v>43</v>
      </c>
      <c r="B15" s="55">
        <v>2630</v>
      </c>
      <c r="C15" s="55">
        <v>2085</v>
      </c>
      <c r="D15" s="55">
        <v>545</v>
      </c>
      <c r="E15" s="57"/>
      <c r="F15" s="131">
        <v>0.79277566539923949</v>
      </c>
      <c r="G15" s="131">
        <v>0.20722433460076045</v>
      </c>
      <c r="H15" s="118"/>
      <c r="I15" s="55">
        <v>2630</v>
      </c>
      <c r="J15" s="55">
        <v>2091</v>
      </c>
      <c r="K15" s="55">
        <v>269</v>
      </c>
      <c r="L15" s="55">
        <v>270</v>
      </c>
      <c r="M15" s="57"/>
      <c r="N15" s="55">
        <v>5.6387832699619773</v>
      </c>
      <c r="P15" s="182"/>
      <c r="Q15" s="183"/>
    </row>
    <row r="16" spans="1:18" x14ac:dyDescent="0.2">
      <c r="A16" s="78" t="s">
        <v>44</v>
      </c>
      <c r="B16" s="55">
        <v>864</v>
      </c>
      <c r="C16" s="55">
        <v>764</v>
      </c>
      <c r="D16" s="55">
        <v>100</v>
      </c>
      <c r="E16" s="57"/>
      <c r="F16" s="131">
        <v>0.8842592592592593</v>
      </c>
      <c r="G16" s="131">
        <v>0.11574074074074074</v>
      </c>
      <c r="H16" s="118"/>
      <c r="I16" s="55">
        <v>864</v>
      </c>
      <c r="J16" s="55">
        <v>638</v>
      </c>
      <c r="K16" s="55">
        <v>148</v>
      </c>
      <c r="L16" s="55">
        <v>78</v>
      </c>
      <c r="M16" s="57"/>
      <c r="N16" s="55">
        <v>3.3842592592592591</v>
      </c>
      <c r="P16" s="182"/>
      <c r="Q16" s="183"/>
    </row>
    <row r="17" spans="1:17" x14ac:dyDescent="0.2">
      <c r="A17" s="78" t="s">
        <v>45</v>
      </c>
      <c r="B17" s="55">
        <v>3433</v>
      </c>
      <c r="C17" s="55">
        <v>2926</v>
      </c>
      <c r="D17" s="55">
        <v>507</v>
      </c>
      <c r="E17" s="57"/>
      <c r="F17" s="131">
        <v>0.8523157588115351</v>
      </c>
      <c r="G17" s="131">
        <v>0.1476842411884649</v>
      </c>
      <c r="H17" s="118"/>
      <c r="I17" s="55">
        <v>3433</v>
      </c>
      <c r="J17" s="55">
        <v>2811</v>
      </c>
      <c r="K17" s="55">
        <v>209</v>
      </c>
      <c r="L17" s="55">
        <v>413</v>
      </c>
      <c r="M17" s="57"/>
      <c r="N17" s="55">
        <v>9.2263326536556942</v>
      </c>
      <c r="P17" s="182"/>
      <c r="Q17" s="183"/>
    </row>
    <row r="18" spans="1:17" x14ac:dyDescent="0.2">
      <c r="A18" s="78" t="s">
        <v>46</v>
      </c>
      <c r="B18" s="120">
        <v>2010</v>
      </c>
      <c r="C18" s="120">
        <v>1491</v>
      </c>
      <c r="D18" s="120">
        <v>519</v>
      </c>
      <c r="E18" s="121"/>
      <c r="F18" s="131">
        <v>0.74179104477611946</v>
      </c>
      <c r="G18" s="131">
        <v>0.2582089552238806</v>
      </c>
      <c r="H18" s="122"/>
      <c r="I18" s="120">
        <v>2010</v>
      </c>
      <c r="J18" s="120">
        <v>1651</v>
      </c>
      <c r="K18" s="120">
        <v>121</v>
      </c>
      <c r="L18" s="120">
        <v>238</v>
      </c>
      <c r="M18" s="121"/>
      <c r="N18" s="55">
        <v>8.1597014925373141</v>
      </c>
      <c r="P18" s="182"/>
      <c r="Q18" s="183"/>
    </row>
    <row r="19" spans="1:17" x14ac:dyDescent="0.2">
      <c r="A19" s="78" t="s">
        <v>47</v>
      </c>
      <c r="B19" s="55">
        <v>3490</v>
      </c>
      <c r="C19" s="55">
        <v>2506</v>
      </c>
      <c r="D19" s="55">
        <v>984</v>
      </c>
      <c r="E19" s="57"/>
      <c r="F19" s="131">
        <v>0.71805157593123214</v>
      </c>
      <c r="G19" s="131">
        <v>0.28194842406876791</v>
      </c>
      <c r="H19" s="118"/>
      <c r="I19" s="55">
        <v>3490</v>
      </c>
      <c r="J19" s="55">
        <v>3087</v>
      </c>
      <c r="K19" s="55">
        <v>113</v>
      </c>
      <c r="L19" s="55">
        <v>290</v>
      </c>
      <c r="M19" s="57"/>
      <c r="N19" s="55">
        <v>5.178510028653295</v>
      </c>
      <c r="P19" s="182"/>
      <c r="Q19" s="183"/>
    </row>
    <row r="20" spans="1:17" x14ac:dyDescent="0.2">
      <c r="A20" s="78" t="s">
        <v>48</v>
      </c>
      <c r="B20" s="55">
        <v>954</v>
      </c>
      <c r="C20" s="55">
        <v>799</v>
      </c>
      <c r="D20" s="55">
        <v>155</v>
      </c>
      <c r="E20" s="57"/>
      <c r="F20" s="131">
        <v>0.83752620545073375</v>
      </c>
      <c r="G20" s="131">
        <v>0.16247379454926625</v>
      </c>
      <c r="H20" s="118"/>
      <c r="I20" s="55">
        <v>954</v>
      </c>
      <c r="J20" s="55">
        <v>834</v>
      </c>
      <c r="K20" s="55">
        <v>28</v>
      </c>
      <c r="L20" s="55">
        <v>92</v>
      </c>
      <c r="M20" s="57"/>
      <c r="N20" s="55">
        <v>6.0786163522012577</v>
      </c>
      <c r="P20" s="182"/>
      <c r="Q20" s="183"/>
    </row>
    <row r="21" spans="1:17" x14ac:dyDescent="0.2">
      <c r="A21" s="86" t="s">
        <v>49</v>
      </c>
      <c r="B21" s="55">
        <v>2784</v>
      </c>
      <c r="C21" s="55">
        <v>2696</v>
      </c>
      <c r="D21" s="55">
        <v>88</v>
      </c>
      <c r="E21" s="57"/>
      <c r="F21" s="131">
        <v>0.9683908045977011</v>
      </c>
      <c r="G21" s="131">
        <v>3.1609195402298854E-2</v>
      </c>
      <c r="H21" s="118"/>
      <c r="I21" s="55">
        <v>2784</v>
      </c>
      <c r="J21" s="55">
        <v>2319</v>
      </c>
      <c r="K21" s="55">
        <v>131</v>
      </c>
      <c r="L21" s="55">
        <v>334</v>
      </c>
      <c r="M21" s="57"/>
      <c r="N21" s="55">
        <v>10.079741379310345</v>
      </c>
      <c r="P21" s="182"/>
      <c r="Q21" s="183"/>
    </row>
    <row r="22" spans="1:17" x14ac:dyDescent="0.2">
      <c r="A22" s="78" t="s">
        <v>50</v>
      </c>
      <c r="B22" s="55">
        <v>845</v>
      </c>
      <c r="C22" s="55">
        <v>674</v>
      </c>
      <c r="D22" s="55">
        <v>171</v>
      </c>
      <c r="E22" s="57"/>
      <c r="F22" s="131">
        <v>0.79763313609467457</v>
      </c>
      <c r="G22" s="131">
        <v>0.20236686390532543</v>
      </c>
      <c r="H22" s="118"/>
      <c r="I22" s="55">
        <v>845</v>
      </c>
      <c r="J22" s="55">
        <v>681</v>
      </c>
      <c r="K22" s="55">
        <v>80</v>
      </c>
      <c r="L22" s="55">
        <v>84</v>
      </c>
      <c r="M22" s="57"/>
      <c r="N22" s="55">
        <v>8.5644970414201183</v>
      </c>
      <c r="P22" s="182"/>
      <c r="Q22" s="183"/>
    </row>
    <row r="23" spans="1:17" x14ac:dyDescent="0.2">
      <c r="A23" s="78" t="s">
        <v>51</v>
      </c>
      <c r="B23" s="55">
        <v>2339</v>
      </c>
      <c r="C23" s="55">
        <v>2161</v>
      </c>
      <c r="D23" s="55">
        <v>178</v>
      </c>
      <c r="E23" s="57"/>
      <c r="F23" s="131">
        <v>0.92389910218041893</v>
      </c>
      <c r="G23" s="131">
        <v>7.6100897819581015E-2</v>
      </c>
      <c r="H23" s="118"/>
      <c r="I23" s="55">
        <v>2339</v>
      </c>
      <c r="J23" s="55">
        <v>1727</v>
      </c>
      <c r="K23" s="55">
        <v>281</v>
      </c>
      <c r="L23" s="55">
        <v>331</v>
      </c>
      <c r="M23" s="57"/>
      <c r="N23" s="55">
        <v>10.979905942710561</v>
      </c>
      <c r="P23" s="182"/>
      <c r="Q23" s="183"/>
    </row>
    <row r="24" spans="1:17" x14ac:dyDescent="0.2">
      <c r="A24" s="78" t="s">
        <v>52</v>
      </c>
      <c r="B24" s="55">
        <v>884</v>
      </c>
      <c r="C24" s="55">
        <v>512</v>
      </c>
      <c r="D24" s="55">
        <v>372</v>
      </c>
      <c r="E24" s="57"/>
      <c r="F24" s="131">
        <v>0.579185520361991</v>
      </c>
      <c r="G24" s="131">
        <v>0.42081447963800905</v>
      </c>
      <c r="H24" s="118"/>
      <c r="I24" s="55">
        <v>884</v>
      </c>
      <c r="J24" s="55">
        <v>734</v>
      </c>
      <c r="K24" s="55">
        <v>40</v>
      </c>
      <c r="L24" s="55">
        <v>110</v>
      </c>
      <c r="M24" s="57"/>
      <c r="N24" s="55">
        <v>7.5769230769230766</v>
      </c>
      <c r="P24" s="182"/>
      <c r="Q24" s="183"/>
    </row>
    <row r="25" spans="1:17" x14ac:dyDescent="0.2">
      <c r="A25" s="78" t="s">
        <v>53</v>
      </c>
      <c r="B25" s="55">
        <v>950</v>
      </c>
      <c r="C25" s="55">
        <v>774</v>
      </c>
      <c r="D25" s="55">
        <v>176</v>
      </c>
      <c r="E25" s="57"/>
      <c r="F25" s="131">
        <v>0.8147368421052632</v>
      </c>
      <c r="G25" s="131">
        <v>0.18526315789473685</v>
      </c>
      <c r="H25" s="118"/>
      <c r="I25" s="55">
        <v>950</v>
      </c>
      <c r="J25" s="55">
        <v>788</v>
      </c>
      <c r="K25" s="55">
        <v>18</v>
      </c>
      <c r="L25" s="55">
        <v>144</v>
      </c>
      <c r="M25" s="57"/>
      <c r="N25" s="55">
        <v>11.176842105263157</v>
      </c>
      <c r="P25" s="182"/>
      <c r="Q25" s="183"/>
    </row>
    <row r="26" spans="1:17" x14ac:dyDescent="0.2">
      <c r="A26" s="78" t="s">
        <v>54</v>
      </c>
      <c r="B26" s="55">
        <v>601</v>
      </c>
      <c r="C26" s="55">
        <v>400</v>
      </c>
      <c r="D26" s="55">
        <v>201</v>
      </c>
      <c r="E26" s="57"/>
      <c r="F26" s="131">
        <v>0.66555740432612309</v>
      </c>
      <c r="G26" s="131">
        <v>0.33444259567387685</v>
      </c>
      <c r="H26" s="118"/>
      <c r="I26" s="55">
        <v>601</v>
      </c>
      <c r="J26" s="55">
        <v>487</v>
      </c>
      <c r="K26" s="55">
        <v>29</v>
      </c>
      <c r="L26" s="55">
        <v>85</v>
      </c>
      <c r="M26" s="57"/>
      <c r="N26" s="55">
        <v>10.667221297836939</v>
      </c>
      <c r="P26" s="182"/>
      <c r="Q26" s="183"/>
    </row>
    <row r="27" spans="1:17" x14ac:dyDescent="0.2">
      <c r="A27" s="78" t="s">
        <v>55</v>
      </c>
      <c r="B27" s="55">
        <v>945</v>
      </c>
      <c r="C27" s="55">
        <v>819</v>
      </c>
      <c r="D27" s="55">
        <v>126</v>
      </c>
      <c r="E27" s="57"/>
      <c r="F27" s="131">
        <v>0.8666666666666667</v>
      </c>
      <c r="G27" s="131">
        <v>0.13333333333333333</v>
      </c>
      <c r="H27" s="118"/>
      <c r="I27" s="55">
        <v>945</v>
      </c>
      <c r="J27" s="55">
        <v>788</v>
      </c>
      <c r="K27" s="55">
        <v>49</v>
      </c>
      <c r="L27" s="55">
        <v>108</v>
      </c>
      <c r="M27" s="57"/>
      <c r="N27" s="55">
        <v>8.71957671957672</v>
      </c>
      <c r="P27" s="182"/>
      <c r="Q27" s="183"/>
    </row>
    <row r="28" spans="1:17" x14ac:dyDescent="0.2">
      <c r="A28" s="78" t="s">
        <v>56</v>
      </c>
      <c r="B28" s="55">
        <v>703</v>
      </c>
      <c r="C28" s="55">
        <v>643</v>
      </c>
      <c r="D28" s="55">
        <v>60</v>
      </c>
      <c r="E28" s="57"/>
      <c r="F28" s="131">
        <v>0.914651493598862</v>
      </c>
      <c r="G28" s="131">
        <v>8.5348506401137975E-2</v>
      </c>
      <c r="H28" s="118"/>
      <c r="I28" s="55">
        <v>703</v>
      </c>
      <c r="J28" s="55">
        <v>598</v>
      </c>
      <c r="K28" s="55">
        <v>17</v>
      </c>
      <c r="L28" s="55">
        <v>88</v>
      </c>
      <c r="M28" s="57"/>
      <c r="N28" s="55">
        <v>7.8805120910384066</v>
      </c>
      <c r="P28" s="182"/>
      <c r="Q28" s="183"/>
    </row>
    <row r="29" spans="1:17" x14ac:dyDescent="0.2">
      <c r="A29" s="78" t="s">
        <v>57</v>
      </c>
      <c r="B29" s="55">
        <v>815</v>
      </c>
      <c r="C29" s="55">
        <v>610</v>
      </c>
      <c r="D29" s="55">
        <v>205</v>
      </c>
      <c r="E29" s="57"/>
      <c r="F29" s="131">
        <v>0.74846625766871167</v>
      </c>
      <c r="G29" s="131">
        <v>0.25153374233128833</v>
      </c>
      <c r="H29" s="118"/>
      <c r="I29" s="55">
        <v>815</v>
      </c>
      <c r="J29" s="55">
        <v>685</v>
      </c>
      <c r="K29" s="55">
        <v>17</v>
      </c>
      <c r="L29" s="55">
        <v>113</v>
      </c>
      <c r="M29" s="57"/>
      <c r="N29" s="55">
        <v>13.337423312883436</v>
      </c>
      <c r="P29" s="182"/>
      <c r="Q29" s="183"/>
    </row>
    <row r="30" spans="1:17" x14ac:dyDescent="0.2">
      <c r="A30" s="78" t="s">
        <v>58</v>
      </c>
      <c r="B30" s="55">
        <v>1897</v>
      </c>
      <c r="C30" s="55">
        <v>1448</v>
      </c>
      <c r="D30" s="55">
        <v>449</v>
      </c>
      <c r="E30" s="57"/>
      <c r="F30" s="131">
        <v>0.76331049024775965</v>
      </c>
      <c r="G30" s="131">
        <v>0.23668950975224037</v>
      </c>
      <c r="H30" s="118"/>
      <c r="I30" s="55">
        <v>1897</v>
      </c>
      <c r="J30" s="55">
        <v>1578</v>
      </c>
      <c r="K30" s="55">
        <v>120</v>
      </c>
      <c r="L30" s="55">
        <v>199</v>
      </c>
      <c r="M30" s="57"/>
      <c r="N30" s="55">
        <v>7.1291512915129154</v>
      </c>
      <c r="P30" s="182"/>
      <c r="Q30" s="183"/>
    </row>
    <row r="31" spans="1:17" x14ac:dyDescent="0.2">
      <c r="A31" s="78" t="s">
        <v>59</v>
      </c>
      <c r="B31" s="55">
        <v>480</v>
      </c>
      <c r="C31" s="55">
        <v>289</v>
      </c>
      <c r="D31" s="55">
        <v>191</v>
      </c>
      <c r="E31" s="57"/>
      <c r="F31" s="131">
        <v>0.6020833333333333</v>
      </c>
      <c r="G31" s="131">
        <v>0.39791666666666664</v>
      </c>
      <c r="H31" s="118"/>
      <c r="I31" s="55">
        <v>480</v>
      </c>
      <c r="J31" s="55">
        <v>387</v>
      </c>
      <c r="K31" s="55">
        <v>22</v>
      </c>
      <c r="L31" s="55">
        <v>71</v>
      </c>
      <c r="M31" s="57"/>
      <c r="N31" s="55">
        <v>15.481249999999999</v>
      </c>
      <c r="P31" s="182"/>
      <c r="Q31" s="183"/>
    </row>
    <row r="32" spans="1:17" x14ac:dyDescent="0.2">
      <c r="A32" s="78" t="s">
        <v>60</v>
      </c>
      <c r="B32" s="120">
        <v>1691</v>
      </c>
      <c r="C32" s="120">
        <v>784</v>
      </c>
      <c r="D32" s="120">
        <v>907</v>
      </c>
      <c r="E32" s="121"/>
      <c r="F32" s="131">
        <v>0.46363098758131283</v>
      </c>
      <c r="G32" s="131">
        <v>0.53636901241868717</v>
      </c>
      <c r="H32" s="122"/>
      <c r="I32" s="120">
        <v>1691</v>
      </c>
      <c r="J32" s="120">
        <v>1466</v>
      </c>
      <c r="K32" s="120">
        <v>104</v>
      </c>
      <c r="L32" s="120">
        <v>121</v>
      </c>
      <c r="M32" s="124"/>
      <c r="N32" s="55">
        <v>4.7599053814311061</v>
      </c>
      <c r="P32" s="182"/>
      <c r="Q32" s="183"/>
    </row>
    <row r="33" spans="1:17" x14ac:dyDescent="0.2">
      <c r="A33" s="78" t="s">
        <v>61</v>
      </c>
      <c r="B33" s="55">
        <v>248</v>
      </c>
      <c r="C33" s="55">
        <v>247</v>
      </c>
      <c r="D33" s="55">
        <v>1</v>
      </c>
      <c r="E33" s="57"/>
      <c r="F33" s="131">
        <v>0.99596774193548387</v>
      </c>
      <c r="G33" s="131">
        <v>4.0322580645161289E-3</v>
      </c>
      <c r="H33" s="118"/>
      <c r="I33" s="55">
        <v>248</v>
      </c>
      <c r="J33" s="55">
        <v>205</v>
      </c>
      <c r="K33" s="55">
        <v>11</v>
      </c>
      <c r="L33" s="55">
        <v>32</v>
      </c>
      <c r="M33" s="57"/>
      <c r="N33" s="55">
        <v>9.7258064516129039</v>
      </c>
      <c r="P33" s="182"/>
      <c r="Q33" s="183"/>
    </row>
    <row r="34" spans="1:17" x14ac:dyDescent="0.2">
      <c r="A34" s="78" t="s">
        <v>62</v>
      </c>
      <c r="B34" s="55">
        <v>1353</v>
      </c>
      <c r="C34" s="55">
        <v>886</v>
      </c>
      <c r="D34" s="55">
        <v>467</v>
      </c>
      <c r="E34" s="57"/>
      <c r="F34" s="131">
        <v>0.65484109386548406</v>
      </c>
      <c r="G34" s="131">
        <v>0.34515890613451589</v>
      </c>
      <c r="H34" s="118"/>
      <c r="I34" s="55">
        <v>1353</v>
      </c>
      <c r="J34" s="55">
        <v>1161</v>
      </c>
      <c r="K34" s="55">
        <v>50</v>
      </c>
      <c r="L34" s="55">
        <v>142</v>
      </c>
      <c r="M34" s="57"/>
      <c r="N34" s="55">
        <v>14.050258684405026</v>
      </c>
      <c r="P34" s="182"/>
      <c r="Q34" s="184"/>
    </row>
    <row r="35" spans="1:17" x14ac:dyDescent="0.2">
      <c r="A35" s="87" t="s">
        <v>63</v>
      </c>
      <c r="B35" s="55">
        <v>1786</v>
      </c>
      <c r="C35" s="55">
        <v>1514</v>
      </c>
      <c r="D35" s="55">
        <v>272</v>
      </c>
      <c r="E35" s="57"/>
      <c r="F35" s="131">
        <v>0.84770436730123178</v>
      </c>
      <c r="G35" s="131">
        <v>0.1522956326987682</v>
      </c>
      <c r="H35" s="118"/>
      <c r="I35" s="55">
        <v>1786</v>
      </c>
      <c r="J35" s="55">
        <v>1451</v>
      </c>
      <c r="K35" s="55">
        <v>145</v>
      </c>
      <c r="L35" s="55">
        <v>190</v>
      </c>
      <c r="M35" s="57"/>
      <c r="N35" s="55">
        <v>8.7284434490481519</v>
      </c>
      <c r="P35" s="182"/>
      <c r="Q35" s="183"/>
    </row>
    <row r="36" spans="1:17" ht="13.5" thickBot="1" x14ac:dyDescent="0.25">
      <c r="A36" s="88" t="s">
        <v>64</v>
      </c>
      <c r="B36" s="65">
        <v>242</v>
      </c>
      <c r="C36" s="65">
        <v>147</v>
      </c>
      <c r="D36" s="65">
        <v>95</v>
      </c>
      <c r="E36" s="67"/>
      <c r="F36" s="132">
        <v>0.6074380165289256</v>
      </c>
      <c r="G36" s="132">
        <v>0.3925619834710744</v>
      </c>
      <c r="H36" s="126"/>
      <c r="I36" s="65">
        <v>242</v>
      </c>
      <c r="J36" s="65">
        <v>194</v>
      </c>
      <c r="K36" s="65">
        <v>4</v>
      </c>
      <c r="L36" s="65">
        <v>44</v>
      </c>
      <c r="M36" s="67"/>
      <c r="N36" s="65">
        <v>10.958677685950413</v>
      </c>
      <c r="P36" s="182"/>
      <c r="Q36" s="183"/>
    </row>
  </sheetData>
  <sortState ref="P10:R37">
    <sortCondition ref="P10"/>
  </sortState>
  <mergeCells count="10">
    <mergeCell ref="B6:D6"/>
    <mergeCell ref="F6:G6"/>
    <mergeCell ref="I6:L6"/>
    <mergeCell ref="P1:Q2"/>
    <mergeCell ref="A1:N1"/>
    <mergeCell ref="A2:N2"/>
    <mergeCell ref="A3:N3"/>
    <mergeCell ref="A4:N4"/>
    <mergeCell ref="A6:A7"/>
    <mergeCell ref="N6:N7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zoomScaleNormal="100" workbookViewId="0">
      <selection activeCell="X1" sqref="X1:Y2"/>
    </sheetView>
  </sheetViews>
  <sheetFormatPr baseColWidth="10" defaultRowHeight="15" x14ac:dyDescent="0.25"/>
  <cols>
    <col min="1" max="1" width="16.28515625" style="44" customWidth="1"/>
    <col min="2" max="3" width="4.7109375" style="59" bestFit="1" customWidth="1"/>
    <col min="4" max="4" width="4.28515625" style="59" bestFit="1" customWidth="1"/>
    <col min="5" max="5" width="5.5703125" style="59" bestFit="1" customWidth="1"/>
    <col min="6" max="6" width="1.140625" style="59" customWidth="1"/>
    <col min="7" max="7" width="9.85546875" style="59" bestFit="1" customWidth="1"/>
    <col min="8" max="9" width="8.7109375" style="59" bestFit="1" customWidth="1"/>
    <col min="10" max="10" width="9.7109375" style="59" customWidth="1"/>
    <col min="11" max="11" width="6.28515625" style="59" customWidth="1"/>
    <col min="12" max="12" width="8.85546875" style="59" customWidth="1"/>
    <col min="13" max="13" width="8.140625" style="59" customWidth="1"/>
    <col min="14" max="14" width="4.28515625" style="59" bestFit="1" customWidth="1"/>
    <col min="15" max="15" width="1.5703125" style="59" customWidth="1"/>
    <col min="16" max="16" width="9.5703125" style="59" customWidth="1"/>
    <col min="17" max="18" width="8.7109375" style="59" bestFit="1" customWidth="1"/>
    <col min="19" max="19" width="10" style="59" bestFit="1" customWidth="1"/>
    <col min="20" max="20" width="6" style="59" bestFit="1" customWidth="1"/>
    <col min="21" max="21" width="6" style="59" customWidth="1"/>
    <col min="22" max="22" width="8.140625" style="59" customWidth="1"/>
    <col min="23" max="23" width="5.42578125" style="60" bestFit="1" customWidth="1"/>
    <col min="24" max="24" width="11.42578125" style="4"/>
    <col min="25" max="16384" width="11.42578125" style="3"/>
  </cols>
  <sheetData>
    <row r="1" spans="1:26" s="1" customFormat="1" ht="15" customHeight="1" x14ac:dyDescent="0.2">
      <c r="A1" s="233" t="s">
        <v>239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23" t="s">
        <v>132</v>
      </c>
      <c r="Y1" s="223"/>
      <c r="Z1" s="36"/>
    </row>
    <row r="2" spans="1:26" s="1" customFormat="1" ht="15" customHeight="1" x14ac:dyDescent="0.2">
      <c r="A2" s="233" t="s">
        <v>118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23"/>
      <c r="Y2" s="223"/>
      <c r="Z2"/>
    </row>
    <row r="3" spans="1:26" s="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26" s="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</row>
    <row r="5" spans="1:26" s="1" customFormat="1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187"/>
      <c r="M5" s="95"/>
      <c r="N5" s="95"/>
      <c r="O5" s="95"/>
      <c r="P5" s="95"/>
      <c r="Q5" s="95"/>
      <c r="R5" s="95"/>
      <c r="S5" s="95"/>
      <c r="T5" s="95"/>
      <c r="U5" s="187"/>
      <c r="V5" s="95"/>
      <c r="W5" s="95"/>
    </row>
    <row r="6" spans="1:26" s="2" customFormat="1" ht="27.75" customHeight="1" x14ac:dyDescent="0.2">
      <c r="A6" s="231" t="s">
        <v>27</v>
      </c>
      <c r="B6" s="230" t="s">
        <v>83</v>
      </c>
      <c r="C6" s="230"/>
      <c r="D6" s="230"/>
      <c r="E6" s="230"/>
      <c r="F6" s="49"/>
      <c r="G6" s="234" t="s">
        <v>84</v>
      </c>
      <c r="H6" s="234"/>
      <c r="I6" s="234"/>
      <c r="J6" s="234"/>
      <c r="K6" s="234"/>
      <c r="L6" s="234"/>
      <c r="M6" s="234"/>
      <c r="N6" s="234"/>
      <c r="O6" s="113"/>
      <c r="P6" s="234" t="s">
        <v>85</v>
      </c>
      <c r="Q6" s="234"/>
      <c r="R6" s="234"/>
      <c r="S6" s="234"/>
      <c r="T6" s="234"/>
      <c r="U6" s="234"/>
      <c r="V6" s="234"/>
      <c r="W6" s="234"/>
    </row>
    <row r="7" spans="1:26" s="2" customFormat="1" ht="87.75" customHeight="1" thickBot="1" x14ac:dyDescent="0.25">
      <c r="A7" s="232"/>
      <c r="B7" s="117" t="s">
        <v>86</v>
      </c>
      <c r="C7" s="134" t="s">
        <v>87</v>
      </c>
      <c r="D7" s="134" t="s">
        <v>88</v>
      </c>
      <c r="E7" s="117" t="s">
        <v>89</v>
      </c>
      <c r="F7" s="116"/>
      <c r="G7" s="115" t="s">
        <v>207</v>
      </c>
      <c r="H7" s="115" t="s">
        <v>90</v>
      </c>
      <c r="I7" s="115" t="s">
        <v>208</v>
      </c>
      <c r="J7" s="115" t="s">
        <v>209</v>
      </c>
      <c r="K7" s="115" t="s">
        <v>234</v>
      </c>
      <c r="L7" s="115" t="s">
        <v>235</v>
      </c>
      <c r="M7" s="115" t="s">
        <v>210</v>
      </c>
      <c r="N7" s="48" t="s">
        <v>206</v>
      </c>
      <c r="O7" s="115"/>
      <c r="P7" s="115" t="s">
        <v>207</v>
      </c>
      <c r="Q7" s="115" t="s">
        <v>90</v>
      </c>
      <c r="R7" s="115" t="s">
        <v>208</v>
      </c>
      <c r="S7" s="115" t="s">
        <v>209</v>
      </c>
      <c r="T7" s="115" t="s">
        <v>234</v>
      </c>
      <c r="U7" s="115" t="s">
        <v>235</v>
      </c>
      <c r="V7" s="115" t="s">
        <v>210</v>
      </c>
      <c r="W7" s="48" t="s">
        <v>206</v>
      </c>
    </row>
    <row r="8" spans="1:26" x14ac:dyDescent="0.25">
      <c r="A8" s="54" t="s">
        <v>36</v>
      </c>
      <c r="B8" s="102">
        <f>SUM(B10:B36)</f>
        <v>433</v>
      </c>
      <c r="C8" s="102">
        <f t="shared" ref="C8:D8" si="0">SUM(C10:C36)</f>
        <v>172</v>
      </c>
      <c r="D8" s="102">
        <f t="shared" si="0"/>
        <v>44</v>
      </c>
      <c r="E8" s="110">
        <f>+B8/(B8+C8+D8)</f>
        <v>0.66718027734976892</v>
      </c>
      <c r="F8" s="137"/>
      <c r="G8" s="102">
        <f t="shared" ref="G8:N8" si="1">SUM(G10:G36)</f>
        <v>268</v>
      </c>
      <c r="H8" s="102">
        <f t="shared" si="1"/>
        <v>67</v>
      </c>
      <c r="I8" s="102">
        <f t="shared" si="1"/>
        <v>232</v>
      </c>
      <c r="J8" s="102">
        <f t="shared" si="1"/>
        <v>13</v>
      </c>
      <c r="K8" s="102">
        <f t="shared" si="1"/>
        <v>26</v>
      </c>
      <c r="L8" s="102">
        <f t="shared" si="1"/>
        <v>4</v>
      </c>
      <c r="M8" s="102">
        <f t="shared" si="1"/>
        <v>14</v>
      </c>
      <c r="N8" s="102">
        <f t="shared" si="1"/>
        <v>25</v>
      </c>
      <c r="O8" s="98"/>
      <c r="P8" s="110">
        <f>+G8/(B8+C8+D8)</f>
        <v>0.41294298921417566</v>
      </c>
      <c r="Q8" s="110">
        <f>+H8/(B8+C8+D8)</f>
        <v>0.10323574730354391</v>
      </c>
      <c r="R8" s="110">
        <f>+I8/(B8+C8+D8)</f>
        <v>0.35747303543913711</v>
      </c>
      <c r="S8" s="110">
        <f>+J8/(B8+C8+D8)</f>
        <v>2.0030816640986132E-2</v>
      </c>
      <c r="T8" s="110">
        <f>+K8/(B8+C8+D8)</f>
        <v>4.0061633281972264E-2</v>
      </c>
      <c r="U8" s="110">
        <f>+L8/(B8+C8+D8)</f>
        <v>6.1633281972265025E-3</v>
      </c>
      <c r="V8" s="110">
        <f>+M8/(B8+C8+D8)</f>
        <v>2.1571648690292759E-2</v>
      </c>
      <c r="W8" s="110">
        <f>+N8/(B8+C8+D8)</f>
        <v>3.8520801232665637E-2</v>
      </c>
    </row>
    <row r="9" spans="1:26" x14ac:dyDescent="0.25">
      <c r="A9" s="54"/>
      <c r="B9" s="55"/>
      <c r="C9" s="55"/>
      <c r="D9" s="55"/>
      <c r="E9" s="107"/>
      <c r="F9" s="135"/>
      <c r="G9" s="100"/>
      <c r="H9" s="100"/>
      <c r="I9" s="100"/>
      <c r="J9" s="100"/>
      <c r="K9" s="100"/>
      <c r="L9" s="100"/>
      <c r="M9" s="100"/>
      <c r="N9" s="100"/>
      <c r="O9" s="57"/>
      <c r="P9" s="107"/>
      <c r="Q9" s="107"/>
      <c r="R9" s="107"/>
      <c r="S9" s="107"/>
      <c r="T9" s="107"/>
      <c r="U9" s="107"/>
      <c r="V9" s="107"/>
      <c r="W9" s="107"/>
    </row>
    <row r="10" spans="1:26" x14ac:dyDescent="0.25">
      <c r="A10" s="78" t="s">
        <v>37</v>
      </c>
      <c r="B10" s="3">
        <v>16</v>
      </c>
      <c r="C10" s="3">
        <v>2</v>
      </c>
      <c r="D10" s="3">
        <v>1</v>
      </c>
      <c r="E10" s="107">
        <f t="shared" ref="E10:E36" si="2">+B10/(B10+C10+D10)</f>
        <v>0.84210526315789469</v>
      </c>
      <c r="F10" s="135"/>
      <c r="G10" s="100"/>
      <c r="H10" s="100">
        <v>1</v>
      </c>
      <c r="I10" s="100">
        <v>17</v>
      </c>
      <c r="J10" s="100"/>
      <c r="K10" s="100"/>
      <c r="L10" s="100"/>
      <c r="M10" s="100"/>
      <c r="N10" s="100">
        <v>1</v>
      </c>
      <c r="O10" s="57"/>
      <c r="P10" s="79">
        <f t="shared" ref="P10:P36" si="3">+G10/(B10+C10+D10)</f>
        <v>0</v>
      </c>
      <c r="Q10" s="107">
        <f t="shared" ref="Q10:Q36" si="4">+H10/(B10+C10+D10)</f>
        <v>5.2631578947368418E-2</v>
      </c>
      <c r="R10" s="107">
        <f t="shared" ref="R10:R36" si="5">+I10/(B10+C10+D10)</f>
        <v>0.89473684210526316</v>
      </c>
      <c r="S10" s="79">
        <f t="shared" ref="S10:S36" si="6">+J10/(B10+C10+D10)</f>
        <v>0</v>
      </c>
      <c r="T10" s="107">
        <f t="shared" ref="T10:T36" si="7">+K10/(B10+C10+D10)</f>
        <v>0</v>
      </c>
      <c r="U10" s="107">
        <f t="shared" ref="U10:U36" si="8">+L10/(B10+C10+D10)</f>
        <v>0</v>
      </c>
      <c r="V10" s="79">
        <f t="shared" ref="V10:V36" si="9">+M10/(B10+C10+D10)</f>
        <v>0</v>
      </c>
      <c r="W10" s="79">
        <f t="shared" ref="W10:W36" si="10">+N10/(B10+C10+D10)</f>
        <v>5.2631578947368418E-2</v>
      </c>
    </row>
    <row r="11" spans="1:26" x14ac:dyDescent="0.25">
      <c r="A11" s="78" t="s">
        <v>38</v>
      </c>
      <c r="B11" s="3">
        <v>16</v>
      </c>
      <c r="C11" s="3">
        <v>8</v>
      </c>
      <c r="D11" s="3"/>
      <c r="E11" s="107">
        <f t="shared" si="2"/>
        <v>0.66666666666666663</v>
      </c>
      <c r="F11" s="135"/>
      <c r="G11" s="100">
        <v>2</v>
      </c>
      <c r="H11" s="100"/>
      <c r="I11" s="100">
        <v>20</v>
      </c>
      <c r="J11" s="100"/>
      <c r="K11" s="100"/>
      <c r="L11" s="100"/>
      <c r="M11" s="100"/>
      <c r="N11" s="100">
        <v>2</v>
      </c>
      <c r="O11" s="57"/>
      <c r="P11" s="107">
        <f t="shared" si="3"/>
        <v>8.3333333333333329E-2</v>
      </c>
      <c r="Q11" s="79">
        <f t="shared" si="4"/>
        <v>0</v>
      </c>
      <c r="R11" s="107">
        <f t="shared" si="5"/>
        <v>0.83333333333333337</v>
      </c>
      <c r="S11" s="79">
        <f t="shared" si="6"/>
        <v>0</v>
      </c>
      <c r="T11" s="107">
        <f t="shared" si="7"/>
        <v>0</v>
      </c>
      <c r="U11" s="107">
        <f t="shared" si="8"/>
        <v>0</v>
      </c>
      <c r="V11" s="79">
        <f t="shared" si="9"/>
        <v>0</v>
      </c>
      <c r="W11" s="107">
        <f t="shared" si="10"/>
        <v>8.3333333333333329E-2</v>
      </c>
    </row>
    <row r="12" spans="1:26" x14ac:dyDescent="0.25">
      <c r="A12" s="78" t="s">
        <v>39</v>
      </c>
      <c r="B12" s="3">
        <v>13</v>
      </c>
      <c r="C12" s="3">
        <v>3</v>
      </c>
      <c r="D12" s="3">
        <v>1</v>
      </c>
      <c r="E12" s="107">
        <f t="shared" si="2"/>
        <v>0.76470588235294112</v>
      </c>
      <c r="F12" s="135"/>
      <c r="G12" s="100"/>
      <c r="H12" s="100"/>
      <c r="I12" s="100">
        <v>17</v>
      </c>
      <c r="J12" s="100"/>
      <c r="K12" s="100"/>
      <c r="L12" s="100"/>
      <c r="M12" s="100"/>
      <c r="N12" s="100"/>
      <c r="O12" s="57"/>
      <c r="P12" s="79">
        <f t="shared" si="3"/>
        <v>0</v>
      </c>
      <c r="Q12" s="107">
        <f t="shared" si="4"/>
        <v>0</v>
      </c>
      <c r="R12" s="107">
        <f t="shared" si="5"/>
        <v>1</v>
      </c>
      <c r="S12" s="79">
        <f t="shared" si="6"/>
        <v>0</v>
      </c>
      <c r="T12" s="107">
        <f t="shared" si="7"/>
        <v>0</v>
      </c>
      <c r="U12" s="107">
        <f t="shared" si="8"/>
        <v>0</v>
      </c>
      <c r="V12" s="79">
        <f t="shared" si="9"/>
        <v>0</v>
      </c>
      <c r="W12" s="79">
        <f t="shared" si="10"/>
        <v>0</v>
      </c>
    </row>
    <row r="13" spans="1:26" x14ac:dyDescent="0.25">
      <c r="A13" s="78" t="s">
        <v>40</v>
      </c>
      <c r="B13" s="3">
        <v>23</v>
      </c>
      <c r="C13" s="3">
        <v>4</v>
      </c>
      <c r="D13" s="3">
        <v>3</v>
      </c>
      <c r="E13" s="107">
        <f t="shared" si="2"/>
        <v>0.76666666666666672</v>
      </c>
      <c r="F13" s="135"/>
      <c r="G13" s="100">
        <v>11</v>
      </c>
      <c r="H13" s="100">
        <v>1</v>
      </c>
      <c r="I13" s="100">
        <v>16</v>
      </c>
      <c r="J13" s="100">
        <v>1</v>
      </c>
      <c r="K13" s="100"/>
      <c r="L13" s="100"/>
      <c r="M13" s="100"/>
      <c r="N13" s="100">
        <v>1</v>
      </c>
      <c r="O13" s="57"/>
      <c r="P13" s="107">
        <f t="shared" si="3"/>
        <v>0.36666666666666664</v>
      </c>
      <c r="Q13" s="107">
        <f t="shared" si="4"/>
        <v>3.3333333333333333E-2</v>
      </c>
      <c r="R13" s="107">
        <f t="shared" si="5"/>
        <v>0.53333333333333333</v>
      </c>
      <c r="S13" s="79">
        <f t="shared" si="6"/>
        <v>3.3333333333333333E-2</v>
      </c>
      <c r="T13" s="107">
        <f t="shared" si="7"/>
        <v>0</v>
      </c>
      <c r="U13" s="107">
        <f t="shared" si="8"/>
        <v>0</v>
      </c>
      <c r="V13" s="79">
        <f t="shared" si="9"/>
        <v>0</v>
      </c>
      <c r="W13" s="107">
        <f t="shared" si="10"/>
        <v>3.3333333333333333E-2</v>
      </c>
    </row>
    <row r="14" spans="1:26" x14ac:dyDescent="0.25">
      <c r="A14" s="78" t="s">
        <v>41</v>
      </c>
      <c r="B14" s="3">
        <v>12</v>
      </c>
      <c r="C14" s="3">
        <v>6</v>
      </c>
      <c r="D14" s="3">
        <v>3</v>
      </c>
      <c r="E14" s="107">
        <f t="shared" si="2"/>
        <v>0.5714285714285714</v>
      </c>
      <c r="F14" s="135"/>
      <c r="G14" s="100">
        <v>11</v>
      </c>
      <c r="H14" s="100"/>
      <c r="I14" s="100">
        <v>8</v>
      </c>
      <c r="J14" s="100"/>
      <c r="K14" s="100"/>
      <c r="L14" s="100"/>
      <c r="M14" s="100"/>
      <c r="N14" s="100">
        <v>2</v>
      </c>
      <c r="O14" s="57"/>
      <c r="P14" s="107">
        <f t="shared" si="3"/>
        <v>0.52380952380952384</v>
      </c>
      <c r="Q14" s="79">
        <f t="shared" si="4"/>
        <v>0</v>
      </c>
      <c r="R14" s="107">
        <f t="shared" si="5"/>
        <v>0.38095238095238093</v>
      </c>
      <c r="S14" s="79">
        <f t="shared" si="6"/>
        <v>0</v>
      </c>
      <c r="T14" s="107">
        <f t="shared" si="7"/>
        <v>0</v>
      </c>
      <c r="U14" s="107">
        <f t="shared" si="8"/>
        <v>0</v>
      </c>
      <c r="V14" s="79">
        <f t="shared" si="9"/>
        <v>0</v>
      </c>
      <c r="W14" s="107">
        <f t="shared" si="10"/>
        <v>9.5238095238095233E-2</v>
      </c>
    </row>
    <row r="15" spans="1:26" x14ac:dyDescent="0.25">
      <c r="A15" s="78" t="s">
        <v>43</v>
      </c>
      <c r="B15" s="3">
        <v>19</v>
      </c>
      <c r="C15" s="3">
        <v>10</v>
      </c>
      <c r="D15" s="3">
        <v>1</v>
      </c>
      <c r="E15" s="107">
        <f t="shared" si="2"/>
        <v>0.6333333333333333</v>
      </c>
      <c r="F15" s="135"/>
      <c r="G15" s="100">
        <v>15</v>
      </c>
      <c r="H15" s="100"/>
      <c r="I15" s="100">
        <v>12</v>
      </c>
      <c r="J15" s="100"/>
      <c r="K15" s="100"/>
      <c r="L15" s="100"/>
      <c r="M15" s="100">
        <v>2</v>
      </c>
      <c r="N15" s="100">
        <v>1</v>
      </c>
      <c r="O15" s="57"/>
      <c r="P15" s="107">
        <f t="shared" si="3"/>
        <v>0.5</v>
      </c>
      <c r="Q15" s="79">
        <f t="shared" si="4"/>
        <v>0</v>
      </c>
      <c r="R15" s="107">
        <f t="shared" si="5"/>
        <v>0.4</v>
      </c>
      <c r="S15" s="79">
        <f t="shared" si="6"/>
        <v>0</v>
      </c>
      <c r="T15" s="107">
        <f t="shared" si="7"/>
        <v>0</v>
      </c>
      <c r="U15" s="107">
        <f t="shared" si="8"/>
        <v>0</v>
      </c>
      <c r="V15" s="107">
        <f t="shared" si="9"/>
        <v>6.6666666666666666E-2</v>
      </c>
      <c r="W15" s="79">
        <f t="shared" si="10"/>
        <v>3.3333333333333333E-2</v>
      </c>
    </row>
    <row r="16" spans="1:26" x14ac:dyDescent="0.25">
      <c r="A16" s="78" t="s">
        <v>44</v>
      </c>
      <c r="B16" s="3">
        <v>8</v>
      </c>
      <c r="C16" s="3">
        <v>3</v>
      </c>
      <c r="D16" s="3"/>
      <c r="E16" s="107">
        <f t="shared" si="2"/>
        <v>0.72727272727272729</v>
      </c>
      <c r="F16" s="135"/>
      <c r="G16" s="100">
        <v>8</v>
      </c>
      <c r="H16" s="100">
        <v>3</v>
      </c>
      <c r="I16" s="100"/>
      <c r="J16" s="100"/>
      <c r="K16" s="100"/>
      <c r="L16" s="100"/>
      <c r="M16" s="100"/>
      <c r="N16" s="100"/>
      <c r="O16" s="57"/>
      <c r="P16" s="107">
        <f t="shared" si="3"/>
        <v>0.72727272727272729</v>
      </c>
      <c r="Q16" s="107">
        <f t="shared" si="4"/>
        <v>0.27272727272727271</v>
      </c>
      <c r="R16" s="79">
        <f t="shared" si="5"/>
        <v>0</v>
      </c>
      <c r="S16" s="79">
        <f t="shared" si="6"/>
        <v>0</v>
      </c>
      <c r="T16" s="107">
        <f t="shared" si="7"/>
        <v>0</v>
      </c>
      <c r="U16" s="107">
        <f t="shared" si="8"/>
        <v>0</v>
      </c>
      <c r="V16" s="79">
        <f t="shared" si="9"/>
        <v>0</v>
      </c>
      <c r="W16" s="79">
        <f t="shared" si="10"/>
        <v>0</v>
      </c>
    </row>
    <row r="17" spans="1:23" x14ac:dyDescent="0.25">
      <c r="A17" s="78" t="s">
        <v>45</v>
      </c>
      <c r="B17" s="3">
        <v>35</v>
      </c>
      <c r="C17" s="3">
        <v>5</v>
      </c>
      <c r="D17" s="3">
        <v>2</v>
      </c>
      <c r="E17" s="107">
        <f t="shared" si="2"/>
        <v>0.83333333333333337</v>
      </c>
      <c r="F17" s="135"/>
      <c r="G17" s="100">
        <v>15</v>
      </c>
      <c r="H17" s="100">
        <v>13</v>
      </c>
      <c r="I17" s="100">
        <v>11</v>
      </c>
      <c r="J17" s="100"/>
      <c r="K17" s="100">
        <v>1</v>
      </c>
      <c r="L17" s="100"/>
      <c r="M17" s="100"/>
      <c r="N17" s="100">
        <v>2</v>
      </c>
      <c r="O17" s="57"/>
      <c r="P17" s="107">
        <f t="shared" si="3"/>
        <v>0.35714285714285715</v>
      </c>
      <c r="Q17" s="107">
        <f t="shared" si="4"/>
        <v>0.30952380952380953</v>
      </c>
      <c r="R17" s="107">
        <f t="shared" si="5"/>
        <v>0.26190476190476192</v>
      </c>
      <c r="S17" s="79">
        <f t="shared" si="6"/>
        <v>0</v>
      </c>
      <c r="T17" s="107">
        <f t="shared" si="7"/>
        <v>2.3809523809523808E-2</v>
      </c>
      <c r="U17" s="107">
        <f t="shared" si="8"/>
        <v>0</v>
      </c>
      <c r="V17" s="79">
        <f t="shared" si="9"/>
        <v>0</v>
      </c>
      <c r="W17" s="107">
        <f t="shared" si="10"/>
        <v>4.7619047619047616E-2</v>
      </c>
    </row>
    <row r="18" spans="1:23" x14ac:dyDescent="0.25">
      <c r="A18" s="78" t="s">
        <v>46</v>
      </c>
      <c r="B18" s="3">
        <v>19</v>
      </c>
      <c r="C18" s="3">
        <v>7</v>
      </c>
      <c r="D18" s="3">
        <v>2</v>
      </c>
      <c r="E18" s="107">
        <f t="shared" si="2"/>
        <v>0.6785714285714286</v>
      </c>
      <c r="F18" s="135"/>
      <c r="G18" s="100">
        <v>11</v>
      </c>
      <c r="H18" s="100">
        <v>5</v>
      </c>
      <c r="I18" s="100">
        <v>9</v>
      </c>
      <c r="J18" s="100"/>
      <c r="K18" s="100"/>
      <c r="L18" s="100">
        <v>1</v>
      </c>
      <c r="M18" s="100"/>
      <c r="N18" s="100">
        <v>2</v>
      </c>
      <c r="O18" s="57"/>
      <c r="P18" s="107">
        <f t="shared" si="3"/>
        <v>0.39285714285714285</v>
      </c>
      <c r="Q18" s="107">
        <f t="shared" si="4"/>
        <v>0.17857142857142858</v>
      </c>
      <c r="R18" s="107">
        <f t="shared" si="5"/>
        <v>0.32142857142857145</v>
      </c>
      <c r="S18" s="79">
        <f t="shared" si="6"/>
        <v>0</v>
      </c>
      <c r="T18" s="107">
        <f t="shared" si="7"/>
        <v>0</v>
      </c>
      <c r="U18" s="107">
        <f t="shared" si="8"/>
        <v>3.5714285714285712E-2</v>
      </c>
      <c r="V18" s="107">
        <f t="shared" si="9"/>
        <v>0</v>
      </c>
      <c r="W18" s="107">
        <f t="shared" si="10"/>
        <v>7.1428571428571425E-2</v>
      </c>
    </row>
    <row r="19" spans="1:23" x14ac:dyDescent="0.25">
      <c r="A19" s="78" t="s">
        <v>47</v>
      </c>
      <c r="B19" s="3">
        <v>30</v>
      </c>
      <c r="C19" s="3">
        <v>18</v>
      </c>
      <c r="D19" s="3"/>
      <c r="E19" s="107">
        <f t="shared" si="2"/>
        <v>0.625</v>
      </c>
      <c r="F19" s="135"/>
      <c r="G19" s="100">
        <v>32</v>
      </c>
      <c r="H19" s="100">
        <v>5</v>
      </c>
      <c r="I19" s="100">
        <v>3</v>
      </c>
      <c r="J19" s="100">
        <v>1</v>
      </c>
      <c r="K19" s="100">
        <v>6</v>
      </c>
      <c r="L19" s="100">
        <v>1</v>
      </c>
      <c r="M19" s="100"/>
      <c r="N19" s="100"/>
      <c r="O19" s="57"/>
      <c r="P19" s="107">
        <f t="shared" si="3"/>
        <v>0.66666666666666663</v>
      </c>
      <c r="Q19" s="107">
        <f t="shared" si="4"/>
        <v>0.10416666666666667</v>
      </c>
      <c r="R19" s="107">
        <f t="shared" si="5"/>
        <v>6.25E-2</v>
      </c>
      <c r="S19" s="107">
        <f t="shared" si="6"/>
        <v>2.0833333333333332E-2</v>
      </c>
      <c r="T19" s="107">
        <f t="shared" si="7"/>
        <v>0.125</v>
      </c>
      <c r="U19" s="107">
        <f t="shared" si="8"/>
        <v>2.0833333333333332E-2</v>
      </c>
      <c r="V19" s="79">
        <f t="shared" si="9"/>
        <v>0</v>
      </c>
      <c r="W19" s="79">
        <f t="shared" si="10"/>
        <v>0</v>
      </c>
    </row>
    <row r="20" spans="1:23" x14ac:dyDescent="0.25">
      <c r="A20" s="78" t="s">
        <v>48</v>
      </c>
      <c r="B20" s="3">
        <v>12</v>
      </c>
      <c r="C20" s="3">
        <v>8</v>
      </c>
      <c r="D20" s="3">
        <v>2</v>
      </c>
      <c r="E20" s="107">
        <f t="shared" si="2"/>
        <v>0.54545454545454541</v>
      </c>
      <c r="F20" s="135"/>
      <c r="G20" s="100">
        <v>19</v>
      </c>
      <c r="H20" s="100">
        <v>1</v>
      </c>
      <c r="I20" s="100">
        <v>1</v>
      </c>
      <c r="J20" s="100"/>
      <c r="K20" s="100"/>
      <c r="L20" s="100"/>
      <c r="M20" s="100"/>
      <c r="N20" s="100">
        <v>1</v>
      </c>
      <c r="O20" s="57"/>
      <c r="P20" s="107">
        <f t="shared" si="3"/>
        <v>0.86363636363636365</v>
      </c>
      <c r="Q20" s="107">
        <f t="shared" si="4"/>
        <v>4.5454545454545456E-2</v>
      </c>
      <c r="R20" s="107">
        <f t="shared" si="5"/>
        <v>4.5454545454545456E-2</v>
      </c>
      <c r="S20" s="79">
        <f t="shared" si="6"/>
        <v>0</v>
      </c>
      <c r="T20" s="107">
        <f t="shared" si="7"/>
        <v>0</v>
      </c>
      <c r="U20" s="107">
        <f t="shared" si="8"/>
        <v>0</v>
      </c>
      <c r="V20" s="79">
        <f t="shared" si="9"/>
        <v>0</v>
      </c>
      <c r="W20" s="79">
        <f t="shared" si="10"/>
        <v>4.5454545454545456E-2</v>
      </c>
    </row>
    <row r="21" spans="1:23" x14ac:dyDescent="0.25">
      <c r="A21" s="86" t="s">
        <v>49</v>
      </c>
      <c r="B21" s="3">
        <v>25</v>
      </c>
      <c r="C21" s="3">
        <v>7</v>
      </c>
      <c r="D21" s="3">
        <v>3</v>
      </c>
      <c r="E21" s="107">
        <f t="shared" si="2"/>
        <v>0.7142857142857143</v>
      </c>
      <c r="F21" s="135"/>
      <c r="G21" s="100">
        <v>10</v>
      </c>
      <c r="H21" s="100">
        <v>22</v>
      </c>
      <c r="I21" s="100">
        <v>2</v>
      </c>
      <c r="J21" s="100"/>
      <c r="K21" s="100"/>
      <c r="L21" s="100"/>
      <c r="M21" s="100"/>
      <c r="N21" s="100">
        <v>1</v>
      </c>
      <c r="O21" s="57"/>
      <c r="P21" s="107">
        <f t="shared" si="3"/>
        <v>0.2857142857142857</v>
      </c>
      <c r="Q21" s="107">
        <f t="shared" si="4"/>
        <v>0.62857142857142856</v>
      </c>
      <c r="R21" s="107">
        <f t="shared" si="5"/>
        <v>5.7142857142857141E-2</v>
      </c>
      <c r="S21" s="79">
        <f t="shared" si="6"/>
        <v>0</v>
      </c>
      <c r="T21" s="107">
        <f t="shared" si="7"/>
        <v>0</v>
      </c>
      <c r="U21" s="107">
        <f t="shared" si="8"/>
        <v>0</v>
      </c>
      <c r="V21" s="79">
        <f t="shared" si="9"/>
        <v>0</v>
      </c>
      <c r="W21" s="107">
        <f t="shared" si="10"/>
        <v>2.8571428571428571E-2</v>
      </c>
    </row>
    <row r="22" spans="1:23" x14ac:dyDescent="0.25">
      <c r="A22" s="78" t="s">
        <v>50</v>
      </c>
      <c r="B22" s="3">
        <v>17</v>
      </c>
      <c r="C22" s="3">
        <v>1</v>
      </c>
      <c r="D22" s="3">
        <v>3</v>
      </c>
      <c r="E22" s="107">
        <f t="shared" si="2"/>
        <v>0.80952380952380953</v>
      </c>
      <c r="F22" s="135"/>
      <c r="G22" s="100">
        <v>11</v>
      </c>
      <c r="H22" s="100">
        <v>4</v>
      </c>
      <c r="I22" s="100">
        <v>1</v>
      </c>
      <c r="J22" s="100"/>
      <c r="K22" s="100"/>
      <c r="L22" s="100"/>
      <c r="M22" s="100">
        <v>4</v>
      </c>
      <c r="N22" s="100">
        <v>1</v>
      </c>
      <c r="O22" s="57"/>
      <c r="P22" s="107">
        <f t="shared" si="3"/>
        <v>0.52380952380952384</v>
      </c>
      <c r="Q22" s="107">
        <f t="shared" si="4"/>
        <v>0.19047619047619047</v>
      </c>
      <c r="R22" s="107">
        <f t="shared" si="5"/>
        <v>4.7619047619047616E-2</v>
      </c>
      <c r="S22" s="79">
        <f t="shared" si="6"/>
        <v>0</v>
      </c>
      <c r="T22" s="107">
        <f t="shared" si="7"/>
        <v>0</v>
      </c>
      <c r="U22" s="107">
        <f t="shared" si="8"/>
        <v>0</v>
      </c>
      <c r="V22" s="107">
        <f t="shared" si="9"/>
        <v>0.19047619047619047</v>
      </c>
      <c r="W22" s="79">
        <f t="shared" si="10"/>
        <v>4.7619047619047616E-2</v>
      </c>
    </row>
    <row r="23" spans="1:23" x14ac:dyDescent="0.25">
      <c r="A23" s="78" t="s">
        <v>51</v>
      </c>
      <c r="B23" s="3">
        <v>26</v>
      </c>
      <c r="C23" s="3">
        <v>3</v>
      </c>
      <c r="D23" s="3">
        <v>2</v>
      </c>
      <c r="E23" s="107">
        <f t="shared" si="2"/>
        <v>0.83870967741935487</v>
      </c>
      <c r="F23" s="135"/>
      <c r="G23" s="100">
        <v>4</v>
      </c>
      <c r="H23" s="100">
        <v>10</v>
      </c>
      <c r="I23" s="100">
        <v>7</v>
      </c>
      <c r="J23" s="100">
        <v>10</v>
      </c>
      <c r="K23" s="100"/>
      <c r="L23" s="100"/>
      <c r="M23" s="100"/>
      <c r="N23" s="100"/>
      <c r="O23" s="57"/>
      <c r="P23" s="107">
        <f t="shared" si="3"/>
        <v>0.12903225806451613</v>
      </c>
      <c r="Q23" s="107">
        <f t="shared" si="4"/>
        <v>0.32258064516129031</v>
      </c>
      <c r="R23" s="107">
        <f t="shared" si="5"/>
        <v>0.22580645161290322</v>
      </c>
      <c r="S23" s="107">
        <f t="shared" si="6"/>
        <v>0.32258064516129031</v>
      </c>
      <c r="T23" s="107">
        <f t="shared" si="7"/>
        <v>0</v>
      </c>
      <c r="U23" s="107">
        <f t="shared" si="8"/>
        <v>0</v>
      </c>
      <c r="V23" s="79">
        <f t="shared" si="9"/>
        <v>0</v>
      </c>
      <c r="W23" s="79">
        <f t="shared" si="10"/>
        <v>0</v>
      </c>
    </row>
    <row r="24" spans="1:23" x14ac:dyDescent="0.25">
      <c r="A24" s="78" t="s">
        <v>52</v>
      </c>
      <c r="B24" s="3">
        <v>12</v>
      </c>
      <c r="C24" s="3">
        <v>8</v>
      </c>
      <c r="D24" s="3">
        <v>1</v>
      </c>
      <c r="E24" s="107">
        <f t="shared" si="2"/>
        <v>0.5714285714285714</v>
      </c>
      <c r="F24" s="135"/>
      <c r="G24" s="100">
        <v>13</v>
      </c>
      <c r="H24" s="100"/>
      <c r="I24" s="100"/>
      <c r="J24" s="100"/>
      <c r="K24" s="100">
        <v>6</v>
      </c>
      <c r="L24" s="100">
        <v>1</v>
      </c>
      <c r="M24" s="100"/>
      <c r="N24" s="100">
        <v>1</v>
      </c>
      <c r="O24" s="57"/>
      <c r="P24" s="107">
        <f t="shared" si="3"/>
        <v>0.61904761904761907</v>
      </c>
      <c r="Q24" s="79">
        <f t="shared" si="4"/>
        <v>0</v>
      </c>
      <c r="R24" s="79">
        <f t="shared" si="5"/>
        <v>0</v>
      </c>
      <c r="S24" s="107">
        <f t="shared" si="6"/>
        <v>0</v>
      </c>
      <c r="T24" s="107">
        <f t="shared" si="7"/>
        <v>0.2857142857142857</v>
      </c>
      <c r="U24" s="107">
        <f t="shared" si="8"/>
        <v>4.7619047619047616E-2</v>
      </c>
      <c r="V24" s="79">
        <f t="shared" si="9"/>
        <v>0</v>
      </c>
      <c r="W24" s="79">
        <f t="shared" si="10"/>
        <v>4.7619047619047616E-2</v>
      </c>
    </row>
    <row r="25" spans="1:23" x14ac:dyDescent="0.25">
      <c r="A25" s="78" t="s">
        <v>53</v>
      </c>
      <c r="B25" s="3">
        <v>13</v>
      </c>
      <c r="C25" s="3">
        <v>10</v>
      </c>
      <c r="D25" s="3">
        <v>2</v>
      </c>
      <c r="E25" s="107">
        <f t="shared" si="2"/>
        <v>0.52</v>
      </c>
      <c r="F25" s="135"/>
      <c r="G25" s="100">
        <v>9</v>
      </c>
      <c r="H25" s="100"/>
      <c r="I25" s="100">
        <v>12</v>
      </c>
      <c r="J25" s="100"/>
      <c r="K25" s="100">
        <v>2</v>
      </c>
      <c r="L25" s="100"/>
      <c r="M25" s="100">
        <v>1</v>
      </c>
      <c r="N25" s="100">
        <v>1</v>
      </c>
      <c r="O25" s="57"/>
      <c r="P25" s="107">
        <f t="shared" si="3"/>
        <v>0.36</v>
      </c>
      <c r="Q25" s="79">
        <f t="shared" si="4"/>
        <v>0</v>
      </c>
      <c r="R25" s="107">
        <f t="shared" si="5"/>
        <v>0.48</v>
      </c>
      <c r="S25" s="79">
        <f t="shared" si="6"/>
        <v>0</v>
      </c>
      <c r="T25" s="107">
        <f t="shared" si="7"/>
        <v>0.08</v>
      </c>
      <c r="U25" s="107">
        <f t="shared" si="8"/>
        <v>0</v>
      </c>
      <c r="V25" s="79">
        <f t="shared" si="9"/>
        <v>0.04</v>
      </c>
      <c r="W25" s="107">
        <f t="shared" si="10"/>
        <v>0.04</v>
      </c>
    </row>
    <row r="26" spans="1:23" x14ac:dyDescent="0.25">
      <c r="A26" s="78" t="s">
        <v>54</v>
      </c>
      <c r="B26" s="3">
        <v>9</v>
      </c>
      <c r="C26" s="3">
        <v>4</v>
      </c>
      <c r="D26" s="3">
        <v>4</v>
      </c>
      <c r="E26" s="107">
        <f t="shared" si="2"/>
        <v>0.52941176470588236</v>
      </c>
      <c r="F26" s="135"/>
      <c r="G26" s="100">
        <v>11</v>
      </c>
      <c r="H26" s="100"/>
      <c r="I26" s="100">
        <v>5</v>
      </c>
      <c r="J26" s="100"/>
      <c r="K26" s="100"/>
      <c r="L26" s="100"/>
      <c r="M26" s="100"/>
      <c r="N26" s="100">
        <v>1</v>
      </c>
      <c r="O26" s="57"/>
      <c r="P26" s="107">
        <f t="shared" si="3"/>
        <v>0.6470588235294118</v>
      </c>
      <c r="Q26" s="79">
        <f t="shared" si="4"/>
        <v>0</v>
      </c>
      <c r="R26" s="107">
        <f t="shared" si="5"/>
        <v>0.29411764705882354</v>
      </c>
      <c r="S26" s="79">
        <f t="shared" si="6"/>
        <v>0</v>
      </c>
      <c r="T26" s="107">
        <f t="shared" si="7"/>
        <v>0</v>
      </c>
      <c r="U26" s="107">
        <f t="shared" si="8"/>
        <v>0</v>
      </c>
      <c r="V26" s="79">
        <f t="shared" si="9"/>
        <v>0</v>
      </c>
      <c r="W26" s="79">
        <f t="shared" si="10"/>
        <v>5.8823529411764705E-2</v>
      </c>
    </row>
    <row r="27" spans="1:23" x14ac:dyDescent="0.25">
      <c r="A27" s="78" t="s">
        <v>55</v>
      </c>
      <c r="B27" s="3">
        <v>10</v>
      </c>
      <c r="C27" s="3">
        <v>3</v>
      </c>
      <c r="D27" s="3">
        <v>2</v>
      </c>
      <c r="E27" s="107">
        <f t="shared" si="2"/>
        <v>0.66666666666666663</v>
      </c>
      <c r="F27" s="135"/>
      <c r="G27" s="100">
        <v>1</v>
      </c>
      <c r="H27" s="100"/>
      <c r="I27" s="100">
        <v>12</v>
      </c>
      <c r="J27" s="100">
        <v>1</v>
      </c>
      <c r="K27" s="100"/>
      <c r="L27" s="100"/>
      <c r="M27" s="100">
        <v>1</v>
      </c>
      <c r="N27" s="100"/>
      <c r="O27" s="57"/>
      <c r="P27" s="107">
        <f t="shared" si="3"/>
        <v>6.6666666666666666E-2</v>
      </c>
      <c r="Q27" s="79">
        <f t="shared" si="4"/>
        <v>0</v>
      </c>
      <c r="R27" s="107">
        <f t="shared" si="5"/>
        <v>0.8</v>
      </c>
      <c r="S27" s="79">
        <f t="shared" si="6"/>
        <v>6.6666666666666666E-2</v>
      </c>
      <c r="T27" s="107">
        <f t="shared" si="7"/>
        <v>0</v>
      </c>
      <c r="U27" s="107">
        <f t="shared" si="8"/>
        <v>0</v>
      </c>
      <c r="V27" s="79">
        <f t="shared" si="9"/>
        <v>6.6666666666666666E-2</v>
      </c>
      <c r="W27" s="79">
        <f t="shared" si="10"/>
        <v>0</v>
      </c>
    </row>
    <row r="28" spans="1:23" x14ac:dyDescent="0.25">
      <c r="A28" s="78" t="s">
        <v>56</v>
      </c>
      <c r="B28" s="3">
        <v>10</v>
      </c>
      <c r="C28" s="3">
        <v>3</v>
      </c>
      <c r="D28" s="3"/>
      <c r="E28" s="107">
        <f t="shared" si="2"/>
        <v>0.76923076923076927</v>
      </c>
      <c r="F28" s="135"/>
      <c r="G28" s="100">
        <v>5</v>
      </c>
      <c r="H28" s="100">
        <v>1</v>
      </c>
      <c r="I28" s="100">
        <v>6</v>
      </c>
      <c r="J28" s="100"/>
      <c r="K28" s="100">
        <v>1</v>
      </c>
      <c r="L28" s="100"/>
      <c r="M28" s="100"/>
      <c r="N28" s="100"/>
      <c r="O28" s="57"/>
      <c r="P28" s="107">
        <f t="shared" si="3"/>
        <v>0.38461538461538464</v>
      </c>
      <c r="Q28" s="107">
        <f t="shared" si="4"/>
        <v>7.6923076923076927E-2</v>
      </c>
      <c r="R28" s="107">
        <f t="shared" si="5"/>
        <v>0.46153846153846156</v>
      </c>
      <c r="S28" s="79">
        <f t="shared" si="6"/>
        <v>0</v>
      </c>
      <c r="T28" s="107">
        <f t="shared" si="7"/>
        <v>7.6923076923076927E-2</v>
      </c>
      <c r="U28" s="107">
        <f t="shared" si="8"/>
        <v>0</v>
      </c>
      <c r="V28" s="79">
        <f t="shared" si="9"/>
        <v>0</v>
      </c>
      <c r="W28" s="79">
        <f t="shared" si="10"/>
        <v>0</v>
      </c>
    </row>
    <row r="29" spans="1:23" x14ac:dyDescent="0.25">
      <c r="A29" s="78" t="s">
        <v>57</v>
      </c>
      <c r="B29" s="3">
        <v>10</v>
      </c>
      <c r="C29" s="3">
        <v>10</v>
      </c>
      <c r="D29" s="3"/>
      <c r="E29" s="107">
        <f t="shared" si="2"/>
        <v>0.5</v>
      </c>
      <c r="F29" s="135"/>
      <c r="G29" s="100">
        <v>8</v>
      </c>
      <c r="H29" s="100">
        <v>1</v>
      </c>
      <c r="I29" s="100">
        <v>9</v>
      </c>
      <c r="J29" s="100"/>
      <c r="K29" s="100">
        <v>1</v>
      </c>
      <c r="L29" s="100"/>
      <c r="M29" s="100"/>
      <c r="N29" s="100">
        <v>1</v>
      </c>
      <c r="O29" s="57"/>
      <c r="P29" s="107">
        <f t="shared" si="3"/>
        <v>0.4</v>
      </c>
      <c r="Q29" s="107">
        <f t="shared" si="4"/>
        <v>0.05</v>
      </c>
      <c r="R29" s="107">
        <f t="shared" si="5"/>
        <v>0.45</v>
      </c>
      <c r="S29" s="79">
        <f t="shared" si="6"/>
        <v>0</v>
      </c>
      <c r="T29" s="107">
        <f t="shared" si="7"/>
        <v>0.05</v>
      </c>
      <c r="U29" s="107">
        <f t="shared" si="8"/>
        <v>0</v>
      </c>
      <c r="V29" s="79">
        <f t="shared" si="9"/>
        <v>0</v>
      </c>
      <c r="W29" s="107">
        <f t="shared" si="10"/>
        <v>0.05</v>
      </c>
    </row>
    <row r="30" spans="1:23" x14ac:dyDescent="0.25">
      <c r="A30" s="78" t="s">
        <v>58</v>
      </c>
      <c r="B30" s="3">
        <v>16</v>
      </c>
      <c r="C30" s="3">
        <v>14</v>
      </c>
      <c r="D30" s="3"/>
      <c r="E30" s="107">
        <f t="shared" si="2"/>
        <v>0.53333333333333333</v>
      </c>
      <c r="F30" s="135"/>
      <c r="G30" s="100">
        <v>13</v>
      </c>
      <c r="H30" s="100"/>
      <c r="I30" s="100">
        <v>15</v>
      </c>
      <c r="J30" s="100"/>
      <c r="K30" s="100">
        <v>1</v>
      </c>
      <c r="L30" s="100"/>
      <c r="M30" s="100">
        <v>1</v>
      </c>
      <c r="N30" s="100"/>
      <c r="O30" s="57"/>
      <c r="P30" s="107">
        <f t="shared" si="3"/>
        <v>0.43333333333333335</v>
      </c>
      <c r="Q30" s="79">
        <f t="shared" si="4"/>
        <v>0</v>
      </c>
      <c r="R30" s="107">
        <f t="shared" si="5"/>
        <v>0.5</v>
      </c>
      <c r="S30" s="79">
        <f t="shared" si="6"/>
        <v>0</v>
      </c>
      <c r="T30" s="107">
        <f t="shared" si="7"/>
        <v>3.3333333333333333E-2</v>
      </c>
      <c r="U30" s="107">
        <f t="shared" si="8"/>
        <v>0</v>
      </c>
      <c r="V30" s="107">
        <f t="shared" si="9"/>
        <v>3.3333333333333333E-2</v>
      </c>
      <c r="W30" s="79">
        <f t="shared" si="10"/>
        <v>0</v>
      </c>
    </row>
    <row r="31" spans="1:23" x14ac:dyDescent="0.25">
      <c r="A31" s="78" t="s">
        <v>59</v>
      </c>
      <c r="B31" s="3">
        <v>10</v>
      </c>
      <c r="C31" s="3">
        <v>4</v>
      </c>
      <c r="D31" s="3">
        <v>1</v>
      </c>
      <c r="E31" s="107">
        <f t="shared" si="2"/>
        <v>0.66666666666666663</v>
      </c>
      <c r="F31" s="135"/>
      <c r="G31" s="100">
        <v>9</v>
      </c>
      <c r="H31" s="100"/>
      <c r="I31" s="100">
        <v>6</v>
      </c>
      <c r="J31" s="100"/>
      <c r="K31" s="100"/>
      <c r="L31" s="100"/>
      <c r="M31" s="100"/>
      <c r="N31" s="100"/>
      <c r="O31" s="57"/>
      <c r="P31" s="107">
        <f t="shared" si="3"/>
        <v>0.6</v>
      </c>
      <c r="Q31" s="79">
        <f t="shared" si="4"/>
        <v>0</v>
      </c>
      <c r="R31" s="107">
        <f t="shared" si="5"/>
        <v>0.4</v>
      </c>
      <c r="S31" s="79">
        <f t="shared" si="6"/>
        <v>0</v>
      </c>
      <c r="T31" s="107">
        <f t="shared" si="7"/>
        <v>0</v>
      </c>
      <c r="U31" s="107">
        <f t="shared" si="8"/>
        <v>0</v>
      </c>
      <c r="V31" s="79">
        <f t="shared" si="9"/>
        <v>0</v>
      </c>
      <c r="W31" s="79">
        <f t="shared" si="10"/>
        <v>0</v>
      </c>
    </row>
    <row r="32" spans="1:23" x14ac:dyDescent="0.25">
      <c r="A32" s="78" t="s">
        <v>60</v>
      </c>
      <c r="B32" s="3">
        <v>19</v>
      </c>
      <c r="C32" s="3">
        <v>7</v>
      </c>
      <c r="D32" s="3">
        <v>2</v>
      </c>
      <c r="E32" s="107">
        <f t="shared" si="2"/>
        <v>0.6785714285714286</v>
      </c>
      <c r="F32" s="135"/>
      <c r="G32" s="100">
        <v>19</v>
      </c>
      <c r="H32" s="100"/>
      <c r="I32" s="100">
        <v>7</v>
      </c>
      <c r="J32" s="100"/>
      <c r="K32" s="100"/>
      <c r="L32" s="100"/>
      <c r="M32" s="100">
        <v>1</v>
      </c>
      <c r="N32" s="100">
        <v>1</v>
      </c>
      <c r="O32" s="57"/>
      <c r="P32" s="107">
        <f t="shared" si="3"/>
        <v>0.6785714285714286</v>
      </c>
      <c r="Q32" s="79">
        <f t="shared" si="4"/>
        <v>0</v>
      </c>
      <c r="R32" s="107">
        <f t="shared" si="5"/>
        <v>0.25</v>
      </c>
      <c r="S32" s="79">
        <f t="shared" si="6"/>
        <v>0</v>
      </c>
      <c r="T32" s="107">
        <f t="shared" si="7"/>
        <v>0</v>
      </c>
      <c r="U32" s="107">
        <f t="shared" si="8"/>
        <v>0</v>
      </c>
      <c r="V32" s="107">
        <f t="shared" si="9"/>
        <v>3.5714285714285712E-2</v>
      </c>
      <c r="W32" s="107">
        <f t="shared" si="10"/>
        <v>3.5714285714285712E-2</v>
      </c>
    </row>
    <row r="33" spans="1:23" x14ac:dyDescent="0.25">
      <c r="A33" s="78" t="s">
        <v>61</v>
      </c>
      <c r="B33" s="3">
        <v>5</v>
      </c>
      <c r="C33" s="3">
        <v>1</v>
      </c>
      <c r="D33" s="3">
        <v>1</v>
      </c>
      <c r="E33" s="107">
        <f t="shared" si="2"/>
        <v>0.7142857142857143</v>
      </c>
      <c r="F33" s="135"/>
      <c r="G33" s="100">
        <v>4</v>
      </c>
      <c r="H33" s="100"/>
      <c r="I33" s="100">
        <v>3</v>
      </c>
      <c r="J33" s="100"/>
      <c r="K33" s="100"/>
      <c r="L33" s="100"/>
      <c r="M33" s="100"/>
      <c r="N33" s="100"/>
      <c r="O33" s="57"/>
      <c r="P33" s="107">
        <f t="shared" si="3"/>
        <v>0.5714285714285714</v>
      </c>
      <c r="Q33" s="79">
        <f t="shared" si="4"/>
        <v>0</v>
      </c>
      <c r="R33" s="107">
        <f t="shared" si="5"/>
        <v>0.42857142857142855</v>
      </c>
      <c r="S33" s="79">
        <f t="shared" si="6"/>
        <v>0</v>
      </c>
      <c r="T33" s="107">
        <f t="shared" si="7"/>
        <v>0</v>
      </c>
      <c r="U33" s="107">
        <f t="shared" si="8"/>
        <v>0</v>
      </c>
      <c r="V33" s="79">
        <f t="shared" si="9"/>
        <v>0</v>
      </c>
      <c r="W33" s="79">
        <f t="shared" si="10"/>
        <v>0</v>
      </c>
    </row>
    <row r="34" spans="1:23" x14ac:dyDescent="0.25">
      <c r="A34" s="78" t="s">
        <v>62</v>
      </c>
      <c r="B34" s="3">
        <v>19</v>
      </c>
      <c r="C34" s="3">
        <v>14</v>
      </c>
      <c r="D34" s="3">
        <v>2</v>
      </c>
      <c r="E34" s="107">
        <f t="shared" si="2"/>
        <v>0.54285714285714282</v>
      </c>
      <c r="F34" s="136"/>
      <c r="G34" s="100">
        <v>13</v>
      </c>
      <c r="H34" s="100"/>
      <c r="I34" s="100">
        <v>16</v>
      </c>
      <c r="J34" s="100"/>
      <c r="K34" s="100">
        <v>3</v>
      </c>
      <c r="L34" s="100">
        <v>1</v>
      </c>
      <c r="M34" s="100"/>
      <c r="N34" s="100">
        <v>2</v>
      </c>
      <c r="O34" s="62"/>
      <c r="P34" s="107">
        <f t="shared" si="3"/>
        <v>0.37142857142857144</v>
      </c>
      <c r="Q34" s="79">
        <f t="shared" si="4"/>
        <v>0</v>
      </c>
      <c r="R34" s="107">
        <f t="shared" si="5"/>
        <v>0.45714285714285713</v>
      </c>
      <c r="S34" s="79">
        <f t="shared" si="6"/>
        <v>0</v>
      </c>
      <c r="T34" s="107">
        <f t="shared" si="7"/>
        <v>8.5714285714285715E-2</v>
      </c>
      <c r="U34" s="107">
        <f t="shared" si="8"/>
        <v>2.8571428571428571E-2</v>
      </c>
      <c r="V34" s="79">
        <f t="shared" si="9"/>
        <v>0</v>
      </c>
      <c r="W34" s="79">
        <f t="shared" si="10"/>
        <v>5.7142857142857141E-2</v>
      </c>
    </row>
    <row r="35" spans="1:23" x14ac:dyDescent="0.25">
      <c r="A35" s="87" t="s">
        <v>63</v>
      </c>
      <c r="B35" s="3">
        <v>23</v>
      </c>
      <c r="C35" s="3">
        <v>4</v>
      </c>
      <c r="D35" s="3">
        <v>2</v>
      </c>
      <c r="E35" s="107">
        <f t="shared" si="2"/>
        <v>0.7931034482758621</v>
      </c>
      <c r="F35" s="136"/>
      <c r="G35" s="100">
        <v>5</v>
      </c>
      <c r="H35" s="100"/>
      <c r="I35" s="100">
        <v>17</v>
      </c>
      <c r="J35" s="100"/>
      <c r="K35" s="100">
        <v>5</v>
      </c>
      <c r="L35" s="100"/>
      <c r="M35" s="100"/>
      <c r="N35" s="100">
        <v>2</v>
      </c>
      <c r="O35" s="62"/>
      <c r="P35" s="107">
        <f t="shared" si="3"/>
        <v>0.17241379310344829</v>
      </c>
      <c r="Q35" s="79">
        <f t="shared" si="4"/>
        <v>0</v>
      </c>
      <c r="R35" s="107">
        <f t="shared" si="5"/>
        <v>0.58620689655172409</v>
      </c>
      <c r="S35" s="79">
        <f t="shared" si="6"/>
        <v>0</v>
      </c>
      <c r="T35" s="107">
        <f t="shared" si="7"/>
        <v>0.17241379310344829</v>
      </c>
      <c r="U35" s="107">
        <f t="shared" si="8"/>
        <v>0</v>
      </c>
      <c r="V35" s="79">
        <f t="shared" si="9"/>
        <v>0</v>
      </c>
      <c r="W35" s="79">
        <f t="shared" si="10"/>
        <v>6.8965517241379309E-2</v>
      </c>
    </row>
    <row r="36" spans="1:23" ht="15.75" thickBot="1" x14ac:dyDescent="0.3">
      <c r="A36" s="88" t="s">
        <v>64</v>
      </c>
      <c r="B36" s="191">
        <v>6</v>
      </c>
      <c r="C36" s="191">
        <v>5</v>
      </c>
      <c r="D36" s="191">
        <v>4</v>
      </c>
      <c r="E36" s="108">
        <f t="shared" si="2"/>
        <v>0.4</v>
      </c>
      <c r="F36" s="47"/>
      <c r="G36" s="89">
        <v>9</v>
      </c>
      <c r="H36" s="89"/>
      <c r="I36" s="89"/>
      <c r="J36" s="89"/>
      <c r="K36" s="89"/>
      <c r="L36" s="89"/>
      <c r="M36" s="89">
        <v>4</v>
      </c>
      <c r="N36" s="89">
        <v>2</v>
      </c>
      <c r="O36" s="67"/>
      <c r="P36" s="108">
        <f t="shared" si="3"/>
        <v>0.6</v>
      </c>
      <c r="Q36" s="89">
        <f t="shared" si="4"/>
        <v>0</v>
      </c>
      <c r="R36" s="108">
        <f t="shared" si="5"/>
        <v>0</v>
      </c>
      <c r="S36" s="89">
        <f t="shared" si="6"/>
        <v>0</v>
      </c>
      <c r="T36" s="108">
        <f t="shared" si="7"/>
        <v>0</v>
      </c>
      <c r="U36" s="108">
        <f t="shared" si="8"/>
        <v>0</v>
      </c>
      <c r="V36" s="108">
        <f t="shared" si="9"/>
        <v>0.26666666666666666</v>
      </c>
      <c r="W36" s="89">
        <f t="shared" si="10"/>
        <v>0.13333333333333333</v>
      </c>
    </row>
  </sheetData>
  <mergeCells count="9">
    <mergeCell ref="X1:Y2"/>
    <mergeCell ref="A6:A7"/>
    <mergeCell ref="B6:E6"/>
    <mergeCell ref="G6:N6"/>
    <mergeCell ref="P6:W6"/>
    <mergeCell ref="A1:W1"/>
    <mergeCell ref="A2:W2"/>
    <mergeCell ref="A3:W3"/>
    <mergeCell ref="A4:W4"/>
  </mergeCells>
  <hyperlinks>
    <hyperlink ref="X1" r:id="rId1" location="INDICE!A1"/>
    <hyperlink ref="X1:Y2" location="INDICE!A3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Normal="100" workbookViewId="0">
      <selection activeCell="N1" sqref="N1:O2"/>
    </sheetView>
  </sheetViews>
  <sheetFormatPr baseColWidth="10" defaultRowHeight="12.75" x14ac:dyDescent="0.2"/>
  <cols>
    <col min="1" max="1" width="16" style="44" customWidth="1"/>
    <col min="2" max="2" width="12.28515625" style="59" customWidth="1"/>
    <col min="3" max="3" width="8.5703125" style="59" customWidth="1"/>
    <col min="4" max="4" width="11.42578125" style="59" customWidth="1"/>
    <col min="5" max="5" width="6.7109375" style="59" customWidth="1"/>
    <col min="6" max="6" width="4" style="59" bestFit="1" customWidth="1"/>
    <col min="7" max="7" width="1.140625" style="59" customWidth="1"/>
    <col min="8" max="8" width="12.140625" style="59" customWidth="1"/>
    <col min="9" max="9" width="8.140625" style="59" customWidth="1"/>
    <col min="10" max="10" width="11.140625" style="59" customWidth="1"/>
    <col min="11" max="11" width="6.7109375" style="59" bestFit="1" customWidth="1"/>
    <col min="12" max="12" width="5.42578125" style="59" bestFit="1" customWidth="1"/>
    <col min="13" max="16384" width="11.42578125" style="3"/>
  </cols>
  <sheetData>
    <row r="1" spans="1:16" s="1" customFormat="1" ht="15" customHeight="1" x14ac:dyDescent="0.2">
      <c r="A1" s="240" t="s">
        <v>256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36"/>
      <c r="N1" s="223" t="s">
        <v>132</v>
      </c>
      <c r="O1" s="223"/>
      <c r="P1" s="36"/>
    </row>
    <row r="2" spans="1:16" s="1" customFormat="1" ht="15" customHeight="1" x14ac:dyDescent="0.2">
      <c r="A2" s="233" t="s">
        <v>120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36"/>
      <c r="N2" s="223"/>
      <c r="O2" s="223"/>
      <c r="P2"/>
    </row>
    <row r="3" spans="1:16" s="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6" s="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6" s="1" customFormat="1" ht="15" thickBo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6" s="2" customFormat="1" ht="12.75" customHeight="1" x14ac:dyDescent="0.2">
      <c r="A6" s="231" t="s">
        <v>27</v>
      </c>
      <c r="B6" s="234" t="s">
        <v>84</v>
      </c>
      <c r="C6" s="234"/>
      <c r="D6" s="234"/>
      <c r="E6" s="234"/>
      <c r="F6" s="234"/>
      <c r="G6" s="44"/>
      <c r="H6" s="234" t="s">
        <v>85</v>
      </c>
      <c r="I6" s="234"/>
      <c r="J6" s="234"/>
      <c r="K6" s="234"/>
      <c r="L6" s="234"/>
    </row>
    <row r="7" spans="1:16" s="2" customFormat="1" ht="69" customHeight="1" thickBot="1" x14ac:dyDescent="0.25">
      <c r="A7" s="232"/>
      <c r="B7" s="117" t="s">
        <v>94</v>
      </c>
      <c r="C7" s="117" t="s">
        <v>95</v>
      </c>
      <c r="D7" s="117" t="s">
        <v>211</v>
      </c>
      <c r="E7" s="117" t="s">
        <v>212</v>
      </c>
      <c r="F7" s="134" t="s">
        <v>206</v>
      </c>
      <c r="G7" s="134"/>
      <c r="H7" s="117" t="s">
        <v>94</v>
      </c>
      <c r="I7" s="117" t="s">
        <v>95</v>
      </c>
      <c r="J7" s="117" t="s">
        <v>211</v>
      </c>
      <c r="K7" s="117" t="s">
        <v>212</v>
      </c>
      <c r="L7" s="134" t="s">
        <v>206</v>
      </c>
    </row>
    <row r="8" spans="1:16" x14ac:dyDescent="0.2">
      <c r="A8" s="54" t="s">
        <v>36</v>
      </c>
      <c r="B8" s="102">
        <f>SUM(B10:B36)</f>
        <v>71</v>
      </c>
      <c r="C8" s="102">
        <f t="shared" ref="C8:E8" si="0">SUM(C10:C36)</f>
        <v>541</v>
      </c>
      <c r="D8" s="102">
        <f t="shared" si="0"/>
        <v>2</v>
      </c>
      <c r="E8" s="102">
        <f t="shared" si="0"/>
        <v>3</v>
      </c>
      <c r="F8" s="102">
        <f t="shared" ref="F8" si="1">SUM(F10:F36)</f>
        <v>32</v>
      </c>
      <c r="G8" s="98"/>
      <c r="H8" s="105">
        <f>+B8/(B8+C8+D8+E8+F8)</f>
        <v>0.10939907550077041</v>
      </c>
      <c r="I8" s="105">
        <f>+C8/(B8+C8+D8+E8+F8)</f>
        <v>0.83359013867488441</v>
      </c>
      <c r="J8" s="105">
        <f>+D8/(B8+C8+D8+E8+F8)</f>
        <v>3.0816640986132513E-3</v>
      </c>
      <c r="K8" s="105">
        <f>+E8/(B8+C8+D8+E8+F8)</f>
        <v>4.6224961479198771E-3</v>
      </c>
      <c r="L8" s="105">
        <f>+F8/(B8+C8+D8+E8+F8)</f>
        <v>4.930662557781202E-2</v>
      </c>
    </row>
    <row r="9" spans="1:16" x14ac:dyDescent="0.2">
      <c r="A9" s="54"/>
      <c r="B9" s="100"/>
      <c r="C9" s="100"/>
      <c r="D9" s="100"/>
      <c r="E9" s="100"/>
      <c r="F9" s="100"/>
      <c r="G9" s="57"/>
      <c r="H9" s="106"/>
      <c r="I9" s="106"/>
      <c r="J9" s="106"/>
      <c r="K9" s="106"/>
      <c r="L9" s="106"/>
    </row>
    <row r="10" spans="1:16" x14ac:dyDescent="0.2">
      <c r="A10" s="78" t="s">
        <v>37</v>
      </c>
      <c r="B10" s="100">
        <v>11</v>
      </c>
      <c r="C10" s="100">
        <v>7</v>
      </c>
      <c r="D10" s="100"/>
      <c r="E10" s="100"/>
      <c r="F10" s="100">
        <v>1</v>
      </c>
      <c r="G10" s="57"/>
      <c r="H10" s="106">
        <f t="shared" ref="H10:H36" si="2">+B10/(B10+C10+D10+E10+F10)</f>
        <v>0.57894736842105265</v>
      </c>
      <c r="I10" s="106">
        <f t="shared" ref="I10:I36" si="3">+C10/(B10+C10+D10+E10+F10)</f>
        <v>0.36842105263157893</v>
      </c>
      <c r="J10" s="106">
        <f t="shared" ref="J10:J36" si="4">+D10/(B10+C10+D10+E10+F10)</f>
        <v>0</v>
      </c>
      <c r="K10" s="106">
        <f t="shared" ref="K10:K36" si="5">+E10/(B10+C10+D10+E10+F10)</f>
        <v>0</v>
      </c>
      <c r="L10" s="106">
        <f t="shared" ref="L10:L36" si="6">+F10/(B10+C10+D10+E10+F10)</f>
        <v>5.2631578947368418E-2</v>
      </c>
    </row>
    <row r="11" spans="1:16" x14ac:dyDescent="0.2">
      <c r="A11" s="78" t="s">
        <v>38</v>
      </c>
      <c r="B11" s="100">
        <v>10</v>
      </c>
      <c r="C11" s="100">
        <v>13</v>
      </c>
      <c r="D11" s="100"/>
      <c r="E11" s="100"/>
      <c r="F11" s="100">
        <v>1</v>
      </c>
      <c r="G11" s="57"/>
      <c r="H11" s="106">
        <f t="shared" si="2"/>
        <v>0.41666666666666669</v>
      </c>
      <c r="I11" s="106">
        <f t="shared" si="3"/>
        <v>0.54166666666666663</v>
      </c>
      <c r="J11" s="106">
        <f t="shared" si="4"/>
        <v>0</v>
      </c>
      <c r="K11" s="106">
        <f t="shared" si="5"/>
        <v>0</v>
      </c>
      <c r="L11" s="106">
        <f t="shared" si="6"/>
        <v>4.1666666666666664E-2</v>
      </c>
    </row>
    <row r="12" spans="1:16" x14ac:dyDescent="0.2">
      <c r="A12" s="78" t="s">
        <v>39</v>
      </c>
      <c r="B12" s="100">
        <v>7</v>
      </c>
      <c r="C12" s="100">
        <v>10</v>
      </c>
      <c r="D12" s="100"/>
      <c r="E12" s="100"/>
      <c r="F12" s="100"/>
      <c r="G12" s="57"/>
      <c r="H12" s="106">
        <f t="shared" si="2"/>
        <v>0.41176470588235292</v>
      </c>
      <c r="I12" s="106">
        <f t="shared" si="3"/>
        <v>0.58823529411764708</v>
      </c>
      <c r="J12" s="106">
        <f t="shared" si="4"/>
        <v>0</v>
      </c>
      <c r="K12" s="106">
        <f t="shared" si="5"/>
        <v>0</v>
      </c>
      <c r="L12" s="106">
        <f t="shared" si="6"/>
        <v>0</v>
      </c>
    </row>
    <row r="13" spans="1:16" x14ac:dyDescent="0.2">
      <c r="A13" s="78" t="s">
        <v>40</v>
      </c>
      <c r="B13" s="100">
        <v>7</v>
      </c>
      <c r="C13" s="100">
        <v>22</v>
      </c>
      <c r="D13" s="100"/>
      <c r="E13" s="100"/>
      <c r="F13" s="100">
        <v>1</v>
      </c>
      <c r="G13" s="57"/>
      <c r="H13" s="106">
        <f t="shared" si="2"/>
        <v>0.23333333333333334</v>
      </c>
      <c r="I13" s="106">
        <f t="shared" si="3"/>
        <v>0.73333333333333328</v>
      </c>
      <c r="J13" s="106">
        <f t="shared" si="4"/>
        <v>0</v>
      </c>
      <c r="K13" s="106">
        <f t="shared" si="5"/>
        <v>0</v>
      </c>
      <c r="L13" s="106">
        <f t="shared" si="6"/>
        <v>3.3333333333333333E-2</v>
      </c>
    </row>
    <row r="14" spans="1:16" x14ac:dyDescent="0.2">
      <c r="A14" s="78" t="s">
        <v>41</v>
      </c>
      <c r="B14" s="100"/>
      <c r="C14" s="100">
        <v>19</v>
      </c>
      <c r="D14" s="100"/>
      <c r="E14" s="100"/>
      <c r="F14" s="100">
        <v>2</v>
      </c>
      <c r="G14" s="57"/>
      <c r="H14" s="106">
        <f t="shared" si="2"/>
        <v>0</v>
      </c>
      <c r="I14" s="106">
        <f t="shared" si="3"/>
        <v>0.90476190476190477</v>
      </c>
      <c r="J14" s="106">
        <f t="shared" si="4"/>
        <v>0</v>
      </c>
      <c r="K14" s="106">
        <f t="shared" si="5"/>
        <v>0</v>
      </c>
      <c r="L14" s="106">
        <f t="shared" si="6"/>
        <v>9.5238095238095233E-2</v>
      </c>
    </row>
    <row r="15" spans="1:16" x14ac:dyDescent="0.2">
      <c r="A15" s="78" t="s">
        <v>43</v>
      </c>
      <c r="B15" s="100">
        <v>4</v>
      </c>
      <c r="C15" s="100">
        <v>24</v>
      </c>
      <c r="D15" s="100"/>
      <c r="E15" s="100"/>
      <c r="F15" s="100">
        <v>2</v>
      </c>
      <c r="G15" s="57"/>
      <c r="H15" s="106">
        <f t="shared" si="2"/>
        <v>0.13333333333333333</v>
      </c>
      <c r="I15" s="106">
        <f t="shared" si="3"/>
        <v>0.8</v>
      </c>
      <c r="J15" s="106">
        <f t="shared" si="4"/>
        <v>0</v>
      </c>
      <c r="K15" s="106">
        <f t="shared" si="5"/>
        <v>0</v>
      </c>
      <c r="L15" s="106">
        <f t="shared" si="6"/>
        <v>6.6666666666666666E-2</v>
      </c>
    </row>
    <row r="16" spans="1:16" x14ac:dyDescent="0.2">
      <c r="A16" s="78" t="s">
        <v>44</v>
      </c>
      <c r="B16" s="100"/>
      <c r="C16" s="100">
        <v>11</v>
      </c>
      <c r="D16" s="100"/>
      <c r="E16" s="100"/>
      <c r="F16" s="100"/>
      <c r="G16" s="57"/>
      <c r="H16" s="106">
        <f t="shared" si="2"/>
        <v>0</v>
      </c>
      <c r="I16" s="106">
        <f t="shared" si="3"/>
        <v>1</v>
      </c>
      <c r="J16" s="106">
        <f t="shared" si="4"/>
        <v>0</v>
      </c>
      <c r="K16" s="106">
        <f t="shared" si="5"/>
        <v>0</v>
      </c>
      <c r="L16" s="106">
        <f t="shared" si="6"/>
        <v>0</v>
      </c>
    </row>
    <row r="17" spans="1:12" x14ac:dyDescent="0.2">
      <c r="A17" s="78" t="s">
        <v>45</v>
      </c>
      <c r="B17" s="100">
        <v>4</v>
      </c>
      <c r="C17" s="100">
        <v>35</v>
      </c>
      <c r="D17" s="100"/>
      <c r="E17" s="100"/>
      <c r="F17" s="100">
        <v>3</v>
      </c>
      <c r="G17" s="57"/>
      <c r="H17" s="106">
        <f t="shared" si="2"/>
        <v>9.5238095238095233E-2</v>
      </c>
      <c r="I17" s="106">
        <f t="shared" si="3"/>
        <v>0.83333333333333337</v>
      </c>
      <c r="J17" s="106">
        <f t="shared" si="4"/>
        <v>0</v>
      </c>
      <c r="K17" s="106">
        <f t="shared" si="5"/>
        <v>0</v>
      </c>
      <c r="L17" s="106">
        <f t="shared" si="6"/>
        <v>7.1428571428571425E-2</v>
      </c>
    </row>
    <row r="18" spans="1:12" x14ac:dyDescent="0.2">
      <c r="A18" s="78" t="s">
        <v>46</v>
      </c>
      <c r="B18" s="100">
        <v>2</v>
      </c>
      <c r="C18" s="100">
        <v>24</v>
      </c>
      <c r="D18" s="100"/>
      <c r="E18" s="100"/>
      <c r="F18" s="100">
        <v>2</v>
      </c>
      <c r="G18" s="57"/>
      <c r="H18" s="106">
        <f t="shared" si="2"/>
        <v>7.1428571428571425E-2</v>
      </c>
      <c r="I18" s="106">
        <f t="shared" si="3"/>
        <v>0.8571428571428571</v>
      </c>
      <c r="J18" s="106">
        <f t="shared" si="4"/>
        <v>0</v>
      </c>
      <c r="K18" s="106">
        <f t="shared" si="5"/>
        <v>0</v>
      </c>
      <c r="L18" s="106">
        <f t="shared" si="6"/>
        <v>7.1428571428571425E-2</v>
      </c>
    </row>
    <row r="19" spans="1:12" x14ac:dyDescent="0.2">
      <c r="A19" s="78" t="s">
        <v>47</v>
      </c>
      <c r="B19" s="100">
        <v>1</v>
      </c>
      <c r="C19" s="100">
        <v>47</v>
      </c>
      <c r="D19" s="100"/>
      <c r="E19" s="100"/>
      <c r="F19" s="100"/>
      <c r="G19" s="57"/>
      <c r="H19" s="106">
        <f t="shared" si="2"/>
        <v>2.0833333333333332E-2</v>
      </c>
      <c r="I19" s="106">
        <f t="shared" si="3"/>
        <v>0.97916666666666663</v>
      </c>
      <c r="J19" s="106">
        <f t="shared" si="4"/>
        <v>0</v>
      </c>
      <c r="K19" s="106">
        <f t="shared" si="5"/>
        <v>0</v>
      </c>
      <c r="L19" s="106">
        <f t="shared" si="6"/>
        <v>0</v>
      </c>
    </row>
    <row r="20" spans="1:12" x14ac:dyDescent="0.2">
      <c r="A20" s="78" t="s">
        <v>48</v>
      </c>
      <c r="B20" s="100"/>
      <c r="C20" s="100">
        <v>21</v>
      </c>
      <c r="D20" s="100"/>
      <c r="E20" s="100"/>
      <c r="F20" s="100">
        <v>1</v>
      </c>
      <c r="G20" s="57"/>
      <c r="H20" s="106">
        <f t="shared" si="2"/>
        <v>0</v>
      </c>
      <c r="I20" s="106">
        <f t="shared" si="3"/>
        <v>0.95454545454545459</v>
      </c>
      <c r="J20" s="106">
        <f t="shared" si="4"/>
        <v>0</v>
      </c>
      <c r="K20" s="106">
        <f t="shared" si="5"/>
        <v>0</v>
      </c>
      <c r="L20" s="106">
        <f t="shared" si="6"/>
        <v>4.5454545454545456E-2</v>
      </c>
    </row>
    <row r="21" spans="1:12" x14ac:dyDescent="0.2">
      <c r="A21" s="86" t="s">
        <v>49</v>
      </c>
      <c r="B21" s="100">
        <v>3</v>
      </c>
      <c r="C21" s="100">
        <v>30</v>
      </c>
      <c r="D21" s="100">
        <v>1</v>
      </c>
      <c r="E21" s="100"/>
      <c r="F21" s="100">
        <v>1</v>
      </c>
      <c r="G21" s="57"/>
      <c r="H21" s="106">
        <f t="shared" si="2"/>
        <v>8.5714285714285715E-2</v>
      </c>
      <c r="I21" s="106">
        <f t="shared" si="3"/>
        <v>0.8571428571428571</v>
      </c>
      <c r="J21" s="106">
        <f t="shared" si="4"/>
        <v>2.8571428571428571E-2</v>
      </c>
      <c r="K21" s="106">
        <f t="shared" si="5"/>
        <v>0</v>
      </c>
      <c r="L21" s="106">
        <f t="shared" si="6"/>
        <v>2.8571428571428571E-2</v>
      </c>
    </row>
    <row r="22" spans="1:12" x14ac:dyDescent="0.2">
      <c r="A22" s="78" t="s">
        <v>50</v>
      </c>
      <c r="B22" s="100">
        <v>2</v>
      </c>
      <c r="C22" s="100">
        <v>18</v>
      </c>
      <c r="D22" s="100"/>
      <c r="E22" s="100"/>
      <c r="F22" s="100">
        <v>1</v>
      </c>
      <c r="G22" s="57"/>
      <c r="H22" s="106">
        <f t="shared" si="2"/>
        <v>9.5238095238095233E-2</v>
      </c>
      <c r="I22" s="106">
        <f t="shared" si="3"/>
        <v>0.8571428571428571</v>
      </c>
      <c r="J22" s="106">
        <f t="shared" si="4"/>
        <v>0</v>
      </c>
      <c r="K22" s="106">
        <f t="shared" si="5"/>
        <v>0</v>
      </c>
      <c r="L22" s="106">
        <f t="shared" si="6"/>
        <v>4.7619047619047616E-2</v>
      </c>
    </row>
    <row r="23" spans="1:12" x14ac:dyDescent="0.2">
      <c r="A23" s="78" t="s">
        <v>51</v>
      </c>
      <c r="B23" s="100">
        <v>7</v>
      </c>
      <c r="C23" s="100">
        <v>24</v>
      </c>
      <c r="D23" s="100"/>
      <c r="E23" s="100"/>
      <c r="F23" s="100"/>
      <c r="G23" s="57"/>
      <c r="H23" s="106">
        <f t="shared" si="2"/>
        <v>0.22580645161290322</v>
      </c>
      <c r="I23" s="106">
        <f t="shared" si="3"/>
        <v>0.77419354838709675</v>
      </c>
      <c r="J23" s="106">
        <f t="shared" si="4"/>
        <v>0</v>
      </c>
      <c r="K23" s="106">
        <f t="shared" si="5"/>
        <v>0</v>
      </c>
      <c r="L23" s="106">
        <f t="shared" si="6"/>
        <v>0</v>
      </c>
    </row>
    <row r="24" spans="1:12" x14ac:dyDescent="0.2">
      <c r="A24" s="78" t="s">
        <v>52</v>
      </c>
      <c r="B24" s="100">
        <v>2</v>
      </c>
      <c r="C24" s="100">
        <v>17</v>
      </c>
      <c r="D24" s="100"/>
      <c r="E24" s="100">
        <v>1</v>
      </c>
      <c r="F24" s="100">
        <v>1</v>
      </c>
      <c r="G24" s="57"/>
      <c r="H24" s="106">
        <f t="shared" si="2"/>
        <v>9.5238095238095233E-2</v>
      </c>
      <c r="I24" s="106">
        <f t="shared" si="3"/>
        <v>0.80952380952380953</v>
      </c>
      <c r="J24" s="106">
        <f t="shared" si="4"/>
        <v>0</v>
      </c>
      <c r="K24" s="106">
        <f t="shared" si="5"/>
        <v>4.7619047619047616E-2</v>
      </c>
      <c r="L24" s="106">
        <f t="shared" si="6"/>
        <v>4.7619047619047616E-2</v>
      </c>
    </row>
    <row r="25" spans="1:12" x14ac:dyDescent="0.2">
      <c r="A25" s="78" t="s">
        <v>53</v>
      </c>
      <c r="B25" s="100"/>
      <c r="C25" s="100">
        <v>24</v>
      </c>
      <c r="D25" s="100"/>
      <c r="E25" s="100"/>
      <c r="F25" s="100">
        <v>1</v>
      </c>
      <c r="G25" s="57"/>
      <c r="H25" s="106">
        <f t="shared" si="2"/>
        <v>0</v>
      </c>
      <c r="I25" s="106">
        <f t="shared" si="3"/>
        <v>0.96</v>
      </c>
      <c r="J25" s="106">
        <f t="shared" si="4"/>
        <v>0</v>
      </c>
      <c r="K25" s="106">
        <f t="shared" si="5"/>
        <v>0</v>
      </c>
      <c r="L25" s="106">
        <f t="shared" si="6"/>
        <v>0.04</v>
      </c>
    </row>
    <row r="26" spans="1:12" x14ac:dyDescent="0.2">
      <c r="A26" s="78" t="s">
        <v>54</v>
      </c>
      <c r="B26" s="100">
        <v>1</v>
      </c>
      <c r="C26" s="100">
        <v>15</v>
      </c>
      <c r="D26" s="100"/>
      <c r="E26" s="100"/>
      <c r="F26" s="100">
        <v>1</v>
      </c>
      <c r="G26" s="57"/>
      <c r="H26" s="106">
        <f t="shared" si="2"/>
        <v>5.8823529411764705E-2</v>
      </c>
      <c r="I26" s="106">
        <f t="shared" si="3"/>
        <v>0.88235294117647056</v>
      </c>
      <c r="J26" s="106">
        <f t="shared" si="4"/>
        <v>0</v>
      </c>
      <c r="K26" s="106">
        <f t="shared" si="5"/>
        <v>0</v>
      </c>
      <c r="L26" s="106">
        <f t="shared" si="6"/>
        <v>5.8823529411764705E-2</v>
      </c>
    </row>
    <row r="27" spans="1:12" x14ac:dyDescent="0.2">
      <c r="A27" s="78" t="s">
        <v>55</v>
      </c>
      <c r="B27" s="100">
        <v>2</v>
      </c>
      <c r="C27" s="100">
        <v>13</v>
      </c>
      <c r="D27" s="100"/>
      <c r="E27" s="100"/>
      <c r="F27" s="100"/>
      <c r="G27" s="57"/>
      <c r="H27" s="106">
        <f t="shared" si="2"/>
        <v>0.13333333333333333</v>
      </c>
      <c r="I27" s="106">
        <f t="shared" si="3"/>
        <v>0.8666666666666667</v>
      </c>
      <c r="J27" s="106">
        <f t="shared" si="4"/>
        <v>0</v>
      </c>
      <c r="K27" s="106">
        <f t="shared" si="5"/>
        <v>0</v>
      </c>
      <c r="L27" s="106">
        <f t="shared" si="6"/>
        <v>0</v>
      </c>
    </row>
    <row r="28" spans="1:12" x14ac:dyDescent="0.2">
      <c r="A28" s="78" t="s">
        <v>56</v>
      </c>
      <c r="B28" s="100">
        <v>1</v>
      </c>
      <c r="C28" s="100">
        <v>12</v>
      </c>
      <c r="D28" s="100"/>
      <c r="E28" s="100"/>
      <c r="F28" s="100"/>
      <c r="G28" s="57"/>
      <c r="H28" s="106">
        <f t="shared" si="2"/>
        <v>7.6923076923076927E-2</v>
      </c>
      <c r="I28" s="106">
        <f t="shared" si="3"/>
        <v>0.92307692307692313</v>
      </c>
      <c r="J28" s="106">
        <f t="shared" si="4"/>
        <v>0</v>
      </c>
      <c r="K28" s="106">
        <f t="shared" si="5"/>
        <v>0</v>
      </c>
      <c r="L28" s="106">
        <f t="shared" si="6"/>
        <v>0</v>
      </c>
    </row>
    <row r="29" spans="1:12" x14ac:dyDescent="0.2">
      <c r="A29" s="78" t="s">
        <v>57</v>
      </c>
      <c r="B29" s="100">
        <v>3</v>
      </c>
      <c r="C29" s="100">
        <v>16</v>
      </c>
      <c r="D29" s="100"/>
      <c r="E29" s="100"/>
      <c r="F29" s="100">
        <v>1</v>
      </c>
      <c r="G29" s="57"/>
      <c r="H29" s="106">
        <f t="shared" si="2"/>
        <v>0.15</v>
      </c>
      <c r="I29" s="106">
        <f t="shared" si="3"/>
        <v>0.8</v>
      </c>
      <c r="J29" s="106">
        <f t="shared" si="4"/>
        <v>0</v>
      </c>
      <c r="K29" s="106">
        <f t="shared" si="5"/>
        <v>0</v>
      </c>
      <c r="L29" s="106">
        <f t="shared" si="6"/>
        <v>0.05</v>
      </c>
    </row>
    <row r="30" spans="1:12" x14ac:dyDescent="0.2">
      <c r="A30" s="78" t="s">
        <v>58</v>
      </c>
      <c r="B30" s="100">
        <v>1</v>
      </c>
      <c r="C30" s="100">
        <v>28</v>
      </c>
      <c r="D30" s="100"/>
      <c r="E30" s="100">
        <v>1</v>
      </c>
      <c r="F30" s="100"/>
      <c r="G30" s="57"/>
      <c r="H30" s="106">
        <f t="shared" si="2"/>
        <v>3.3333333333333333E-2</v>
      </c>
      <c r="I30" s="106">
        <f t="shared" si="3"/>
        <v>0.93333333333333335</v>
      </c>
      <c r="J30" s="106">
        <f t="shared" si="4"/>
        <v>0</v>
      </c>
      <c r="K30" s="106">
        <f t="shared" si="5"/>
        <v>3.3333333333333333E-2</v>
      </c>
      <c r="L30" s="106">
        <f t="shared" si="6"/>
        <v>0</v>
      </c>
    </row>
    <row r="31" spans="1:12" x14ac:dyDescent="0.2">
      <c r="A31" s="78" t="s">
        <v>59</v>
      </c>
      <c r="B31" s="100">
        <v>1</v>
      </c>
      <c r="C31" s="100">
        <v>13</v>
      </c>
      <c r="D31" s="100"/>
      <c r="E31" s="100"/>
      <c r="F31" s="100">
        <v>1</v>
      </c>
      <c r="G31" s="57"/>
      <c r="H31" s="106">
        <f t="shared" si="2"/>
        <v>6.6666666666666666E-2</v>
      </c>
      <c r="I31" s="106">
        <f t="shared" si="3"/>
        <v>0.8666666666666667</v>
      </c>
      <c r="J31" s="106">
        <f t="shared" si="4"/>
        <v>0</v>
      </c>
      <c r="K31" s="106">
        <f t="shared" si="5"/>
        <v>0</v>
      </c>
      <c r="L31" s="106">
        <f t="shared" si="6"/>
        <v>6.6666666666666666E-2</v>
      </c>
    </row>
    <row r="32" spans="1:12" x14ac:dyDescent="0.2">
      <c r="A32" s="78" t="s">
        <v>60</v>
      </c>
      <c r="B32" s="100"/>
      <c r="C32" s="100">
        <v>26</v>
      </c>
      <c r="D32" s="100"/>
      <c r="E32" s="100"/>
      <c r="F32" s="100">
        <v>2</v>
      </c>
      <c r="G32" s="57"/>
      <c r="H32" s="106">
        <f t="shared" si="2"/>
        <v>0</v>
      </c>
      <c r="I32" s="106">
        <f t="shared" si="3"/>
        <v>0.9285714285714286</v>
      </c>
      <c r="J32" s="106">
        <f t="shared" si="4"/>
        <v>0</v>
      </c>
      <c r="K32" s="106">
        <f t="shared" si="5"/>
        <v>0</v>
      </c>
      <c r="L32" s="106">
        <f t="shared" si="6"/>
        <v>7.1428571428571425E-2</v>
      </c>
    </row>
    <row r="33" spans="1:12" x14ac:dyDescent="0.2">
      <c r="A33" s="78" t="s">
        <v>61</v>
      </c>
      <c r="B33" s="100"/>
      <c r="C33" s="100">
        <v>6</v>
      </c>
      <c r="D33" s="100"/>
      <c r="E33" s="100"/>
      <c r="F33" s="100">
        <v>1</v>
      </c>
      <c r="G33" s="57"/>
      <c r="H33" s="106">
        <f t="shared" si="2"/>
        <v>0</v>
      </c>
      <c r="I33" s="106">
        <f t="shared" si="3"/>
        <v>0.8571428571428571</v>
      </c>
      <c r="J33" s="106">
        <f t="shared" si="4"/>
        <v>0</v>
      </c>
      <c r="K33" s="106">
        <f t="shared" si="5"/>
        <v>0</v>
      </c>
      <c r="L33" s="106">
        <f t="shared" si="6"/>
        <v>0.14285714285714285</v>
      </c>
    </row>
    <row r="34" spans="1:12" x14ac:dyDescent="0.2">
      <c r="A34" s="78" t="s">
        <v>62</v>
      </c>
      <c r="B34" s="100"/>
      <c r="C34" s="100">
        <v>30</v>
      </c>
      <c r="D34" s="100"/>
      <c r="E34" s="100">
        <v>1</v>
      </c>
      <c r="F34" s="100">
        <v>4</v>
      </c>
      <c r="G34" s="57"/>
      <c r="H34" s="106">
        <f t="shared" si="2"/>
        <v>0</v>
      </c>
      <c r="I34" s="106">
        <f t="shared" si="3"/>
        <v>0.8571428571428571</v>
      </c>
      <c r="J34" s="106">
        <f t="shared" si="4"/>
        <v>0</v>
      </c>
      <c r="K34" s="106">
        <f t="shared" si="5"/>
        <v>2.8571428571428571E-2</v>
      </c>
      <c r="L34" s="106">
        <f t="shared" si="6"/>
        <v>0.11428571428571428</v>
      </c>
    </row>
    <row r="35" spans="1:12" x14ac:dyDescent="0.2">
      <c r="A35" s="87" t="s">
        <v>63</v>
      </c>
      <c r="B35" s="100">
        <v>1</v>
      </c>
      <c r="C35" s="100">
        <v>26</v>
      </c>
      <c r="D35" s="100"/>
      <c r="E35" s="100"/>
      <c r="F35" s="100">
        <v>2</v>
      </c>
      <c r="G35" s="57"/>
      <c r="H35" s="106">
        <f t="shared" si="2"/>
        <v>3.4482758620689655E-2</v>
      </c>
      <c r="I35" s="106">
        <f t="shared" si="3"/>
        <v>0.89655172413793105</v>
      </c>
      <c r="J35" s="106">
        <f t="shared" si="4"/>
        <v>0</v>
      </c>
      <c r="K35" s="106">
        <f t="shared" si="5"/>
        <v>0</v>
      </c>
      <c r="L35" s="106">
        <f t="shared" si="6"/>
        <v>6.8965517241379309E-2</v>
      </c>
    </row>
    <row r="36" spans="1:12" ht="13.5" thickBot="1" x14ac:dyDescent="0.25">
      <c r="A36" s="88" t="s">
        <v>64</v>
      </c>
      <c r="B36" s="89">
        <v>1</v>
      </c>
      <c r="C36" s="89">
        <v>10</v>
      </c>
      <c r="D36" s="89">
        <v>1</v>
      </c>
      <c r="E36" s="89"/>
      <c r="F36" s="89">
        <v>3</v>
      </c>
      <c r="G36" s="67"/>
      <c r="H36" s="108">
        <f t="shared" si="2"/>
        <v>6.6666666666666666E-2</v>
      </c>
      <c r="I36" s="108">
        <f t="shared" si="3"/>
        <v>0.66666666666666663</v>
      </c>
      <c r="J36" s="108">
        <f t="shared" si="4"/>
        <v>6.6666666666666666E-2</v>
      </c>
      <c r="K36" s="108">
        <f t="shared" si="5"/>
        <v>0</v>
      </c>
      <c r="L36" s="108">
        <f t="shared" si="6"/>
        <v>0.2</v>
      </c>
    </row>
  </sheetData>
  <mergeCells count="9">
    <mergeCell ref="A6:A7"/>
    <mergeCell ref="B6:F6"/>
    <mergeCell ref="H6:L6"/>
    <mergeCell ref="N1:O2"/>
    <mergeCell ref="A1:L1"/>
    <mergeCell ref="A2:L2"/>
    <mergeCell ref="A3:L3"/>
    <mergeCell ref="A4:L4"/>
    <mergeCell ref="A5:L5"/>
  </mergeCells>
  <hyperlinks>
    <hyperlink ref="N1" r:id="rId1" location="INDICE!A1"/>
    <hyperlink ref="N1:O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"/>
  <sheetViews>
    <sheetView workbookViewId="0">
      <selection activeCell="P21" sqref="P21"/>
    </sheetView>
  </sheetViews>
  <sheetFormatPr baseColWidth="10" defaultRowHeight="12.75" x14ac:dyDescent="0.2"/>
  <sheetData>
    <row r="1" spans="12:15" ht="15" x14ac:dyDescent="0.2">
      <c r="L1" s="36"/>
      <c r="M1" s="223" t="s">
        <v>132</v>
      </c>
      <c r="N1" s="223"/>
      <c r="O1" s="36"/>
    </row>
    <row r="2" spans="12:15" ht="15" x14ac:dyDescent="0.2">
      <c r="L2" s="36"/>
      <c r="M2" s="223"/>
      <c r="N2" s="223"/>
    </row>
  </sheetData>
  <mergeCells count="1">
    <mergeCell ref="M1:N2"/>
  </mergeCells>
  <hyperlinks>
    <hyperlink ref="M1" r:id="rId1" location="INDICE!A1"/>
    <hyperlink ref="M1:N2" location="INDICE!A3" display="INDICE"/>
  </hyperlinks>
  <pageMargins left="0.7" right="0.7" top="0.75" bottom="0.75" header="0.3" footer="0.3"/>
  <pageSetup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Normal="100" workbookViewId="0">
      <selection activeCell="N1" sqref="N1:O2"/>
    </sheetView>
  </sheetViews>
  <sheetFormatPr baseColWidth="10" defaultRowHeight="15" x14ac:dyDescent="0.25"/>
  <cols>
    <col min="1" max="1" width="16.42578125" style="44" customWidth="1"/>
    <col min="2" max="2" width="8" style="59" customWidth="1"/>
    <col min="3" max="3" width="9.5703125" style="59" customWidth="1"/>
    <col min="4" max="4" width="10.5703125" style="59" customWidth="1"/>
    <col min="5" max="5" width="8.42578125" style="59" customWidth="1"/>
    <col min="6" max="6" width="4.85546875" style="59" customWidth="1"/>
    <col min="7" max="7" width="1.42578125" style="59" customWidth="1"/>
    <col min="8" max="8" width="7.5703125" style="59" customWidth="1"/>
    <col min="9" max="9" width="8.140625" style="59" customWidth="1"/>
    <col min="10" max="10" width="10.42578125" style="59" customWidth="1"/>
    <col min="11" max="11" width="7.42578125" style="59" customWidth="1"/>
    <col min="12" max="12" width="5.28515625" style="60" bestFit="1" customWidth="1"/>
    <col min="13" max="13" width="11.42578125" style="4"/>
    <col min="14" max="16384" width="11.42578125" style="3"/>
  </cols>
  <sheetData>
    <row r="1" spans="1:16" s="1" customFormat="1" ht="15" customHeight="1" x14ac:dyDescent="0.2">
      <c r="A1" s="233" t="s">
        <v>238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36"/>
      <c r="N1" s="223" t="s">
        <v>132</v>
      </c>
      <c r="O1" s="223"/>
      <c r="P1" s="36"/>
    </row>
    <row r="2" spans="1:16" s="1" customFormat="1" ht="15" customHeight="1" x14ac:dyDescent="0.2">
      <c r="A2" s="233" t="s">
        <v>122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36"/>
      <c r="N2" s="223"/>
      <c r="O2" s="223"/>
      <c r="P2"/>
    </row>
    <row r="3" spans="1:16" s="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6" s="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</row>
    <row r="5" spans="1:16" s="1" customFormat="1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6" s="2" customFormat="1" ht="15.75" customHeight="1" x14ac:dyDescent="0.2">
      <c r="A6" s="231"/>
      <c r="B6" s="234" t="s">
        <v>84</v>
      </c>
      <c r="C6" s="234"/>
      <c r="D6" s="234"/>
      <c r="E6" s="234"/>
      <c r="F6" s="234"/>
      <c r="G6" s="44"/>
      <c r="H6" s="234" t="s">
        <v>98</v>
      </c>
      <c r="I6" s="234"/>
      <c r="J6" s="234"/>
      <c r="K6" s="234"/>
      <c r="L6" s="234"/>
    </row>
    <row r="7" spans="1:16" s="2" customFormat="1" ht="24.75" thickBot="1" x14ac:dyDescent="0.25">
      <c r="A7" s="232" t="s">
        <v>27</v>
      </c>
      <c r="B7" s="115" t="s">
        <v>99</v>
      </c>
      <c r="C7" s="115" t="s">
        <v>100</v>
      </c>
      <c r="D7" s="115" t="s">
        <v>101</v>
      </c>
      <c r="E7" s="115" t="s">
        <v>102</v>
      </c>
      <c r="F7" s="115" t="s">
        <v>88</v>
      </c>
      <c r="G7" s="115"/>
      <c r="H7" s="185" t="s">
        <v>99</v>
      </c>
      <c r="I7" s="185" t="s">
        <v>100</v>
      </c>
      <c r="J7" s="185" t="s">
        <v>101</v>
      </c>
      <c r="K7" s="185" t="s">
        <v>102</v>
      </c>
      <c r="L7" s="185" t="s">
        <v>88</v>
      </c>
    </row>
    <row r="8" spans="1:16" x14ac:dyDescent="0.25">
      <c r="A8" s="54" t="s">
        <v>36</v>
      </c>
      <c r="B8" s="102">
        <f>SUM(B10:B36)</f>
        <v>464</v>
      </c>
      <c r="C8" s="102">
        <f t="shared" ref="C8:F8" si="0">SUM(C10:C36)</f>
        <v>37</v>
      </c>
      <c r="D8" s="102">
        <f t="shared" si="0"/>
        <v>109</v>
      </c>
      <c r="E8" s="102">
        <f t="shared" si="0"/>
        <v>10</v>
      </c>
      <c r="F8" s="102">
        <f t="shared" si="0"/>
        <v>29</v>
      </c>
      <c r="G8" s="98"/>
      <c r="H8" s="110">
        <f>+B8/(B8+C8+D8+E8+F8)</f>
        <v>0.71494607087827422</v>
      </c>
      <c r="I8" s="110">
        <f>+C8/(B8+C8+D8+E8+F8)</f>
        <v>5.7010785824345149E-2</v>
      </c>
      <c r="J8" s="110">
        <f>+D8/(B8+C8+D8+E8+F8)</f>
        <v>0.1679506933744222</v>
      </c>
      <c r="K8" s="110">
        <f>+E8/(B8+C8+D8+E8+F8)</f>
        <v>1.5408320493066256E-2</v>
      </c>
      <c r="L8" s="110">
        <f>+F8/(B8+C8+D8+E8+F8)</f>
        <v>4.4684129429892139E-2</v>
      </c>
    </row>
    <row r="9" spans="1:16" x14ac:dyDescent="0.25">
      <c r="A9" s="54"/>
      <c r="B9" s="55"/>
      <c r="C9" s="55"/>
      <c r="D9" s="55"/>
      <c r="E9" s="55"/>
      <c r="F9" s="55"/>
      <c r="G9" s="57"/>
      <c r="H9" s="107"/>
      <c r="I9" s="107"/>
      <c r="J9" s="107"/>
      <c r="K9" s="107"/>
      <c r="L9" s="107"/>
    </row>
    <row r="10" spans="1:16" x14ac:dyDescent="0.25">
      <c r="A10" s="78" t="s">
        <v>37</v>
      </c>
      <c r="B10" s="100">
        <v>18</v>
      </c>
      <c r="C10" s="100"/>
      <c r="D10" s="100"/>
      <c r="E10" s="100"/>
      <c r="F10" s="100">
        <v>1</v>
      </c>
      <c r="G10" s="57"/>
      <c r="H10" s="107">
        <f t="shared" ref="H10:H36" si="1">+B10/(B10+C10+D10+E10+F10)</f>
        <v>0.94736842105263153</v>
      </c>
      <c r="I10" s="107">
        <f t="shared" ref="I10:I36" si="2">+C10/(B10+C10+D10+E10+F10)</f>
        <v>0</v>
      </c>
      <c r="J10" s="107">
        <f t="shared" ref="J10:J36" si="3">+D10/(B10+C10+D10+E10+F10)</f>
        <v>0</v>
      </c>
      <c r="K10" s="107">
        <f t="shared" ref="K10:K36" si="4">+E10/(B10+C10+D10+E10+F10)</f>
        <v>0</v>
      </c>
      <c r="L10" s="107">
        <f t="shared" ref="L10:L36" si="5">+F10/(B10+C10+D10+E10+F10)</f>
        <v>5.2631578947368418E-2</v>
      </c>
    </row>
    <row r="11" spans="1:16" x14ac:dyDescent="0.25">
      <c r="A11" s="78" t="s">
        <v>38</v>
      </c>
      <c r="B11" s="100">
        <v>23</v>
      </c>
      <c r="C11" s="100"/>
      <c r="D11" s="100"/>
      <c r="E11" s="100"/>
      <c r="F11" s="100">
        <v>1</v>
      </c>
      <c r="G11" s="57"/>
      <c r="H11" s="107">
        <f t="shared" si="1"/>
        <v>0.95833333333333337</v>
      </c>
      <c r="I11" s="107">
        <f t="shared" si="2"/>
        <v>0</v>
      </c>
      <c r="J11" s="107">
        <f t="shared" si="3"/>
        <v>0</v>
      </c>
      <c r="K11" s="107">
        <f t="shared" si="4"/>
        <v>0</v>
      </c>
      <c r="L11" s="107">
        <f t="shared" si="5"/>
        <v>4.1666666666666664E-2</v>
      </c>
    </row>
    <row r="12" spans="1:16" x14ac:dyDescent="0.25">
      <c r="A12" s="78" t="s">
        <v>39</v>
      </c>
      <c r="B12" s="100">
        <v>17</v>
      </c>
      <c r="C12" s="100"/>
      <c r="D12" s="100"/>
      <c r="E12" s="100"/>
      <c r="F12" s="100"/>
      <c r="G12" s="57"/>
      <c r="H12" s="107">
        <f t="shared" si="1"/>
        <v>1</v>
      </c>
      <c r="I12" s="107">
        <f t="shared" si="2"/>
        <v>0</v>
      </c>
      <c r="J12" s="107">
        <f t="shared" si="3"/>
        <v>0</v>
      </c>
      <c r="K12" s="107">
        <f t="shared" si="4"/>
        <v>0</v>
      </c>
      <c r="L12" s="107">
        <f t="shared" si="5"/>
        <v>0</v>
      </c>
    </row>
    <row r="13" spans="1:16" x14ac:dyDescent="0.25">
      <c r="A13" s="78" t="s">
        <v>40</v>
      </c>
      <c r="B13" s="100">
        <v>19</v>
      </c>
      <c r="C13" s="100"/>
      <c r="D13" s="100">
        <v>10</v>
      </c>
      <c r="E13" s="100"/>
      <c r="F13" s="100">
        <v>1</v>
      </c>
      <c r="G13" s="57"/>
      <c r="H13" s="107">
        <f t="shared" si="1"/>
        <v>0.6333333333333333</v>
      </c>
      <c r="I13" s="107">
        <f t="shared" si="2"/>
        <v>0</v>
      </c>
      <c r="J13" s="107">
        <f t="shared" si="3"/>
        <v>0.33333333333333331</v>
      </c>
      <c r="K13" s="107">
        <f t="shared" si="4"/>
        <v>0</v>
      </c>
      <c r="L13" s="107">
        <f t="shared" si="5"/>
        <v>3.3333333333333333E-2</v>
      </c>
    </row>
    <row r="14" spans="1:16" x14ac:dyDescent="0.25">
      <c r="A14" s="78" t="s">
        <v>41</v>
      </c>
      <c r="B14" s="100">
        <v>16</v>
      </c>
      <c r="C14" s="100"/>
      <c r="D14" s="100">
        <v>3</v>
      </c>
      <c r="E14" s="100"/>
      <c r="F14" s="100">
        <v>2</v>
      </c>
      <c r="G14" s="57"/>
      <c r="H14" s="107">
        <f t="shared" si="1"/>
        <v>0.76190476190476186</v>
      </c>
      <c r="I14" s="107">
        <f t="shared" si="2"/>
        <v>0</v>
      </c>
      <c r="J14" s="107">
        <f t="shared" si="3"/>
        <v>0.14285714285714285</v>
      </c>
      <c r="K14" s="107">
        <f t="shared" si="4"/>
        <v>0</v>
      </c>
      <c r="L14" s="107">
        <f t="shared" si="5"/>
        <v>9.5238095238095233E-2</v>
      </c>
    </row>
    <row r="15" spans="1:16" x14ac:dyDescent="0.25">
      <c r="A15" s="78" t="s">
        <v>43</v>
      </c>
      <c r="B15" s="100">
        <v>29</v>
      </c>
      <c r="C15" s="100"/>
      <c r="D15" s="100"/>
      <c r="E15" s="100"/>
      <c r="F15" s="100">
        <v>1</v>
      </c>
      <c r="G15" s="57"/>
      <c r="H15" s="107">
        <f t="shared" si="1"/>
        <v>0.96666666666666667</v>
      </c>
      <c r="I15" s="107">
        <f t="shared" si="2"/>
        <v>0</v>
      </c>
      <c r="J15" s="107">
        <f t="shared" si="3"/>
        <v>0</v>
      </c>
      <c r="K15" s="107">
        <f t="shared" si="4"/>
        <v>0</v>
      </c>
      <c r="L15" s="107">
        <f t="shared" si="5"/>
        <v>3.3333333333333333E-2</v>
      </c>
    </row>
    <row r="16" spans="1:16" x14ac:dyDescent="0.25">
      <c r="A16" s="78" t="s">
        <v>44</v>
      </c>
      <c r="B16" s="100"/>
      <c r="C16" s="100"/>
      <c r="D16" s="100">
        <v>11</v>
      </c>
      <c r="E16" s="100"/>
      <c r="F16" s="100"/>
      <c r="G16" s="57"/>
      <c r="H16" s="107">
        <f t="shared" si="1"/>
        <v>0</v>
      </c>
      <c r="I16" s="107">
        <f t="shared" si="2"/>
        <v>0</v>
      </c>
      <c r="J16" s="107">
        <f t="shared" si="3"/>
        <v>1</v>
      </c>
      <c r="K16" s="107">
        <f t="shared" si="4"/>
        <v>0</v>
      </c>
      <c r="L16" s="107">
        <f t="shared" si="5"/>
        <v>0</v>
      </c>
    </row>
    <row r="17" spans="1:12" x14ac:dyDescent="0.25">
      <c r="A17" s="78" t="s">
        <v>45</v>
      </c>
      <c r="B17" s="100">
        <v>40</v>
      </c>
      <c r="C17" s="100"/>
      <c r="D17" s="100"/>
      <c r="E17" s="100"/>
      <c r="F17" s="100">
        <v>2</v>
      </c>
      <c r="G17" s="57"/>
      <c r="H17" s="107">
        <f t="shared" si="1"/>
        <v>0.95238095238095233</v>
      </c>
      <c r="I17" s="107">
        <f t="shared" si="2"/>
        <v>0</v>
      </c>
      <c r="J17" s="107">
        <f t="shared" si="3"/>
        <v>0</v>
      </c>
      <c r="K17" s="107">
        <f t="shared" si="4"/>
        <v>0</v>
      </c>
      <c r="L17" s="107">
        <f t="shared" si="5"/>
        <v>4.7619047619047616E-2</v>
      </c>
    </row>
    <row r="18" spans="1:12" x14ac:dyDescent="0.25">
      <c r="A18" s="78" t="s">
        <v>46</v>
      </c>
      <c r="B18" s="100">
        <v>18</v>
      </c>
      <c r="C18" s="100"/>
      <c r="D18" s="100">
        <v>8</v>
      </c>
      <c r="E18" s="100"/>
      <c r="F18" s="100">
        <v>2</v>
      </c>
      <c r="G18" s="57"/>
      <c r="H18" s="107">
        <f t="shared" si="1"/>
        <v>0.6428571428571429</v>
      </c>
      <c r="I18" s="107">
        <f t="shared" si="2"/>
        <v>0</v>
      </c>
      <c r="J18" s="107">
        <f t="shared" si="3"/>
        <v>0.2857142857142857</v>
      </c>
      <c r="K18" s="107">
        <f t="shared" si="4"/>
        <v>0</v>
      </c>
      <c r="L18" s="107">
        <f t="shared" si="5"/>
        <v>7.1428571428571425E-2</v>
      </c>
    </row>
    <row r="19" spans="1:12" x14ac:dyDescent="0.25">
      <c r="A19" s="78" t="s">
        <v>47</v>
      </c>
      <c r="B19" s="100">
        <v>10</v>
      </c>
      <c r="C19" s="100"/>
      <c r="D19" s="100">
        <v>38</v>
      </c>
      <c r="E19" s="100"/>
      <c r="F19" s="100"/>
      <c r="G19" s="57"/>
      <c r="H19" s="107">
        <f t="shared" si="1"/>
        <v>0.20833333333333334</v>
      </c>
      <c r="I19" s="107">
        <f t="shared" si="2"/>
        <v>0</v>
      </c>
      <c r="J19" s="107">
        <f t="shared" si="3"/>
        <v>0.79166666666666663</v>
      </c>
      <c r="K19" s="107">
        <f t="shared" si="4"/>
        <v>0</v>
      </c>
      <c r="L19" s="107">
        <f t="shared" si="5"/>
        <v>0</v>
      </c>
    </row>
    <row r="20" spans="1:12" x14ac:dyDescent="0.25">
      <c r="A20" s="78" t="s">
        <v>48</v>
      </c>
      <c r="B20" s="100">
        <v>21</v>
      </c>
      <c r="C20" s="100"/>
      <c r="D20" s="100"/>
      <c r="E20" s="100"/>
      <c r="F20" s="100">
        <v>1</v>
      </c>
      <c r="G20" s="57"/>
      <c r="H20" s="107">
        <f t="shared" si="1"/>
        <v>0.95454545454545459</v>
      </c>
      <c r="I20" s="107">
        <f t="shared" si="2"/>
        <v>0</v>
      </c>
      <c r="J20" s="107">
        <f t="shared" si="3"/>
        <v>0</v>
      </c>
      <c r="K20" s="107">
        <f t="shared" si="4"/>
        <v>0</v>
      </c>
      <c r="L20" s="107">
        <f t="shared" si="5"/>
        <v>4.5454545454545456E-2</v>
      </c>
    </row>
    <row r="21" spans="1:12" x14ac:dyDescent="0.25">
      <c r="A21" s="86" t="s">
        <v>49</v>
      </c>
      <c r="B21" s="100">
        <v>6</v>
      </c>
      <c r="C21" s="100">
        <v>26</v>
      </c>
      <c r="D21" s="100">
        <v>2</v>
      </c>
      <c r="E21" s="100"/>
      <c r="F21" s="100">
        <v>1</v>
      </c>
      <c r="G21" s="57"/>
      <c r="H21" s="107">
        <f t="shared" si="1"/>
        <v>0.17142857142857143</v>
      </c>
      <c r="I21" s="107">
        <f t="shared" si="2"/>
        <v>0.74285714285714288</v>
      </c>
      <c r="J21" s="107">
        <f t="shared" si="3"/>
        <v>5.7142857142857141E-2</v>
      </c>
      <c r="K21" s="107">
        <f t="shared" si="4"/>
        <v>0</v>
      </c>
      <c r="L21" s="107">
        <f t="shared" si="5"/>
        <v>2.8571428571428571E-2</v>
      </c>
    </row>
    <row r="22" spans="1:12" x14ac:dyDescent="0.25">
      <c r="A22" s="78" t="s">
        <v>50</v>
      </c>
      <c r="B22" s="100">
        <v>14</v>
      </c>
      <c r="C22" s="100"/>
      <c r="D22" s="100"/>
      <c r="E22" s="100">
        <v>6</v>
      </c>
      <c r="F22" s="100">
        <v>1</v>
      </c>
      <c r="G22" s="57"/>
      <c r="H22" s="107">
        <f t="shared" si="1"/>
        <v>0.66666666666666663</v>
      </c>
      <c r="I22" s="107">
        <f t="shared" si="2"/>
        <v>0</v>
      </c>
      <c r="J22" s="107">
        <f t="shared" si="3"/>
        <v>0</v>
      </c>
      <c r="K22" s="107">
        <f t="shared" si="4"/>
        <v>0.2857142857142857</v>
      </c>
      <c r="L22" s="107">
        <f t="shared" si="5"/>
        <v>4.7619047619047616E-2</v>
      </c>
    </row>
    <row r="23" spans="1:12" x14ac:dyDescent="0.25">
      <c r="A23" s="78" t="s">
        <v>51</v>
      </c>
      <c r="B23" s="100">
        <v>20</v>
      </c>
      <c r="C23" s="100">
        <v>11</v>
      </c>
      <c r="D23" s="100"/>
      <c r="E23" s="100"/>
      <c r="F23" s="100"/>
      <c r="G23" s="57"/>
      <c r="H23" s="107">
        <f t="shared" si="1"/>
        <v>0.64516129032258063</v>
      </c>
      <c r="I23" s="107">
        <f t="shared" si="2"/>
        <v>0.35483870967741937</v>
      </c>
      <c r="J23" s="107">
        <f t="shared" si="3"/>
        <v>0</v>
      </c>
      <c r="K23" s="107">
        <f t="shared" si="4"/>
        <v>0</v>
      </c>
      <c r="L23" s="107">
        <f t="shared" si="5"/>
        <v>0</v>
      </c>
    </row>
    <row r="24" spans="1:12" x14ac:dyDescent="0.25">
      <c r="A24" s="78" t="s">
        <v>52</v>
      </c>
      <c r="B24" s="100">
        <v>13</v>
      </c>
      <c r="C24" s="100"/>
      <c r="D24" s="100">
        <v>7</v>
      </c>
      <c r="E24" s="100"/>
      <c r="F24" s="100">
        <v>1</v>
      </c>
      <c r="G24" s="57"/>
      <c r="H24" s="107">
        <f t="shared" si="1"/>
        <v>0.61904761904761907</v>
      </c>
      <c r="I24" s="107">
        <f t="shared" si="2"/>
        <v>0</v>
      </c>
      <c r="J24" s="107">
        <f t="shared" si="3"/>
        <v>0.33333333333333331</v>
      </c>
      <c r="K24" s="107">
        <f t="shared" si="4"/>
        <v>0</v>
      </c>
      <c r="L24" s="107">
        <f t="shared" si="5"/>
        <v>4.7619047619047616E-2</v>
      </c>
    </row>
    <row r="25" spans="1:12" x14ac:dyDescent="0.25">
      <c r="A25" s="78" t="s">
        <v>53</v>
      </c>
      <c r="B25" s="100">
        <v>23</v>
      </c>
      <c r="C25" s="100"/>
      <c r="D25" s="100">
        <v>1</v>
      </c>
      <c r="E25" s="100"/>
      <c r="F25" s="100">
        <v>1</v>
      </c>
      <c r="G25" s="57"/>
      <c r="H25" s="107">
        <f t="shared" si="1"/>
        <v>0.92</v>
      </c>
      <c r="I25" s="107">
        <f t="shared" si="2"/>
        <v>0</v>
      </c>
      <c r="J25" s="107">
        <f t="shared" si="3"/>
        <v>0.04</v>
      </c>
      <c r="K25" s="107">
        <f t="shared" si="4"/>
        <v>0</v>
      </c>
      <c r="L25" s="107">
        <f t="shared" si="5"/>
        <v>0.04</v>
      </c>
    </row>
    <row r="26" spans="1:12" x14ac:dyDescent="0.25">
      <c r="A26" s="78" t="s">
        <v>54</v>
      </c>
      <c r="B26" s="100">
        <v>7</v>
      </c>
      <c r="C26" s="100"/>
      <c r="D26" s="100">
        <v>9</v>
      </c>
      <c r="E26" s="100"/>
      <c r="F26" s="100">
        <v>1</v>
      </c>
      <c r="G26" s="57"/>
      <c r="H26" s="107">
        <f t="shared" si="1"/>
        <v>0.41176470588235292</v>
      </c>
      <c r="I26" s="107">
        <f t="shared" si="2"/>
        <v>0</v>
      </c>
      <c r="J26" s="107">
        <f t="shared" si="3"/>
        <v>0.52941176470588236</v>
      </c>
      <c r="K26" s="107">
        <f t="shared" si="4"/>
        <v>0</v>
      </c>
      <c r="L26" s="107">
        <f t="shared" si="5"/>
        <v>5.8823529411764705E-2</v>
      </c>
    </row>
    <row r="27" spans="1:12" x14ac:dyDescent="0.25">
      <c r="A27" s="78" t="s">
        <v>55</v>
      </c>
      <c r="B27" s="100"/>
      <c r="C27" s="100"/>
      <c r="D27" s="100">
        <v>15</v>
      </c>
      <c r="E27" s="100"/>
      <c r="F27" s="100"/>
      <c r="G27" s="57"/>
      <c r="H27" s="107">
        <f t="shared" si="1"/>
        <v>0</v>
      </c>
      <c r="I27" s="107">
        <f t="shared" si="2"/>
        <v>0</v>
      </c>
      <c r="J27" s="107">
        <f t="shared" si="3"/>
        <v>1</v>
      </c>
      <c r="K27" s="107">
        <f t="shared" si="4"/>
        <v>0</v>
      </c>
      <c r="L27" s="107">
        <f t="shared" si="5"/>
        <v>0</v>
      </c>
    </row>
    <row r="28" spans="1:12" x14ac:dyDescent="0.25">
      <c r="A28" s="78" t="s">
        <v>56</v>
      </c>
      <c r="B28" s="100">
        <v>13</v>
      </c>
      <c r="C28" s="100"/>
      <c r="D28" s="100"/>
      <c r="E28" s="100"/>
      <c r="F28" s="100"/>
      <c r="G28" s="57"/>
      <c r="H28" s="107">
        <f t="shared" si="1"/>
        <v>1</v>
      </c>
      <c r="I28" s="107">
        <f t="shared" si="2"/>
        <v>0</v>
      </c>
      <c r="J28" s="107">
        <f t="shared" si="3"/>
        <v>0</v>
      </c>
      <c r="K28" s="107">
        <f t="shared" si="4"/>
        <v>0</v>
      </c>
      <c r="L28" s="107">
        <f t="shared" si="5"/>
        <v>0</v>
      </c>
    </row>
    <row r="29" spans="1:12" x14ac:dyDescent="0.25">
      <c r="A29" s="78" t="s">
        <v>57</v>
      </c>
      <c r="B29" s="100">
        <v>18</v>
      </c>
      <c r="C29" s="100"/>
      <c r="D29" s="100"/>
      <c r="E29" s="100">
        <v>1</v>
      </c>
      <c r="F29" s="100">
        <v>1</v>
      </c>
      <c r="G29" s="57"/>
      <c r="H29" s="107">
        <f t="shared" si="1"/>
        <v>0.9</v>
      </c>
      <c r="I29" s="107">
        <f t="shared" si="2"/>
        <v>0</v>
      </c>
      <c r="J29" s="107">
        <f t="shared" si="3"/>
        <v>0</v>
      </c>
      <c r="K29" s="107">
        <f t="shared" si="4"/>
        <v>0.05</v>
      </c>
      <c r="L29" s="107">
        <f t="shared" si="5"/>
        <v>0.05</v>
      </c>
    </row>
    <row r="30" spans="1:12" x14ac:dyDescent="0.25">
      <c r="A30" s="78" t="s">
        <v>58</v>
      </c>
      <c r="B30" s="100">
        <v>28</v>
      </c>
      <c r="C30" s="100"/>
      <c r="D30" s="100"/>
      <c r="E30" s="100">
        <v>1</v>
      </c>
      <c r="F30" s="100">
        <v>1</v>
      </c>
      <c r="G30" s="57"/>
      <c r="H30" s="107">
        <f t="shared" si="1"/>
        <v>0.93333333333333335</v>
      </c>
      <c r="I30" s="107">
        <f t="shared" si="2"/>
        <v>0</v>
      </c>
      <c r="J30" s="107">
        <f t="shared" si="3"/>
        <v>0</v>
      </c>
      <c r="K30" s="107">
        <f t="shared" si="4"/>
        <v>3.3333333333333333E-2</v>
      </c>
      <c r="L30" s="107">
        <f t="shared" si="5"/>
        <v>3.3333333333333333E-2</v>
      </c>
    </row>
    <row r="31" spans="1:12" x14ac:dyDescent="0.25">
      <c r="A31" s="78" t="s">
        <v>59</v>
      </c>
      <c r="B31" s="100">
        <v>15</v>
      </c>
      <c r="C31" s="100"/>
      <c r="D31" s="100"/>
      <c r="E31" s="100"/>
      <c r="F31" s="100"/>
      <c r="G31" s="57"/>
      <c r="H31" s="107">
        <f t="shared" si="1"/>
        <v>1</v>
      </c>
      <c r="I31" s="107">
        <f t="shared" si="2"/>
        <v>0</v>
      </c>
      <c r="J31" s="107">
        <f t="shared" si="3"/>
        <v>0</v>
      </c>
      <c r="K31" s="107">
        <f t="shared" si="4"/>
        <v>0</v>
      </c>
      <c r="L31" s="107">
        <f t="shared" si="5"/>
        <v>0</v>
      </c>
    </row>
    <row r="32" spans="1:12" x14ac:dyDescent="0.25">
      <c r="A32" s="78" t="s">
        <v>60</v>
      </c>
      <c r="B32" s="100">
        <v>27</v>
      </c>
      <c r="C32" s="100"/>
      <c r="D32" s="100"/>
      <c r="E32" s="100"/>
      <c r="F32" s="100">
        <v>1</v>
      </c>
      <c r="G32" s="57"/>
      <c r="H32" s="107">
        <f t="shared" si="1"/>
        <v>0.9642857142857143</v>
      </c>
      <c r="I32" s="107">
        <f t="shared" si="2"/>
        <v>0</v>
      </c>
      <c r="J32" s="107">
        <f t="shared" si="3"/>
        <v>0</v>
      </c>
      <c r="K32" s="107">
        <f t="shared" si="4"/>
        <v>0</v>
      </c>
      <c r="L32" s="107">
        <f t="shared" si="5"/>
        <v>3.5714285714285712E-2</v>
      </c>
    </row>
    <row r="33" spans="1:12" x14ac:dyDescent="0.25">
      <c r="A33" s="78" t="s">
        <v>61</v>
      </c>
      <c r="B33" s="100">
        <v>3</v>
      </c>
      <c r="C33" s="100"/>
      <c r="D33" s="100">
        <v>4</v>
      </c>
      <c r="E33" s="100"/>
      <c r="F33" s="100"/>
      <c r="G33" s="57"/>
      <c r="H33" s="107">
        <f t="shared" si="1"/>
        <v>0.42857142857142855</v>
      </c>
      <c r="I33" s="107">
        <f t="shared" si="2"/>
        <v>0</v>
      </c>
      <c r="J33" s="107">
        <f t="shared" si="3"/>
        <v>0.5714285714285714</v>
      </c>
      <c r="K33" s="107">
        <f t="shared" si="4"/>
        <v>0</v>
      </c>
      <c r="L33" s="107">
        <f t="shared" si="5"/>
        <v>0</v>
      </c>
    </row>
    <row r="34" spans="1:12" x14ac:dyDescent="0.25">
      <c r="A34" s="78" t="s">
        <v>62</v>
      </c>
      <c r="B34" s="100">
        <v>32</v>
      </c>
      <c r="C34" s="100"/>
      <c r="D34" s="100"/>
      <c r="E34" s="100"/>
      <c r="F34" s="100">
        <v>3</v>
      </c>
      <c r="G34" s="57"/>
      <c r="H34" s="107">
        <f t="shared" si="1"/>
        <v>0.91428571428571426</v>
      </c>
      <c r="I34" s="107">
        <f t="shared" si="2"/>
        <v>0</v>
      </c>
      <c r="J34" s="107">
        <f t="shared" si="3"/>
        <v>0</v>
      </c>
      <c r="K34" s="107">
        <f t="shared" si="4"/>
        <v>0</v>
      </c>
      <c r="L34" s="107">
        <f t="shared" si="5"/>
        <v>8.5714285714285715E-2</v>
      </c>
    </row>
    <row r="35" spans="1:12" x14ac:dyDescent="0.25">
      <c r="A35" s="87" t="s">
        <v>63</v>
      </c>
      <c r="B35" s="79">
        <v>27</v>
      </c>
      <c r="C35" s="79"/>
      <c r="D35" s="79"/>
      <c r="E35" s="79"/>
      <c r="F35" s="79">
        <v>2</v>
      </c>
      <c r="G35" s="62"/>
      <c r="H35" s="107">
        <f t="shared" si="1"/>
        <v>0.93103448275862066</v>
      </c>
      <c r="I35" s="107">
        <f t="shared" si="2"/>
        <v>0</v>
      </c>
      <c r="J35" s="107">
        <f t="shared" si="3"/>
        <v>0</v>
      </c>
      <c r="K35" s="107">
        <f t="shared" si="4"/>
        <v>0</v>
      </c>
      <c r="L35" s="107">
        <f t="shared" si="5"/>
        <v>6.8965517241379309E-2</v>
      </c>
    </row>
    <row r="36" spans="1:12" ht="15.75" thickBot="1" x14ac:dyDescent="0.3">
      <c r="A36" s="88" t="s">
        <v>64</v>
      </c>
      <c r="B36" s="89">
        <v>7</v>
      </c>
      <c r="C36" s="89"/>
      <c r="D36" s="89">
        <v>1</v>
      </c>
      <c r="E36" s="89">
        <v>2</v>
      </c>
      <c r="F36" s="89">
        <v>5</v>
      </c>
      <c r="G36" s="67"/>
      <c r="H36" s="108">
        <f t="shared" si="1"/>
        <v>0.46666666666666667</v>
      </c>
      <c r="I36" s="108">
        <f t="shared" si="2"/>
        <v>0</v>
      </c>
      <c r="J36" s="108">
        <f t="shared" si="3"/>
        <v>6.6666666666666666E-2</v>
      </c>
      <c r="K36" s="108">
        <f t="shared" si="4"/>
        <v>0.13333333333333333</v>
      </c>
      <c r="L36" s="108">
        <f t="shared" si="5"/>
        <v>0.33333333333333331</v>
      </c>
    </row>
  </sheetData>
  <mergeCells count="8">
    <mergeCell ref="B6:F6"/>
    <mergeCell ref="H6:L6"/>
    <mergeCell ref="N1:O2"/>
    <mergeCell ref="A1:L1"/>
    <mergeCell ref="A2:L2"/>
    <mergeCell ref="A3:L3"/>
    <mergeCell ref="A4:L4"/>
    <mergeCell ref="A6:A7"/>
  </mergeCells>
  <hyperlinks>
    <hyperlink ref="N1" r:id="rId1" location="INDICE!A1"/>
    <hyperlink ref="N1:O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Normal="100" workbookViewId="0">
      <selection activeCell="W22" sqref="W22"/>
    </sheetView>
  </sheetViews>
  <sheetFormatPr baseColWidth="10" defaultRowHeight="12.75" x14ac:dyDescent="0.2"/>
  <cols>
    <col min="1" max="1" width="18.42578125" style="44" bestFit="1" customWidth="1"/>
    <col min="2" max="2" width="4.140625" style="59" bestFit="1" customWidth="1"/>
    <col min="3" max="4" width="5.42578125" style="59" bestFit="1" customWidth="1"/>
    <col min="5" max="5" width="7" style="59" bestFit="1" customWidth="1"/>
    <col min="6" max="6" width="1.140625" style="59" customWidth="1"/>
    <col min="7" max="7" width="5.5703125" style="59" bestFit="1" customWidth="1"/>
    <col min="8" max="8" width="4.140625" style="59" bestFit="1" customWidth="1"/>
    <col min="9" max="9" width="4.7109375" style="59" bestFit="1" customWidth="1"/>
    <col min="10" max="10" width="7.42578125" style="59" customWidth="1"/>
    <col min="11" max="11" width="1.140625" style="59" customWidth="1"/>
    <col min="12" max="12" width="5.42578125" style="59" bestFit="1" customWidth="1"/>
    <col min="13" max="13" width="4" style="59" bestFit="1" customWidth="1"/>
    <col min="14" max="14" width="5.28515625" style="59" customWidth="1"/>
    <col min="15" max="15" width="6.85546875" style="60" bestFit="1" customWidth="1"/>
    <col min="16" max="16" width="1.42578125" style="60" customWidth="1"/>
    <col min="17" max="17" width="4" style="59" bestFit="1" customWidth="1"/>
    <col min="18" max="18" width="5.42578125" style="59" bestFit="1" customWidth="1"/>
    <col min="19" max="19" width="5.140625" style="59" customWidth="1"/>
    <col min="20" max="20" width="7" style="60" bestFit="1" customWidth="1"/>
    <col min="21" max="16384" width="11.42578125" style="3"/>
  </cols>
  <sheetData>
    <row r="1" spans="1:24" s="1" customFormat="1" ht="15" customHeight="1" x14ac:dyDescent="0.2">
      <c r="A1" s="233" t="s">
        <v>237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6"/>
      <c r="V1" s="223" t="s">
        <v>132</v>
      </c>
      <c r="W1" s="223"/>
      <c r="X1" s="36"/>
    </row>
    <row r="2" spans="1:24" s="1" customFormat="1" ht="15" customHeight="1" x14ac:dyDescent="0.2">
      <c r="A2" s="233" t="s">
        <v>124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36"/>
      <c r="V2" s="223"/>
      <c r="W2" s="223"/>
      <c r="X2"/>
    </row>
    <row r="3" spans="1:24" s="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4" s="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4" s="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4" s="2" customFormat="1" ht="28.5" customHeight="1" x14ac:dyDescent="0.2">
      <c r="A6" s="231" t="s">
        <v>27</v>
      </c>
      <c r="B6" s="230" t="s">
        <v>125</v>
      </c>
      <c r="C6" s="230"/>
      <c r="D6" s="230"/>
      <c r="E6" s="230"/>
      <c r="F6" s="44"/>
      <c r="G6" s="230" t="s">
        <v>236</v>
      </c>
      <c r="H6" s="230"/>
      <c r="I6" s="230"/>
      <c r="J6" s="230"/>
      <c r="K6" s="44"/>
      <c r="L6" s="230" t="s">
        <v>19</v>
      </c>
      <c r="M6" s="230"/>
      <c r="N6" s="230"/>
      <c r="O6" s="230"/>
      <c r="P6" s="53"/>
      <c r="Q6" s="230" t="s">
        <v>21</v>
      </c>
      <c r="R6" s="230"/>
      <c r="S6" s="230"/>
      <c r="T6" s="230"/>
    </row>
    <row r="7" spans="1:24" s="2" customFormat="1" ht="21" customHeight="1" thickBot="1" x14ac:dyDescent="0.25">
      <c r="A7" s="232"/>
      <c r="B7" s="134" t="s">
        <v>86</v>
      </c>
      <c r="C7" s="134" t="s">
        <v>87</v>
      </c>
      <c r="D7" s="134" t="s">
        <v>88</v>
      </c>
      <c r="E7" s="139" t="s">
        <v>89</v>
      </c>
      <c r="F7" s="134"/>
      <c r="G7" s="134" t="s">
        <v>86</v>
      </c>
      <c r="H7" s="134" t="s">
        <v>87</v>
      </c>
      <c r="I7" s="134" t="s">
        <v>88</v>
      </c>
      <c r="J7" s="139" t="s">
        <v>89</v>
      </c>
      <c r="K7" s="134"/>
      <c r="L7" s="134" t="s">
        <v>86</v>
      </c>
      <c r="M7" s="134" t="s">
        <v>87</v>
      </c>
      <c r="N7" s="134" t="s">
        <v>88</v>
      </c>
      <c r="O7" s="139" t="s">
        <v>89</v>
      </c>
      <c r="P7" s="139"/>
      <c r="Q7" s="134" t="s">
        <v>86</v>
      </c>
      <c r="R7" s="134" t="s">
        <v>87</v>
      </c>
      <c r="S7" s="134" t="s">
        <v>88</v>
      </c>
      <c r="T7" s="139" t="s">
        <v>89</v>
      </c>
    </row>
    <row r="8" spans="1:24" ht="15.75" customHeight="1" x14ac:dyDescent="0.2">
      <c r="A8" s="54" t="s">
        <v>36</v>
      </c>
      <c r="B8" s="140">
        <f>SUM(B10:B36)</f>
        <v>364</v>
      </c>
      <c r="C8" s="140">
        <f t="shared" ref="C8:D8" si="0">SUM(C10:C36)</f>
        <v>227</v>
      </c>
      <c r="D8" s="140">
        <f t="shared" si="0"/>
        <v>58</v>
      </c>
      <c r="E8" s="141">
        <f>+B8/(B8+C8+D8)</f>
        <v>0.5608628659476117</v>
      </c>
      <c r="F8" s="45"/>
      <c r="G8" s="140">
        <f>SUM(G10:G36)</f>
        <v>525</v>
      </c>
      <c r="H8" s="140">
        <f t="shared" ref="H8:I8" si="1">SUM(H10:H36)</f>
        <v>53</v>
      </c>
      <c r="I8" s="140">
        <f t="shared" si="1"/>
        <v>71</v>
      </c>
      <c r="J8" s="141">
        <f>+G8/(G8+H8+I8)</f>
        <v>0.80893682588597848</v>
      </c>
      <c r="K8" s="45"/>
      <c r="L8" s="140">
        <f>SUM(L10:L36)</f>
        <v>555</v>
      </c>
      <c r="M8" s="140">
        <f t="shared" ref="M8:N8" si="2">SUM(M10:M36)</f>
        <v>53</v>
      </c>
      <c r="N8" s="140">
        <f t="shared" si="2"/>
        <v>41</v>
      </c>
      <c r="O8" s="141">
        <f>+L8/(L8+M8+N8)</f>
        <v>0.85516178736517723</v>
      </c>
      <c r="P8" s="129"/>
      <c r="Q8" s="140">
        <f>SUM(Q10:Q36)</f>
        <v>166</v>
      </c>
      <c r="R8" s="140">
        <f t="shared" ref="R8:S8" si="3">SUM(R10:R36)</f>
        <v>382</v>
      </c>
      <c r="S8" s="140">
        <f t="shared" si="3"/>
        <v>101</v>
      </c>
      <c r="T8" s="141">
        <f>+Q8/(Q8+R8+S8)</f>
        <v>0.25577812018489987</v>
      </c>
    </row>
    <row r="9" spans="1:24" x14ac:dyDescent="0.2">
      <c r="A9" s="54"/>
      <c r="B9" s="55"/>
      <c r="C9" s="55"/>
      <c r="D9" s="55"/>
      <c r="E9" s="131"/>
      <c r="F9" s="135"/>
      <c r="G9" s="55"/>
      <c r="H9" s="55"/>
      <c r="I9" s="55"/>
      <c r="J9" s="131"/>
      <c r="K9" s="135"/>
      <c r="L9" s="55"/>
      <c r="M9" s="55"/>
      <c r="N9" s="55"/>
      <c r="O9" s="131"/>
      <c r="P9" s="57"/>
      <c r="Q9" s="55"/>
      <c r="R9" s="55"/>
      <c r="S9" s="55"/>
      <c r="T9" s="131"/>
    </row>
    <row r="10" spans="1:24" x14ac:dyDescent="0.2">
      <c r="A10" s="78" t="s">
        <v>37</v>
      </c>
      <c r="B10" s="3">
        <v>15</v>
      </c>
      <c r="C10" s="3">
        <v>2</v>
      </c>
      <c r="D10" s="3">
        <v>2</v>
      </c>
      <c r="E10" s="131">
        <f t="shared" ref="E10:E36" si="4">+B10/(B10+C10+D10)</f>
        <v>0.78947368421052633</v>
      </c>
      <c r="F10" s="60"/>
      <c r="G10" s="3">
        <v>15</v>
      </c>
      <c r="H10" s="3">
        <v>2</v>
      </c>
      <c r="I10" s="3">
        <v>2</v>
      </c>
      <c r="J10" s="131">
        <f t="shared" ref="J10:J36" si="5">+G10/(G10+H10+I10)</f>
        <v>0.78947368421052633</v>
      </c>
      <c r="K10" s="60"/>
      <c r="L10" s="3">
        <v>17</v>
      </c>
      <c r="M10" s="3"/>
      <c r="N10" s="103">
        <v>2</v>
      </c>
      <c r="O10" s="131">
        <f t="shared" ref="O10:O36" si="6">+L10/(L10+M10+N10)</f>
        <v>0.89473684210526316</v>
      </c>
      <c r="P10" s="195"/>
      <c r="Q10" s="193">
        <v>6</v>
      </c>
      <c r="R10" s="193">
        <v>9</v>
      </c>
      <c r="S10" s="193">
        <v>4</v>
      </c>
      <c r="T10" s="131">
        <f t="shared" ref="T10:T36" si="7">+Q10/(Q10+R10+S10)</f>
        <v>0.31578947368421051</v>
      </c>
    </row>
    <row r="11" spans="1:24" x14ac:dyDescent="0.2">
      <c r="A11" s="78" t="s">
        <v>38</v>
      </c>
      <c r="B11" s="3">
        <v>19</v>
      </c>
      <c r="C11" s="3">
        <v>3</v>
      </c>
      <c r="D11" s="3">
        <v>2</v>
      </c>
      <c r="E11" s="131">
        <f t="shared" si="4"/>
        <v>0.79166666666666663</v>
      </c>
      <c r="F11" s="60"/>
      <c r="G11" s="3">
        <v>17</v>
      </c>
      <c r="H11" s="3">
        <v>5</v>
      </c>
      <c r="I11" s="3">
        <v>2</v>
      </c>
      <c r="J11" s="131">
        <f t="shared" si="5"/>
        <v>0.70833333333333337</v>
      </c>
      <c r="K11" s="60"/>
      <c r="L11" s="3">
        <v>23</v>
      </c>
      <c r="M11" s="3"/>
      <c r="N11" s="103">
        <v>1</v>
      </c>
      <c r="O11" s="131">
        <f t="shared" si="6"/>
        <v>0.95833333333333337</v>
      </c>
      <c r="P11" s="195"/>
      <c r="Q11" s="193">
        <v>9</v>
      </c>
      <c r="R11" s="193">
        <v>12</v>
      </c>
      <c r="S11" s="193">
        <v>3</v>
      </c>
      <c r="T11" s="131">
        <f t="shared" si="7"/>
        <v>0.375</v>
      </c>
    </row>
    <row r="12" spans="1:24" x14ac:dyDescent="0.2">
      <c r="A12" s="78" t="s">
        <v>39</v>
      </c>
      <c r="B12" s="3">
        <v>14</v>
      </c>
      <c r="C12" s="3">
        <v>2</v>
      </c>
      <c r="D12" s="3">
        <v>1</v>
      </c>
      <c r="E12" s="131">
        <f t="shared" si="4"/>
        <v>0.82352941176470584</v>
      </c>
      <c r="F12" s="60"/>
      <c r="G12" s="3">
        <v>16</v>
      </c>
      <c r="H12" s="3">
        <v>1</v>
      </c>
      <c r="I12" s="3"/>
      <c r="J12" s="131">
        <f t="shared" si="5"/>
        <v>0.94117647058823528</v>
      </c>
      <c r="K12" s="60"/>
      <c r="L12" s="3">
        <v>17</v>
      </c>
      <c r="M12" s="3"/>
      <c r="N12" s="103"/>
      <c r="O12" s="131">
        <f t="shared" si="6"/>
        <v>1</v>
      </c>
      <c r="P12" s="195"/>
      <c r="Q12" s="193">
        <v>7</v>
      </c>
      <c r="R12" s="193">
        <v>9</v>
      </c>
      <c r="S12" s="193">
        <v>1</v>
      </c>
      <c r="T12" s="131">
        <f t="shared" si="7"/>
        <v>0.41176470588235292</v>
      </c>
      <c r="V12" s="192"/>
      <c r="W12" s="192"/>
      <c r="X12" s="192"/>
    </row>
    <row r="13" spans="1:24" x14ac:dyDescent="0.2">
      <c r="A13" s="78" t="s">
        <v>40</v>
      </c>
      <c r="B13" s="3">
        <v>22</v>
      </c>
      <c r="C13" s="3">
        <v>6</v>
      </c>
      <c r="D13" s="3">
        <v>2</v>
      </c>
      <c r="E13" s="131">
        <f t="shared" si="4"/>
        <v>0.73333333333333328</v>
      </c>
      <c r="F13" s="60"/>
      <c r="G13" s="3">
        <v>22</v>
      </c>
      <c r="H13" s="3">
        <v>3</v>
      </c>
      <c r="I13" s="3">
        <v>5</v>
      </c>
      <c r="J13" s="131">
        <f t="shared" si="5"/>
        <v>0.73333333333333328</v>
      </c>
      <c r="K13" s="60"/>
      <c r="L13" s="3">
        <v>27</v>
      </c>
      <c r="M13" s="3">
        <v>2</v>
      </c>
      <c r="N13" s="103">
        <v>1</v>
      </c>
      <c r="O13" s="131">
        <f t="shared" si="6"/>
        <v>0.9</v>
      </c>
      <c r="P13" s="195"/>
      <c r="Q13" s="193">
        <v>4</v>
      </c>
      <c r="R13" s="193">
        <v>22</v>
      </c>
      <c r="S13" s="193">
        <v>4</v>
      </c>
      <c r="T13" s="131">
        <f t="shared" si="7"/>
        <v>0.13333333333333333</v>
      </c>
      <c r="V13" s="192"/>
      <c r="W13" s="192"/>
      <c r="X13" s="192"/>
    </row>
    <row r="14" spans="1:24" x14ac:dyDescent="0.2">
      <c r="A14" s="78" t="s">
        <v>41</v>
      </c>
      <c r="B14" s="3">
        <v>7</v>
      </c>
      <c r="C14" s="3">
        <v>11</v>
      </c>
      <c r="D14" s="3">
        <v>3</v>
      </c>
      <c r="E14" s="131">
        <f t="shared" si="4"/>
        <v>0.33333333333333331</v>
      </c>
      <c r="F14" s="60"/>
      <c r="G14" s="3">
        <v>17</v>
      </c>
      <c r="H14" s="3">
        <v>2</v>
      </c>
      <c r="I14" s="3">
        <v>2</v>
      </c>
      <c r="J14" s="131">
        <f t="shared" si="5"/>
        <v>0.80952380952380953</v>
      </c>
      <c r="K14" s="60"/>
      <c r="L14" s="3">
        <v>18</v>
      </c>
      <c r="M14" s="3"/>
      <c r="N14" s="103">
        <v>3</v>
      </c>
      <c r="O14" s="131">
        <f t="shared" si="6"/>
        <v>0.8571428571428571</v>
      </c>
      <c r="P14" s="195"/>
      <c r="Q14" s="193">
        <v>4</v>
      </c>
      <c r="R14" s="193">
        <v>14</v>
      </c>
      <c r="S14" s="193">
        <v>3</v>
      </c>
      <c r="T14" s="131">
        <f t="shared" si="7"/>
        <v>0.19047619047619047</v>
      </c>
      <c r="V14" s="192"/>
      <c r="W14" s="192"/>
      <c r="X14" s="192"/>
    </row>
    <row r="15" spans="1:24" x14ac:dyDescent="0.2">
      <c r="A15" s="78" t="s">
        <v>43</v>
      </c>
      <c r="B15" s="3">
        <v>18</v>
      </c>
      <c r="C15" s="3">
        <v>10</v>
      </c>
      <c r="D15" s="3">
        <v>2</v>
      </c>
      <c r="E15" s="131">
        <f t="shared" si="4"/>
        <v>0.6</v>
      </c>
      <c r="F15" s="60"/>
      <c r="G15" s="3">
        <v>25</v>
      </c>
      <c r="H15" s="3">
        <v>2</v>
      </c>
      <c r="I15" s="3">
        <v>3</v>
      </c>
      <c r="J15" s="131">
        <f t="shared" si="5"/>
        <v>0.83333333333333337</v>
      </c>
      <c r="K15" s="60"/>
      <c r="L15" s="3">
        <v>28</v>
      </c>
      <c r="M15" s="3"/>
      <c r="N15" s="103">
        <v>2</v>
      </c>
      <c r="O15" s="131">
        <f t="shared" si="6"/>
        <v>0.93333333333333335</v>
      </c>
      <c r="P15" s="195"/>
      <c r="Q15" s="193">
        <v>11</v>
      </c>
      <c r="R15" s="193">
        <v>13</v>
      </c>
      <c r="S15" s="193">
        <v>6</v>
      </c>
      <c r="T15" s="131">
        <f t="shared" si="7"/>
        <v>0.36666666666666664</v>
      </c>
      <c r="V15" s="192"/>
      <c r="W15" s="192"/>
      <c r="X15" s="192"/>
    </row>
    <row r="16" spans="1:24" x14ac:dyDescent="0.2">
      <c r="A16" s="78" t="s">
        <v>44</v>
      </c>
      <c r="B16" s="3">
        <v>4</v>
      </c>
      <c r="C16" s="3">
        <v>7</v>
      </c>
      <c r="D16" s="3"/>
      <c r="E16" s="131">
        <f t="shared" si="4"/>
        <v>0.36363636363636365</v>
      </c>
      <c r="F16" s="60"/>
      <c r="G16" s="3">
        <v>10</v>
      </c>
      <c r="H16" s="3"/>
      <c r="I16" s="3">
        <v>1</v>
      </c>
      <c r="J16" s="131">
        <f t="shared" si="5"/>
        <v>0.90909090909090906</v>
      </c>
      <c r="K16" s="60"/>
      <c r="L16" s="3">
        <v>10</v>
      </c>
      <c r="M16" s="3">
        <v>1</v>
      </c>
      <c r="N16" s="103"/>
      <c r="O16" s="131">
        <f t="shared" si="6"/>
        <v>0.90909090909090906</v>
      </c>
      <c r="P16" s="195"/>
      <c r="Q16" s="193">
        <v>3</v>
      </c>
      <c r="R16" s="193">
        <v>8</v>
      </c>
      <c r="S16" s="193"/>
      <c r="T16" s="131">
        <f t="shared" si="7"/>
        <v>0.27272727272727271</v>
      </c>
      <c r="V16" s="192"/>
      <c r="W16" s="192"/>
      <c r="X16" s="192"/>
    </row>
    <row r="17" spans="1:24" x14ac:dyDescent="0.2">
      <c r="A17" s="78" t="s">
        <v>45</v>
      </c>
      <c r="B17" s="3">
        <v>31</v>
      </c>
      <c r="C17" s="3">
        <v>10</v>
      </c>
      <c r="D17" s="3">
        <v>1</v>
      </c>
      <c r="E17" s="131">
        <f t="shared" si="4"/>
        <v>0.73809523809523814</v>
      </c>
      <c r="F17" s="60"/>
      <c r="G17" s="3">
        <v>38</v>
      </c>
      <c r="H17" s="3"/>
      <c r="I17" s="3">
        <v>4</v>
      </c>
      <c r="J17" s="131">
        <f t="shared" si="5"/>
        <v>0.90476190476190477</v>
      </c>
      <c r="K17" s="60"/>
      <c r="L17" s="3">
        <v>41</v>
      </c>
      <c r="M17" s="3"/>
      <c r="N17" s="103">
        <v>1</v>
      </c>
      <c r="O17" s="131">
        <f t="shared" si="6"/>
        <v>0.97619047619047616</v>
      </c>
      <c r="P17" s="195"/>
      <c r="Q17" s="193">
        <v>21</v>
      </c>
      <c r="R17" s="193">
        <v>16</v>
      </c>
      <c r="S17" s="193">
        <v>5</v>
      </c>
      <c r="T17" s="131">
        <f t="shared" si="7"/>
        <v>0.5</v>
      </c>
      <c r="V17" s="192"/>
      <c r="W17" s="192"/>
      <c r="X17" s="192"/>
    </row>
    <row r="18" spans="1:24" x14ac:dyDescent="0.2">
      <c r="A18" s="78" t="s">
        <v>46</v>
      </c>
      <c r="B18" s="3">
        <v>18</v>
      </c>
      <c r="C18" s="3">
        <v>8</v>
      </c>
      <c r="D18" s="3">
        <v>2</v>
      </c>
      <c r="E18" s="131">
        <f t="shared" si="4"/>
        <v>0.6428571428571429</v>
      </c>
      <c r="F18" s="60"/>
      <c r="G18" s="3">
        <v>22</v>
      </c>
      <c r="H18" s="3">
        <v>3</v>
      </c>
      <c r="I18" s="3">
        <v>3</v>
      </c>
      <c r="J18" s="131">
        <f t="shared" si="5"/>
        <v>0.7857142857142857</v>
      </c>
      <c r="K18" s="60"/>
      <c r="L18" s="3">
        <v>24</v>
      </c>
      <c r="M18" s="3">
        <v>2</v>
      </c>
      <c r="N18" s="103">
        <v>2</v>
      </c>
      <c r="O18" s="131">
        <f t="shared" si="6"/>
        <v>0.8571428571428571</v>
      </c>
      <c r="P18" s="195"/>
      <c r="Q18" s="193">
        <v>6</v>
      </c>
      <c r="R18" s="193">
        <v>18</v>
      </c>
      <c r="S18" s="193">
        <v>4</v>
      </c>
      <c r="T18" s="131">
        <f t="shared" si="7"/>
        <v>0.21428571428571427</v>
      </c>
      <c r="V18" s="192"/>
      <c r="W18" s="192"/>
      <c r="X18" s="192"/>
    </row>
    <row r="19" spans="1:24" x14ac:dyDescent="0.2">
      <c r="A19" s="78" t="s">
        <v>47</v>
      </c>
      <c r="B19" s="3">
        <v>19</v>
      </c>
      <c r="C19" s="3">
        <v>25</v>
      </c>
      <c r="D19" s="3">
        <v>4</v>
      </c>
      <c r="E19" s="131">
        <f t="shared" si="4"/>
        <v>0.39583333333333331</v>
      </c>
      <c r="F19" s="60"/>
      <c r="G19" s="3">
        <v>34</v>
      </c>
      <c r="H19" s="3">
        <v>9</v>
      </c>
      <c r="I19" s="3">
        <v>5</v>
      </c>
      <c r="J19" s="131">
        <f t="shared" si="5"/>
        <v>0.70833333333333337</v>
      </c>
      <c r="K19" s="60"/>
      <c r="L19" s="3">
        <v>41</v>
      </c>
      <c r="M19" s="3">
        <v>5</v>
      </c>
      <c r="N19" s="103">
        <v>2</v>
      </c>
      <c r="O19" s="131">
        <f t="shared" si="6"/>
        <v>0.85416666666666663</v>
      </c>
      <c r="P19" s="195"/>
      <c r="Q19" s="193">
        <v>10</v>
      </c>
      <c r="R19" s="193">
        <v>32</v>
      </c>
      <c r="S19" s="193">
        <v>6</v>
      </c>
      <c r="T19" s="131">
        <f t="shared" si="7"/>
        <v>0.20833333333333334</v>
      </c>
      <c r="V19" s="192"/>
      <c r="W19" s="192"/>
      <c r="X19" s="192"/>
    </row>
    <row r="20" spans="1:24" x14ac:dyDescent="0.2">
      <c r="A20" s="78" t="s">
        <v>48</v>
      </c>
      <c r="B20" s="3">
        <v>10</v>
      </c>
      <c r="C20" s="3">
        <v>9</v>
      </c>
      <c r="D20" s="3">
        <v>3</v>
      </c>
      <c r="E20" s="131">
        <f t="shared" si="4"/>
        <v>0.45454545454545453</v>
      </c>
      <c r="F20" s="60"/>
      <c r="G20" s="3">
        <v>15</v>
      </c>
      <c r="H20" s="3">
        <v>2</v>
      </c>
      <c r="I20" s="3">
        <v>5</v>
      </c>
      <c r="J20" s="131">
        <f t="shared" si="5"/>
        <v>0.68181818181818177</v>
      </c>
      <c r="K20" s="60"/>
      <c r="L20" s="3">
        <v>20</v>
      </c>
      <c r="M20" s="3"/>
      <c r="N20" s="103">
        <v>2</v>
      </c>
      <c r="O20" s="131">
        <f t="shared" si="6"/>
        <v>0.90909090909090906</v>
      </c>
      <c r="P20" s="195"/>
      <c r="Q20" s="193">
        <v>2</v>
      </c>
      <c r="R20" s="193">
        <v>15</v>
      </c>
      <c r="S20" s="193">
        <v>5</v>
      </c>
      <c r="T20" s="131">
        <f t="shared" si="7"/>
        <v>9.0909090909090912E-2</v>
      </c>
      <c r="V20" s="192"/>
      <c r="W20" s="192"/>
      <c r="X20" s="192"/>
    </row>
    <row r="21" spans="1:24" x14ac:dyDescent="0.2">
      <c r="A21" s="86" t="s">
        <v>49</v>
      </c>
      <c r="B21" s="3">
        <v>27</v>
      </c>
      <c r="C21" s="3">
        <v>6</v>
      </c>
      <c r="D21" s="3">
        <v>2</v>
      </c>
      <c r="E21" s="131">
        <f t="shared" si="4"/>
        <v>0.77142857142857146</v>
      </c>
      <c r="F21" s="60"/>
      <c r="G21" s="3">
        <v>30</v>
      </c>
      <c r="H21" s="3">
        <v>1</v>
      </c>
      <c r="I21" s="3">
        <v>4</v>
      </c>
      <c r="J21" s="131">
        <f t="shared" si="5"/>
        <v>0.8571428571428571</v>
      </c>
      <c r="K21" s="60"/>
      <c r="L21" s="3">
        <v>31</v>
      </c>
      <c r="M21" s="3">
        <v>1</v>
      </c>
      <c r="N21" s="103">
        <v>3</v>
      </c>
      <c r="O21" s="131">
        <f t="shared" si="6"/>
        <v>0.88571428571428568</v>
      </c>
      <c r="P21" s="195"/>
      <c r="Q21" s="193">
        <v>12</v>
      </c>
      <c r="R21" s="193">
        <v>16</v>
      </c>
      <c r="S21" s="193">
        <v>7</v>
      </c>
      <c r="T21" s="131">
        <f t="shared" si="7"/>
        <v>0.34285714285714286</v>
      </c>
      <c r="V21" s="192"/>
      <c r="W21" s="192"/>
      <c r="X21" s="192"/>
    </row>
    <row r="22" spans="1:24" x14ac:dyDescent="0.2">
      <c r="A22" s="78" t="s">
        <v>50</v>
      </c>
      <c r="B22" s="3">
        <v>10</v>
      </c>
      <c r="C22" s="3">
        <v>8</v>
      </c>
      <c r="D22" s="3">
        <v>3</v>
      </c>
      <c r="E22" s="131">
        <f t="shared" si="4"/>
        <v>0.47619047619047616</v>
      </c>
      <c r="F22" s="60"/>
      <c r="G22" s="3">
        <v>20</v>
      </c>
      <c r="H22" s="3"/>
      <c r="I22" s="3">
        <v>1</v>
      </c>
      <c r="J22" s="131">
        <f t="shared" si="5"/>
        <v>0.95238095238095233</v>
      </c>
      <c r="K22" s="60"/>
      <c r="L22" s="3">
        <v>12</v>
      </c>
      <c r="M22" s="3">
        <v>7</v>
      </c>
      <c r="N22" s="103">
        <v>2</v>
      </c>
      <c r="O22" s="131">
        <f t="shared" si="6"/>
        <v>0.5714285714285714</v>
      </c>
      <c r="P22" s="195"/>
      <c r="Q22" s="193">
        <v>2</v>
      </c>
      <c r="R22" s="193">
        <v>16</v>
      </c>
      <c r="S22" s="193">
        <v>3</v>
      </c>
      <c r="T22" s="131">
        <f t="shared" si="7"/>
        <v>9.5238095238095233E-2</v>
      </c>
      <c r="V22" s="192"/>
      <c r="W22" s="192"/>
      <c r="X22" s="192"/>
    </row>
    <row r="23" spans="1:24" x14ac:dyDescent="0.2">
      <c r="A23" s="78" t="s">
        <v>51</v>
      </c>
      <c r="B23" s="3">
        <v>24</v>
      </c>
      <c r="C23" s="3">
        <v>6</v>
      </c>
      <c r="D23" s="3">
        <v>1</v>
      </c>
      <c r="E23" s="131">
        <f t="shared" si="4"/>
        <v>0.77419354838709675</v>
      </c>
      <c r="F23" s="60"/>
      <c r="G23" s="3">
        <v>29</v>
      </c>
      <c r="H23" s="3">
        <v>1</v>
      </c>
      <c r="I23" s="3">
        <v>1</v>
      </c>
      <c r="J23" s="131">
        <f t="shared" si="5"/>
        <v>0.93548387096774188</v>
      </c>
      <c r="K23" s="60"/>
      <c r="L23" s="3">
        <v>30</v>
      </c>
      <c r="M23" s="3">
        <v>1</v>
      </c>
      <c r="N23" s="103"/>
      <c r="O23" s="131">
        <f t="shared" si="6"/>
        <v>0.967741935483871</v>
      </c>
      <c r="P23" s="195"/>
      <c r="Q23" s="193">
        <v>16</v>
      </c>
      <c r="R23" s="193">
        <v>11</v>
      </c>
      <c r="S23" s="193">
        <v>4</v>
      </c>
      <c r="T23" s="131">
        <f t="shared" si="7"/>
        <v>0.5161290322580645</v>
      </c>
      <c r="V23" s="192"/>
      <c r="W23" s="192"/>
      <c r="X23" s="192"/>
    </row>
    <row r="24" spans="1:24" x14ac:dyDescent="0.2">
      <c r="A24" s="78" t="s">
        <v>52</v>
      </c>
      <c r="B24" s="3">
        <v>4</v>
      </c>
      <c r="C24" s="3">
        <v>14</v>
      </c>
      <c r="D24" s="3">
        <v>3</v>
      </c>
      <c r="E24" s="131">
        <f t="shared" si="4"/>
        <v>0.19047619047619047</v>
      </c>
      <c r="F24" s="60"/>
      <c r="G24" s="3">
        <v>16</v>
      </c>
      <c r="H24" s="3">
        <v>2</v>
      </c>
      <c r="I24" s="3">
        <v>3</v>
      </c>
      <c r="J24" s="131">
        <f t="shared" si="5"/>
        <v>0.76190476190476186</v>
      </c>
      <c r="K24" s="60"/>
      <c r="L24" s="3">
        <v>19</v>
      </c>
      <c r="M24" s="3"/>
      <c r="N24" s="103">
        <v>2</v>
      </c>
      <c r="O24" s="131">
        <f t="shared" si="6"/>
        <v>0.90476190476190477</v>
      </c>
      <c r="P24" s="195"/>
      <c r="Q24" s="193">
        <v>5</v>
      </c>
      <c r="R24" s="193">
        <v>13</v>
      </c>
      <c r="S24" s="193">
        <v>3</v>
      </c>
      <c r="T24" s="131">
        <f t="shared" si="7"/>
        <v>0.23809523809523808</v>
      </c>
      <c r="V24" s="192"/>
      <c r="W24" s="192"/>
      <c r="X24" s="192"/>
    </row>
    <row r="25" spans="1:24" x14ac:dyDescent="0.2">
      <c r="A25" s="78" t="s">
        <v>53</v>
      </c>
      <c r="B25" s="3">
        <v>14</v>
      </c>
      <c r="C25" s="3">
        <v>9</v>
      </c>
      <c r="D25" s="3">
        <v>2</v>
      </c>
      <c r="E25" s="131">
        <f t="shared" si="4"/>
        <v>0.56000000000000005</v>
      </c>
      <c r="F25" s="60"/>
      <c r="G25" s="3">
        <v>21</v>
      </c>
      <c r="H25" s="3">
        <v>1</v>
      </c>
      <c r="I25" s="3">
        <v>3</v>
      </c>
      <c r="J25" s="131">
        <f t="shared" si="5"/>
        <v>0.84</v>
      </c>
      <c r="K25" s="60"/>
      <c r="L25" s="3">
        <v>21</v>
      </c>
      <c r="M25" s="3">
        <v>3</v>
      </c>
      <c r="N25" s="103">
        <v>1</v>
      </c>
      <c r="O25" s="131">
        <f t="shared" si="6"/>
        <v>0.84</v>
      </c>
      <c r="P25" s="195"/>
      <c r="Q25" s="193">
        <v>6</v>
      </c>
      <c r="R25" s="193">
        <v>16</v>
      </c>
      <c r="S25" s="193">
        <v>3</v>
      </c>
      <c r="T25" s="131">
        <f t="shared" si="7"/>
        <v>0.24</v>
      </c>
      <c r="V25" s="192"/>
      <c r="W25" s="192"/>
      <c r="X25" s="192"/>
    </row>
    <row r="26" spans="1:24" x14ac:dyDescent="0.2">
      <c r="A26" s="78" t="s">
        <v>54</v>
      </c>
      <c r="B26" s="3">
        <v>5</v>
      </c>
      <c r="C26" s="3">
        <v>7</v>
      </c>
      <c r="D26" s="3">
        <v>5</v>
      </c>
      <c r="E26" s="131">
        <f t="shared" si="4"/>
        <v>0.29411764705882354</v>
      </c>
      <c r="F26" s="60"/>
      <c r="G26" s="3">
        <v>10</v>
      </c>
      <c r="H26" s="3">
        <v>2</v>
      </c>
      <c r="I26" s="3">
        <v>5</v>
      </c>
      <c r="J26" s="131">
        <f t="shared" si="5"/>
        <v>0.58823529411764708</v>
      </c>
      <c r="K26" s="60"/>
      <c r="L26" s="3">
        <v>12</v>
      </c>
      <c r="M26" s="3">
        <v>1</v>
      </c>
      <c r="N26" s="103">
        <v>4</v>
      </c>
      <c r="O26" s="131">
        <f t="shared" si="6"/>
        <v>0.70588235294117652</v>
      </c>
      <c r="P26" s="195"/>
      <c r="Q26" s="193">
        <v>3</v>
      </c>
      <c r="R26" s="193">
        <v>7</v>
      </c>
      <c r="S26" s="193">
        <v>7</v>
      </c>
      <c r="T26" s="131">
        <f t="shared" si="7"/>
        <v>0.17647058823529413</v>
      </c>
      <c r="V26" s="192"/>
      <c r="W26" s="192"/>
      <c r="X26" s="192"/>
    </row>
    <row r="27" spans="1:24" x14ac:dyDescent="0.2">
      <c r="A27" s="78" t="s">
        <v>55</v>
      </c>
      <c r="B27" s="3">
        <v>11</v>
      </c>
      <c r="C27" s="3">
        <v>4</v>
      </c>
      <c r="D27" s="3"/>
      <c r="E27" s="131">
        <f t="shared" si="4"/>
        <v>0.73333333333333328</v>
      </c>
      <c r="F27" s="60"/>
      <c r="G27" s="3">
        <v>13</v>
      </c>
      <c r="H27" s="3"/>
      <c r="I27" s="3">
        <v>2</v>
      </c>
      <c r="J27" s="131">
        <f t="shared" si="5"/>
        <v>0.8666666666666667</v>
      </c>
      <c r="K27" s="60"/>
      <c r="L27" s="3">
        <v>13</v>
      </c>
      <c r="M27" s="3">
        <v>1</v>
      </c>
      <c r="N27" s="103">
        <v>1</v>
      </c>
      <c r="O27" s="131">
        <f t="shared" si="6"/>
        <v>0.8666666666666667</v>
      </c>
      <c r="P27" s="195"/>
      <c r="Q27" s="193">
        <v>5</v>
      </c>
      <c r="R27" s="193">
        <v>8</v>
      </c>
      <c r="S27" s="193">
        <v>2</v>
      </c>
      <c r="T27" s="131">
        <f t="shared" si="7"/>
        <v>0.33333333333333331</v>
      </c>
      <c r="V27" s="192"/>
      <c r="W27" s="192"/>
      <c r="X27" s="192"/>
    </row>
    <row r="28" spans="1:24" x14ac:dyDescent="0.2">
      <c r="A28" s="78" t="s">
        <v>56</v>
      </c>
      <c r="B28" s="3">
        <v>9</v>
      </c>
      <c r="C28" s="3">
        <v>2</v>
      </c>
      <c r="D28" s="3">
        <v>2</v>
      </c>
      <c r="E28" s="131">
        <f t="shared" si="4"/>
        <v>0.69230769230769229</v>
      </c>
      <c r="F28" s="60"/>
      <c r="G28" s="3">
        <v>10</v>
      </c>
      <c r="H28" s="3"/>
      <c r="I28" s="3">
        <v>3</v>
      </c>
      <c r="J28" s="131">
        <f t="shared" si="5"/>
        <v>0.76923076923076927</v>
      </c>
      <c r="K28" s="60"/>
      <c r="L28" s="3">
        <v>12</v>
      </c>
      <c r="M28" s="3">
        <v>1</v>
      </c>
      <c r="N28" s="103"/>
      <c r="O28" s="131">
        <f t="shared" si="6"/>
        <v>0.92307692307692313</v>
      </c>
      <c r="P28" s="195"/>
      <c r="Q28" s="193">
        <v>2</v>
      </c>
      <c r="R28" s="193">
        <v>6</v>
      </c>
      <c r="S28" s="193">
        <v>5</v>
      </c>
      <c r="T28" s="131">
        <f t="shared" si="7"/>
        <v>0.15384615384615385</v>
      </c>
      <c r="V28" s="192"/>
      <c r="W28" s="192"/>
      <c r="X28" s="192"/>
    </row>
    <row r="29" spans="1:24" x14ac:dyDescent="0.2">
      <c r="A29" s="78" t="s">
        <v>57</v>
      </c>
      <c r="B29" s="3">
        <v>11</v>
      </c>
      <c r="C29" s="3">
        <v>8</v>
      </c>
      <c r="D29" s="3">
        <v>1</v>
      </c>
      <c r="E29" s="131">
        <f t="shared" si="4"/>
        <v>0.55000000000000004</v>
      </c>
      <c r="F29" s="60"/>
      <c r="G29" s="3">
        <v>16</v>
      </c>
      <c r="H29" s="3">
        <v>2</v>
      </c>
      <c r="I29" s="3">
        <v>2</v>
      </c>
      <c r="J29" s="131">
        <f t="shared" si="5"/>
        <v>0.8</v>
      </c>
      <c r="K29" s="60"/>
      <c r="L29" s="3">
        <v>17</v>
      </c>
      <c r="M29" s="3">
        <v>2</v>
      </c>
      <c r="N29" s="103">
        <v>1</v>
      </c>
      <c r="O29" s="131">
        <f t="shared" si="6"/>
        <v>0.85</v>
      </c>
      <c r="P29" s="195"/>
      <c r="Q29" s="193">
        <v>2</v>
      </c>
      <c r="R29" s="193">
        <v>16</v>
      </c>
      <c r="S29" s="193">
        <v>2</v>
      </c>
      <c r="T29" s="131">
        <f t="shared" si="7"/>
        <v>0.1</v>
      </c>
      <c r="V29" s="192"/>
      <c r="W29" s="192"/>
      <c r="X29" s="192"/>
    </row>
    <row r="30" spans="1:24" x14ac:dyDescent="0.2">
      <c r="A30" s="78" t="s">
        <v>58</v>
      </c>
      <c r="B30" s="3">
        <v>19</v>
      </c>
      <c r="C30" s="3">
        <v>9</v>
      </c>
      <c r="D30" s="3">
        <v>2</v>
      </c>
      <c r="E30" s="131">
        <f t="shared" si="4"/>
        <v>0.6333333333333333</v>
      </c>
      <c r="F30" s="60"/>
      <c r="G30" s="3">
        <v>25</v>
      </c>
      <c r="H30" s="3">
        <v>3</v>
      </c>
      <c r="I30" s="3">
        <v>2</v>
      </c>
      <c r="J30" s="131">
        <f t="shared" si="5"/>
        <v>0.83333333333333337</v>
      </c>
      <c r="K30" s="60"/>
      <c r="L30" s="3">
        <v>24</v>
      </c>
      <c r="M30" s="3">
        <v>5</v>
      </c>
      <c r="N30" s="103">
        <v>1</v>
      </c>
      <c r="O30" s="131">
        <f t="shared" si="6"/>
        <v>0.8</v>
      </c>
      <c r="P30" s="195"/>
      <c r="Q30" s="193">
        <v>4</v>
      </c>
      <c r="R30" s="193">
        <v>19</v>
      </c>
      <c r="S30" s="193">
        <v>7</v>
      </c>
      <c r="T30" s="131">
        <f t="shared" si="7"/>
        <v>0.13333333333333333</v>
      </c>
      <c r="V30" s="192"/>
      <c r="W30" s="192"/>
      <c r="X30" s="192"/>
    </row>
    <row r="31" spans="1:24" x14ac:dyDescent="0.2">
      <c r="A31" s="78" t="s">
        <v>59</v>
      </c>
      <c r="B31" s="3">
        <v>6</v>
      </c>
      <c r="C31" s="3">
        <v>7</v>
      </c>
      <c r="D31" s="3">
        <v>2</v>
      </c>
      <c r="E31" s="131">
        <f t="shared" si="4"/>
        <v>0.4</v>
      </c>
      <c r="F31" s="60"/>
      <c r="G31" s="3">
        <v>11</v>
      </c>
      <c r="H31" s="3">
        <v>2</v>
      </c>
      <c r="I31" s="3">
        <v>2</v>
      </c>
      <c r="J31" s="131">
        <f t="shared" si="5"/>
        <v>0.73333333333333328</v>
      </c>
      <c r="K31" s="60"/>
      <c r="L31" s="3">
        <v>9</v>
      </c>
      <c r="M31" s="3">
        <v>4</v>
      </c>
      <c r="N31" s="103">
        <v>2</v>
      </c>
      <c r="O31" s="131">
        <f t="shared" si="6"/>
        <v>0.6</v>
      </c>
      <c r="P31" s="195"/>
      <c r="Q31" s="193">
        <v>5</v>
      </c>
      <c r="R31" s="193">
        <v>8</v>
      </c>
      <c r="S31" s="193">
        <v>2</v>
      </c>
      <c r="T31" s="131">
        <f t="shared" si="7"/>
        <v>0.33333333333333331</v>
      </c>
      <c r="V31" s="192"/>
      <c r="W31" s="192"/>
      <c r="X31" s="192"/>
    </row>
    <row r="32" spans="1:24" x14ac:dyDescent="0.2">
      <c r="A32" s="78" t="s">
        <v>60</v>
      </c>
      <c r="B32" s="3">
        <v>12</v>
      </c>
      <c r="C32" s="3">
        <v>14</v>
      </c>
      <c r="D32" s="3">
        <v>2</v>
      </c>
      <c r="E32" s="131">
        <f t="shared" si="4"/>
        <v>0.42857142857142855</v>
      </c>
      <c r="F32" s="60"/>
      <c r="G32" s="3">
        <v>24</v>
      </c>
      <c r="H32" s="3">
        <v>3</v>
      </c>
      <c r="I32" s="3">
        <v>1</v>
      </c>
      <c r="J32" s="131">
        <f t="shared" si="5"/>
        <v>0.8571428571428571</v>
      </c>
      <c r="K32" s="60"/>
      <c r="L32" s="3">
        <v>22</v>
      </c>
      <c r="M32" s="3">
        <v>5</v>
      </c>
      <c r="N32" s="103">
        <v>1</v>
      </c>
      <c r="O32" s="131">
        <f t="shared" si="6"/>
        <v>0.7857142857142857</v>
      </c>
      <c r="P32" s="195"/>
      <c r="Q32" s="193">
        <v>7</v>
      </c>
      <c r="R32" s="193">
        <v>19</v>
      </c>
      <c r="S32" s="193">
        <v>2</v>
      </c>
      <c r="T32" s="131">
        <f t="shared" si="7"/>
        <v>0.25</v>
      </c>
      <c r="V32" s="192"/>
      <c r="W32" s="192"/>
      <c r="X32" s="192"/>
    </row>
    <row r="33" spans="1:24" x14ac:dyDescent="0.2">
      <c r="A33" s="78" t="s">
        <v>61</v>
      </c>
      <c r="B33" s="3">
        <v>3</v>
      </c>
      <c r="C33" s="3">
        <v>4</v>
      </c>
      <c r="D33" s="3"/>
      <c r="E33" s="131">
        <f t="shared" si="4"/>
        <v>0.42857142857142855</v>
      </c>
      <c r="F33" s="60"/>
      <c r="G33" s="3">
        <v>4</v>
      </c>
      <c r="H33" s="3">
        <v>2</v>
      </c>
      <c r="I33" s="3">
        <v>1</v>
      </c>
      <c r="J33" s="131">
        <f t="shared" si="5"/>
        <v>0.5714285714285714</v>
      </c>
      <c r="K33" s="60"/>
      <c r="L33" s="3">
        <v>7</v>
      </c>
      <c r="M33" s="3"/>
      <c r="N33" s="103"/>
      <c r="O33" s="131">
        <f t="shared" si="6"/>
        <v>1</v>
      </c>
      <c r="P33" s="195"/>
      <c r="Q33" s="193">
        <v>2</v>
      </c>
      <c r="R33" s="193">
        <v>4</v>
      </c>
      <c r="S33" s="193">
        <v>1</v>
      </c>
      <c r="T33" s="142">
        <f t="shared" si="7"/>
        <v>0.2857142857142857</v>
      </c>
      <c r="V33" s="192"/>
      <c r="W33" s="192"/>
      <c r="X33" s="192"/>
    </row>
    <row r="34" spans="1:24" x14ac:dyDescent="0.2">
      <c r="A34" s="78" t="s">
        <v>62</v>
      </c>
      <c r="B34" s="3">
        <v>14</v>
      </c>
      <c r="C34" s="3">
        <v>16</v>
      </c>
      <c r="D34" s="3">
        <v>5</v>
      </c>
      <c r="E34" s="131">
        <f t="shared" si="4"/>
        <v>0.4</v>
      </c>
      <c r="F34" s="60"/>
      <c r="G34" s="3">
        <v>29</v>
      </c>
      <c r="H34" s="3">
        <v>2</v>
      </c>
      <c r="I34" s="3">
        <v>4</v>
      </c>
      <c r="J34" s="131">
        <f t="shared" si="5"/>
        <v>0.82857142857142863</v>
      </c>
      <c r="K34" s="60"/>
      <c r="L34" s="3">
        <v>30</v>
      </c>
      <c r="M34" s="3">
        <v>3</v>
      </c>
      <c r="N34" s="103">
        <v>2</v>
      </c>
      <c r="O34" s="131">
        <f t="shared" si="6"/>
        <v>0.8571428571428571</v>
      </c>
      <c r="P34" s="195"/>
      <c r="Q34" s="193">
        <v>4</v>
      </c>
      <c r="R34" s="193">
        <v>25</v>
      </c>
      <c r="S34" s="193">
        <v>6</v>
      </c>
      <c r="T34" s="131">
        <f t="shared" si="7"/>
        <v>0.11428571428571428</v>
      </c>
      <c r="V34" s="192"/>
      <c r="W34" s="192"/>
      <c r="X34" s="192"/>
    </row>
    <row r="35" spans="1:24" x14ac:dyDescent="0.2">
      <c r="A35" s="87" t="s">
        <v>63</v>
      </c>
      <c r="B35" s="3">
        <v>14</v>
      </c>
      <c r="C35" s="3">
        <v>12</v>
      </c>
      <c r="D35" s="3">
        <v>3</v>
      </c>
      <c r="E35" s="131">
        <f t="shared" si="4"/>
        <v>0.48275862068965519</v>
      </c>
      <c r="F35" s="60"/>
      <c r="G35" s="3">
        <v>26</v>
      </c>
      <c r="H35" s="3">
        <v>1</v>
      </c>
      <c r="I35" s="3">
        <v>2</v>
      </c>
      <c r="J35" s="131">
        <f t="shared" si="5"/>
        <v>0.89655172413793105</v>
      </c>
      <c r="K35" s="60"/>
      <c r="L35" s="3">
        <v>25</v>
      </c>
      <c r="M35" s="3">
        <v>2</v>
      </c>
      <c r="N35" s="103">
        <v>2</v>
      </c>
      <c r="O35" s="131">
        <f t="shared" si="6"/>
        <v>0.86206896551724133</v>
      </c>
      <c r="P35" s="195"/>
      <c r="Q35" s="193">
        <v>8</v>
      </c>
      <c r="R35" s="193">
        <v>18</v>
      </c>
      <c r="S35" s="193">
        <v>3</v>
      </c>
      <c r="T35" s="131">
        <f t="shared" si="7"/>
        <v>0.27586206896551724</v>
      </c>
      <c r="V35" s="192"/>
      <c r="W35" s="192"/>
      <c r="X35" s="192"/>
    </row>
    <row r="36" spans="1:24" ht="13.5" thickBot="1" x14ac:dyDescent="0.25">
      <c r="A36" s="88" t="s">
        <v>64</v>
      </c>
      <c r="B36" s="191">
        <v>4</v>
      </c>
      <c r="C36" s="191">
        <v>8</v>
      </c>
      <c r="D36" s="191">
        <v>3</v>
      </c>
      <c r="E36" s="132">
        <f t="shared" si="4"/>
        <v>0.26666666666666666</v>
      </c>
      <c r="F36" s="46"/>
      <c r="G36" s="191">
        <v>10</v>
      </c>
      <c r="H36" s="191">
        <v>2</v>
      </c>
      <c r="I36" s="191">
        <v>3</v>
      </c>
      <c r="J36" s="132">
        <f t="shared" si="5"/>
        <v>0.66666666666666663</v>
      </c>
      <c r="K36" s="46"/>
      <c r="L36" s="191">
        <v>5</v>
      </c>
      <c r="M36" s="191">
        <v>7</v>
      </c>
      <c r="N36" s="143">
        <v>3</v>
      </c>
      <c r="O36" s="132">
        <f t="shared" si="6"/>
        <v>0.33333333333333331</v>
      </c>
      <c r="P36" s="196"/>
      <c r="Q36" s="194"/>
      <c r="R36" s="194">
        <v>12</v>
      </c>
      <c r="S36" s="194">
        <v>3</v>
      </c>
      <c r="T36" s="143">
        <f t="shared" si="7"/>
        <v>0</v>
      </c>
      <c r="V36" s="192"/>
      <c r="W36" s="192"/>
      <c r="X36" s="192"/>
    </row>
    <row r="37" spans="1:24" x14ac:dyDescent="0.2">
      <c r="B37" s="3"/>
      <c r="D37" s="3"/>
      <c r="G37" s="3"/>
      <c r="H37" s="3"/>
      <c r="I37" s="3"/>
      <c r="L37" s="3"/>
      <c r="M37" s="3"/>
      <c r="Q37" s="3"/>
    </row>
    <row r="38" spans="1:24" x14ac:dyDescent="0.2">
      <c r="B38" s="3"/>
      <c r="D38" s="3"/>
      <c r="G38" s="3"/>
      <c r="H38" s="3"/>
      <c r="I38" s="3"/>
      <c r="L38" s="3"/>
      <c r="M38" s="3"/>
      <c r="Q38" s="3"/>
    </row>
    <row r="39" spans="1:24" x14ac:dyDescent="0.2">
      <c r="B39" s="3"/>
      <c r="D39" s="3"/>
      <c r="G39" s="3"/>
      <c r="H39" s="3"/>
      <c r="I39" s="3"/>
      <c r="L39" s="3"/>
      <c r="M39" s="3"/>
      <c r="Q39" s="3"/>
    </row>
    <row r="40" spans="1:24" x14ac:dyDescent="0.2">
      <c r="B40" s="3"/>
      <c r="D40" s="3"/>
      <c r="G40" s="3"/>
      <c r="H40" s="3"/>
      <c r="I40" s="3"/>
      <c r="L40" s="3"/>
      <c r="M40" s="3"/>
      <c r="Q40" s="3"/>
    </row>
    <row r="41" spans="1:24" x14ac:dyDescent="0.2">
      <c r="B41" s="3"/>
      <c r="D41" s="3"/>
      <c r="G41" s="3"/>
      <c r="H41" s="3"/>
      <c r="I41" s="3"/>
      <c r="L41" s="3"/>
      <c r="M41" s="3"/>
      <c r="Q41" s="3"/>
    </row>
    <row r="42" spans="1:24" x14ac:dyDescent="0.2">
      <c r="D42" s="3"/>
      <c r="H42" s="3"/>
      <c r="I42" s="3"/>
      <c r="M42" s="3"/>
    </row>
    <row r="43" spans="1:24" x14ac:dyDescent="0.2">
      <c r="D43" s="3"/>
    </row>
    <row r="44" spans="1:24" x14ac:dyDescent="0.2">
      <c r="D44" s="3"/>
    </row>
    <row r="45" spans="1:24" x14ac:dyDescent="0.2">
      <c r="D45" s="3"/>
    </row>
    <row r="46" spans="1:24" x14ac:dyDescent="0.2">
      <c r="D46" s="3"/>
    </row>
    <row r="47" spans="1:24" x14ac:dyDescent="0.2">
      <c r="D47" s="3"/>
    </row>
    <row r="48" spans="1:24" x14ac:dyDescent="0.2">
      <c r="D48" s="3"/>
    </row>
  </sheetData>
  <mergeCells count="10">
    <mergeCell ref="V1:W2"/>
    <mergeCell ref="Q6:T6"/>
    <mergeCell ref="A6:A7"/>
    <mergeCell ref="B6:E6"/>
    <mergeCell ref="G6:J6"/>
    <mergeCell ref="L6:O6"/>
    <mergeCell ref="A1:T1"/>
    <mergeCell ref="A2:T2"/>
    <mergeCell ref="A3:T3"/>
    <mergeCell ref="A4:T4"/>
  </mergeCells>
  <hyperlinks>
    <hyperlink ref="V1" r:id="rId1" location="INDICE!A1"/>
    <hyperlink ref="V1:W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>
      <selection activeCell="P20" sqref="P20"/>
    </sheetView>
  </sheetViews>
  <sheetFormatPr baseColWidth="10" defaultRowHeight="12.75" x14ac:dyDescent="0.2"/>
  <cols>
    <col min="1" max="1" width="26" style="165" customWidth="1"/>
    <col min="2" max="14" width="7.140625" style="43" customWidth="1"/>
    <col min="15" max="15" width="8.140625" style="43" customWidth="1"/>
    <col min="16" max="16384" width="11.42578125" style="43"/>
  </cols>
  <sheetData>
    <row r="1" spans="1:18" s="149" customFormat="1" ht="15" customHeight="1" x14ac:dyDescent="0.2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36"/>
      <c r="P1" s="223" t="s">
        <v>132</v>
      </c>
      <c r="Q1" s="223"/>
      <c r="R1" s="36"/>
    </row>
    <row r="2" spans="1:18" s="149" customFormat="1" ht="15" customHeight="1" x14ac:dyDescent="0.2">
      <c r="A2" s="213" t="s">
        <v>10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36"/>
      <c r="P2" s="223"/>
      <c r="Q2" s="223"/>
      <c r="R2" s="52"/>
    </row>
    <row r="3" spans="1:18" s="149" customFormat="1" ht="15" customHeight="1" x14ac:dyDescent="0.2">
      <c r="A3" s="213" t="s">
        <v>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8" s="166" customFormat="1" ht="15" customHeight="1" x14ac:dyDescent="0.2">
      <c r="A4" s="213" t="s">
        <v>253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8" s="149" customFormat="1" ht="15" customHeight="1" thickBot="1" x14ac:dyDescent="0.25">
      <c r="A5" s="150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8" ht="22.5" customHeight="1" thickBot="1" x14ac:dyDescent="0.25">
      <c r="A6" s="41" t="s">
        <v>5</v>
      </c>
      <c r="B6" s="42">
        <v>2007</v>
      </c>
      <c r="C6" s="42">
        <v>2008</v>
      </c>
      <c r="D6" s="42">
        <v>2009</v>
      </c>
      <c r="E6" s="42">
        <v>2010</v>
      </c>
      <c r="F6" s="42">
        <v>2011</v>
      </c>
      <c r="G6" s="42">
        <v>2012</v>
      </c>
      <c r="H6" s="42">
        <v>2013</v>
      </c>
      <c r="I6" s="42">
        <v>2014</v>
      </c>
      <c r="J6" s="42">
        <v>2015</v>
      </c>
      <c r="K6" s="42">
        <v>2016</v>
      </c>
      <c r="L6" s="42">
        <v>2017</v>
      </c>
      <c r="M6" s="42">
        <v>2018</v>
      </c>
      <c r="N6" s="42">
        <v>2019</v>
      </c>
    </row>
    <row r="7" spans="1:18" ht="4.5" customHeight="1" x14ac:dyDescent="0.2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</row>
    <row r="8" spans="1:18" ht="15" customHeight="1" x14ac:dyDescent="0.2">
      <c r="A8" s="170" t="s">
        <v>1</v>
      </c>
      <c r="B8" s="171">
        <f t="shared" ref="B8:F8" si="0">+B10+B15+B20+B25</f>
        <v>31520</v>
      </c>
      <c r="C8" s="171">
        <f t="shared" si="0"/>
        <v>32899</v>
      </c>
      <c r="D8" s="171">
        <f t="shared" si="0"/>
        <v>34686</v>
      </c>
      <c r="E8" s="171">
        <f t="shared" si="0"/>
        <v>35084</v>
      </c>
      <c r="F8" s="171">
        <f t="shared" si="0"/>
        <v>35033</v>
      </c>
      <c r="G8" s="171" t="s">
        <v>8</v>
      </c>
      <c r="H8" s="171" t="s">
        <v>8</v>
      </c>
      <c r="I8" s="171">
        <f t="shared" ref="I8:N8" si="1">+I10+I15+I20+I25</f>
        <v>37248</v>
      </c>
      <c r="J8" s="171">
        <f t="shared" si="1"/>
        <v>38129</v>
      </c>
      <c r="K8" s="171">
        <f t="shared" si="1"/>
        <v>40438</v>
      </c>
      <c r="L8" s="171">
        <f t="shared" si="1"/>
        <v>39438</v>
      </c>
      <c r="M8" s="171">
        <f t="shared" si="1"/>
        <v>40412</v>
      </c>
      <c r="N8" s="171">
        <f t="shared" si="1"/>
        <v>41060</v>
      </c>
    </row>
    <row r="9" spans="1:18" ht="5.25" customHeight="1" x14ac:dyDescent="0.2">
      <c r="A9" s="170"/>
      <c r="B9" s="172"/>
      <c r="C9" s="172"/>
      <c r="D9" s="172"/>
      <c r="E9" s="172"/>
      <c r="F9" s="172"/>
      <c r="G9" s="171"/>
      <c r="H9" s="171"/>
      <c r="I9" s="172"/>
      <c r="J9" s="172"/>
      <c r="K9" s="172"/>
      <c r="L9" s="172"/>
      <c r="M9" s="172"/>
      <c r="N9" s="172"/>
    </row>
    <row r="10" spans="1:18" ht="15" customHeight="1" x14ac:dyDescent="0.2">
      <c r="A10" s="173" t="s">
        <v>7</v>
      </c>
      <c r="B10" s="174">
        <f t="shared" ref="B10:E10" si="2">+B11+B12+B13</f>
        <v>4952</v>
      </c>
      <c r="C10" s="174">
        <f t="shared" si="2"/>
        <v>4790</v>
      </c>
      <c r="D10" s="174">
        <f t="shared" si="2"/>
        <v>5097</v>
      </c>
      <c r="E10" s="174">
        <f t="shared" si="2"/>
        <v>5130</v>
      </c>
      <c r="F10" s="174">
        <f>+F11+F12+F13</f>
        <v>5131</v>
      </c>
      <c r="G10" s="172" t="s">
        <v>8</v>
      </c>
      <c r="H10" s="172" t="s">
        <v>8</v>
      </c>
      <c r="I10" s="174">
        <f t="shared" ref="I10:N10" si="3">+I11+I12+I13</f>
        <v>4214</v>
      </c>
      <c r="J10" s="174">
        <f t="shared" si="3"/>
        <v>5110</v>
      </c>
      <c r="K10" s="174">
        <f t="shared" si="3"/>
        <v>6214</v>
      </c>
      <c r="L10" s="174">
        <f t="shared" si="3"/>
        <v>5519</v>
      </c>
      <c r="M10" s="174">
        <f t="shared" si="3"/>
        <v>5663</v>
      </c>
      <c r="N10" s="174">
        <f t="shared" si="3"/>
        <v>6154</v>
      </c>
    </row>
    <row r="11" spans="1:18" ht="15" customHeight="1" x14ac:dyDescent="0.2">
      <c r="A11" s="175" t="s">
        <v>2</v>
      </c>
      <c r="B11" s="176">
        <v>3609</v>
      </c>
      <c r="C11" s="176">
        <v>3441</v>
      </c>
      <c r="D11" s="176">
        <v>3618</v>
      </c>
      <c r="E11" s="176">
        <v>3754</v>
      </c>
      <c r="F11" s="176">
        <v>3702</v>
      </c>
      <c r="G11" s="172" t="s">
        <v>8</v>
      </c>
      <c r="H11" s="172" t="s">
        <v>8</v>
      </c>
      <c r="I11" s="176">
        <v>2795</v>
      </c>
      <c r="J11" s="176">
        <v>3987</v>
      </c>
      <c r="K11" s="176">
        <v>4588</v>
      </c>
      <c r="L11" s="176">
        <v>4271</v>
      </c>
      <c r="M11" s="176">
        <v>4451</v>
      </c>
      <c r="N11" s="176">
        <v>4774</v>
      </c>
    </row>
    <row r="12" spans="1:18" ht="15" customHeight="1" x14ac:dyDescent="0.2">
      <c r="A12" s="175" t="s">
        <v>3</v>
      </c>
      <c r="B12" s="176">
        <v>1266</v>
      </c>
      <c r="C12" s="176">
        <v>1262</v>
      </c>
      <c r="D12" s="176">
        <v>1381</v>
      </c>
      <c r="E12" s="176">
        <v>1294</v>
      </c>
      <c r="F12" s="176">
        <v>1353</v>
      </c>
      <c r="G12" s="172" t="s">
        <v>8</v>
      </c>
      <c r="H12" s="172" t="s">
        <v>8</v>
      </c>
      <c r="I12" s="176">
        <v>1345</v>
      </c>
      <c r="J12" s="176">
        <v>1075</v>
      </c>
      <c r="K12" s="176">
        <v>1556</v>
      </c>
      <c r="L12" s="176">
        <v>1191</v>
      </c>
      <c r="M12" s="176">
        <v>1173</v>
      </c>
      <c r="N12" s="176">
        <v>1332</v>
      </c>
    </row>
    <row r="13" spans="1:18" ht="15" customHeight="1" x14ac:dyDescent="0.2">
      <c r="A13" s="175" t="s">
        <v>4</v>
      </c>
      <c r="B13" s="176">
        <v>77</v>
      </c>
      <c r="C13" s="176">
        <v>87</v>
      </c>
      <c r="D13" s="176">
        <v>98</v>
      </c>
      <c r="E13" s="176">
        <v>82</v>
      </c>
      <c r="F13" s="176">
        <v>76</v>
      </c>
      <c r="G13" s="172" t="s">
        <v>8</v>
      </c>
      <c r="H13" s="172" t="s">
        <v>8</v>
      </c>
      <c r="I13" s="176">
        <v>74</v>
      </c>
      <c r="J13" s="176">
        <v>48</v>
      </c>
      <c r="K13" s="176">
        <v>70</v>
      </c>
      <c r="L13" s="176">
        <v>57</v>
      </c>
      <c r="M13" s="176">
        <v>39</v>
      </c>
      <c r="N13" s="176">
        <v>48</v>
      </c>
    </row>
    <row r="14" spans="1:18" ht="5.25" customHeight="1" x14ac:dyDescent="0.2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1:18" ht="15" customHeight="1" x14ac:dyDescent="0.2">
      <c r="A15" s="173" t="s">
        <v>164</v>
      </c>
      <c r="B15" s="174">
        <f t="shared" ref="B15:C15" si="4">+B16+B17+B18</f>
        <v>17658</v>
      </c>
      <c r="C15" s="174">
        <f t="shared" si="4"/>
        <v>18621</v>
      </c>
      <c r="D15" s="174">
        <f>+D16+D17+D18</f>
        <v>18852</v>
      </c>
      <c r="E15" s="174">
        <f>+E16+E17+E18</f>
        <v>18780</v>
      </c>
      <c r="F15" s="174">
        <f>+F16+F17+F18</f>
        <v>18522</v>
      </c>
      <c r="G15" s="171" t="s">
        <v>8</v>
      </c>
      <c r="H15" s="171" t="s">
        <v>8</v>
      </c>
      <c r="I15" s="174">
        <f t="shared" ref="I15:N15" si="5">+I16+I17+I18</f>
        <v>18950</v>
      </c>
      <c r="J15" s="174">
        <f t="shared" si="5"/>
        <v>19193</v>
      </c>
      <c r="K15" s="174">
        <f t="shared" si="5"/>
        <v>20115</v>
      </c>
      <c r="L15" s="174">
        <f t="shared" si="5"/>
        <v>19397</v>
      </c>
      <c r="M15" s="174">
        <f t="shared" si="5"/>
        <v>19875</v>
      </c>
      <c r="N15" s="174">
        <f t="shared" si="5"/>
        <v>19843</v>
      </c>
    </row>
    <row r="16" spans="1:18" ht="15" customHeight="1" x14ac:dyDescent="0.2">
      <c r="A16" s="175" t="s">
        <v>2</v>
      </c>
      <c r="B16" s="177">
        <v>15278</v>
      </c>
      <c r="C16" s="177">
        <v>15993</v>
      </c>
      <c r="D16" s="177">
        <v>16201</v>
      </c>
      <c r="E16" s="177">
        <v>16213</v>
      </c>
      <c r="F16" s="177">
        <v>15907</v>
      </c>
      <c r="G16" s="172" t="s">
        <v>8</v>
      </c>
      <c r="H16" s="172" t="s">
        <v>8</v>
      </c>
      <c r="I16" s="177">
        <v>16051</v>
      </c>
      <c r="J16" s="177">
        <v>16396</v>
      </c>
      <c r="K16" s="177">
        <v>17208</v>
      </c>
      <c r="L16" s="177">
        <v>16588</v>
      </c>
      <c r="M16" s="177">
        <v>16862</v>
      </c>
      <c r="N16" s="177">
        <v>16796</v>
      </c>
    </row>
    <row r="17" spans="1:14" ht="15" customHeight="1" x14ac:dyDescent="0.2">
      <c r="A17" s="175" t="s">
        <v>3</v>
      </c>
      <c r="B17" s="177">
        <v>2154</v>
      </c>
      <c r="C17" s="177">
        <v>2426</v>
      </c>
      <c r="D17" s="177">
        <v>2417</v>
      </c>
      <c r="E17" s="177">
        <v>2345</v>
      </c>
      <c r="F17" s="177">
        <v>2385</v>
      </c>
      <c r="G17" s="172" t="s">
        <v>8</v>
      </c>
      <c r="H17" s="172" t="s">
        <v>8</v>
      </c>
      <c r="I17" s="177">
        <v>2643</v>
      </c>
      <c r="J17" s="177">
        <v>2536</v>
      </c>
      <c r="K17" s="177">
        <v>2649</v>
      </c>
      <c r="L17" s="177">
        <v>2547</v>
      </c>
      <c r="M17" s="177">
        <v>2774</v>
      </c>
      <c r="N17" s="177">
        <v>2797</v>
      </c>
    </row>
    <row r="18" spans="1:14" ht="15" customHeight="1" x14ac:dyDescent="0.2">
      <c r="A18" s="175" t="s">
        <v>4</v>
      </c>
      <c r="B18" s="177">
        <v>226</v>
      </c>
      <c r="C18" s="177">
        <v>202</v>
      </c>
      <c r="D18" s="177">
        <v>234</v>
      </c>
      <c r="E18" s="177">
        <v>222</v>
      </c>
      <c r="F18" s="177">
        <v>230</v>
      </c>
      <c r="G18" s="172" t="s">
        <v>8</v>
      </c>
      <c r="H18" s="172" t="s">
        <v>8</v>
      </c>
      <c r="I18" s="177">
        <v>256</v>
      </c>
      <c r="J18" s="177">
        <v>261</v>
      </c>
      <c r="K18" s="177">
        <v>258</v>
      </c>
      <c r="L18" s="177">
        <v>262</v>
      </c>
      <c r="M18" s="177">
        <v>239</v>
      </c>
      <c r="N18" s="177">
        <v>250</v>
      </c>
    </row>
    <row r="19" spans="1:14" ht="5.25" customHeight="1" x14ac:dyDescent="0.2">
      <c r="A19" s="173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</row>
    <row r="20" spans="1:14" ht="15" customHeight="1" x14ac:dyDescent="0.2">
      <c r="A20" s="173" t="s">
        <v>165</v>
      </c>
      <c r="B20" s="174">
        <f t="shared" ref="B20:C20" si="6">+B21+B22+B23</f>
        <v>8605</v>
      </c>
      <c r="C20" s="174">
        <f t="shared" si="6"/>
        <v>9133</v>
      </c>
      <c r="D20" s="174">
        <f>+D21+D22+D23</f>
        <v>10483</v>
      </c>
      <c r="E20" s="174">
        <f>+E21+E22+E23</f>
        <v>10824</v>
      </c>
      <c r="F20" s="174">
        <f>+F21+F22+F23</f>
        <v>11075</v>
      </c>
      <c r="G20" s="171" t="s">
        <v>8</v>
      </c>
      <c r="H20" s="171" t="s">
        <v>8</v>
      </c>
      <c r="I20" s="174">
        <f t="shared" ref="I20:N20" si="7">+I21+I22+I23</f>
        <v>13649</v>
      </c>
      <c r="J20" s="174">
        <f t="shared" si="7"/>
        <v>13376</v>
      </c>
      <c r="K20" s="174">
        <f t="shared" si="7"/>
        <v>13729</v>
      </c>
      <c r="L20" s="174">
        <f t="shared" si="7"/>
        <v>14035</v>
      </c>
      <c r="M20" s="174">
        <f t="shared" si="7"/>
        <v>14467</v>
      </c>
      <c r="N20" s="174">
        <f t="shared" si="7"/>
        <v>14606</v>
      </c>
    </row>
    <row r="21" spans="1:14" ht="15" customHeight="1" x14ac:dyDescent="0.2">
      <c r="A21" s="175" t="s">
        <v>2</v>
      </c>
      <c r="B21" s="177">
        <v>6725</v>
      </c>
      <c r="C21" s="177">
        <v>7066</v>
      </c>
      <c r="D21" s="177">
        <v>8377</v>
      </c>
      <c r="E21" s="177">
        <v>8741</v>
      </c>
      <c r="F21" s="177">
        <v>9017</v>
      </c>
      <c r="G21" s="172" t="s">
        <v>8</v>
      </c>
      <c r="H21" s="172" t="s">
        <v>8</v>
      </c>
      <c r="I21" s="177">
        <v>11211</v>
      </c>
      <c r="J21" s="177">
        <v>10938</v>
      </c>
      <c r="K21" s="177">
        <v>11273</v>
      </c>
      <c r="L21" s="177">
        <v>11662</v>
      </c>
      <c r="M21" s="177">
        <v>11952</v>
      </c>
      <c r="N21" s="177">
        <v>12015</v>
      </c>
    </row>
    <row r="22" spans="1:14" ht="15" customHeight="1" x14ac:dyDescent="0.2">
      <c r="A22" s="175" t="s">
        <v>3</v>
      </c>
      <c r="B22" s="177">
        <v>1517</v>
      </c>
      <c r="C22" s="177">
        <v>1644</v>
      </c>
      <c r="D22" s="177">
        <v>1705</v>
      </c>
      <c r="E22" s="177">
        <v>1672</v>
      </c>
      <c r="F22" s="177">
        <v>1624</v>
      </c>
      <c r="G22" s="172" t="s">
        <v>8</v>
      </c>
      <c r="H22" s="172" t="s">
        <v>8</v>
      </c>
      <c r="I22" s="177">
        <v>1942</v>
      </c>
      <c r="J22" s="177">
        <v>1949</v>
      </c>
      <c r="K22" s="177">
        <v>1991</v>
      </c>
      <c r="L22" s="177">
        <v>1886</v>
      </c>
      <c r="M22" s="177">
        <v>2039</v>
      </c>
      <c r="N22" s="177">
        <v>2122</v>
      </c>
    </row>
    <row r="23" spans="1:14" ht="15" customHeight="1" x14ac:dyDescent="0.2">
      <c r="A23" s="175" t="s">
        <v>4</v>
      </c>
      <c r="B23" s="177">
        <v>363</v>
      </c>
      <c r="C23" s="177">
        <v>423</v>
      </c>
      <c r="D23" s="177">
        <v>401</v>
      </c>
      <c r="E23" s="177">
        <v>411</v>
      </c>
      <c r="F23" s="177">
        <v>434</v>
      </c>
      <c r="G23" s="172" t="s">
        <v>8</v>
      </c>
      <c r="H23" s="172" t="s">
        <v>8</v>
      </c>
      <c r="I23" s="177">
        <v>496</v>
      </c>
      <c r="J23" s="177">
        <v>489</v>
      </c>
      <c r="K23" s="177">
        <v>465</v>
      </c>
      <c r="L23" s="177">
        <v>487</v>
      </c>
      <c r="M23" s="177">
        <v>476</v>
      </c>
      <c r="N23" s="177">
        <v>469</v>
      </c>
    </row>
    <row r="24" spans="1:14" ht="5.25" customHeight="1" x14ac:dyDescent="0.2"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</row>
    <row r="25" spans="1:14" ht="15" customHeight="1" x14ac:dyDescent="0.2">
      <c r="A25" s="173" t="s">
        <v>166</v>
      </c>
      <c r="B25" s="174">
        <f t="shared" ref="B25:C25" si="8">+B26+B27+B28</f>
        <v>305</v>
      </c>
      <c r="C25" s="174">
        <f t="shared" si="8"/>
        <v>355</v>
      </c>
      <c r="D25" s="174">
        <f>+D26+D27+D28</f>
        <v>254</v>
      </c>
      <c r="E25" s="174">
        <f>+E26+E27+E28</f>
        <v>350</v>
      </c>
      <c r="F25" s="174">
        <f>+F26+F27+F28</f>
        <v>305</v>
      </c>
      <c r="G25" s="171" t="s">
        <v>8</v>
      </c>
      <c r="H25" s="171" t="s">
        <v>8</v>
      </c>
      <c r="I25" s="174">
        <f t="shared" ref="I25:N25" si="9">+I26+I27+I28</f>
        <v>435</v>
      </c>
      <c r="J25" s="174">
        <f t="shared" si="9"/>
        <v>450</v>
      </c>
      <c r="K25" s="174">
        <f t="shared" si="9"/>
        <v>380</v>
      </c>
      <c r="L25" s="174">
        <f t="shared" si="9"/>
        <v>487</v>
      </c>
      <c r="M25" s="174">
        <f t="shared" si="9"/>
        <v>407</v>
      </c>
      <c r="N25" s="174">
        <f t="shared" si="9"/>
        <v>457</v>
      </c>
    </row>
    <row r="26" spans="1:14" ht="15" customHeight="1" x14ac:dyDescent="0.2">
      <c r="A26" s="175" t="s">
        <v>2</v>
      </c>
      <c r="B26" s="176">
        <v>305</v>
      </c>
      <c r="C26" s="176">
        <v>355</v>
      </c>
      <c r="D26" s="176">
        <v>250</v>
      </c>
      <c r="E26" s="176">
        <v>350</v>
      </c>
      <c r="F26" s="176">
        <v>305</v>
      </c>
      <c r="G26" s="172" t="s">
        <v>8</v>
      </c>
      <c r="H26" s="172" t="s">
        <v>8</v>
      </c>
      <c r="I26" s="176">
        <v>435</v>
      </c>
      <c r="J26" s="176">
        <v>444</v>
      </c>
      <c r="K26" s="176">
        <v>377</v>
      </c>
      <c r="L26" s="178">
        <v>482</v>
      </c>
      <c r="M26" s="178">
        <v>402</v>
      </c>
      <c r="N26" s="178">
        <v>445</v>
      </c>
    </row>
    <row r="27" spans="1:14" ht="15" customHeight="1" x14ac:dyDescent="0.2">
      <c r="A27" s="175" t="s">
        <v>3</v>
      </c>
      <c r="B27" s="176">
        <v>0</v>
      </c>
      <c r="C27" s="176">
        <v>0</v>
      </c>
      <c r="D27" s="176">
        <v>4</v>
      </c>
      <c r="E27" s="176">
        <v>0</v>
      </c>
      <c r="F27" s="176">
        <v>0</v>
      </c>
      <c r="G27" s="172" t="s">
        <v>8</v>
      </c>
      <c r="H27" s="172" t="s">
        <v>8</v>
      </c>
      <c r="I27" s="176">
        <v>0</v>
      </c>
      <c r="J27" s="176">
        <v>6</v>
      </c>
      <c r="K27" s="176">
        <v>3</v>
      </c>
      <c r="L27" s="178">
        <v>5</v>
      </c>
      <c r="M27" s="178">
        <v>5</v>
      </c>
      <c r="N27" s="178">
        <v>3</v>
      </c>
    </row>
    <row r="28" spans="1:14" ht="15" customHeight="1" thickBot="1" x14ac:dyDescent="0.25">
      <c r="A28" s="179" t="s">
        <v>4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6" t="s">
        <v>8</v>
      </c>
      <c r="H28" s="186" t="s">
        <v>8</v>
      </c>
      <c r="I28" s="180">
        <v>0</v>
      </c>
      <c r="J28" s="180">
        <v>0</v>
      </c>
      <c r="K28" s="180">
        <v>0</v>
      </c>
      <c r="L28" s="181">
        <v>0</v>
      </c>
      <c r="M28" s="181">
        <v>0</v>
      </c>
      <c r="N28" s="181">
        <v>9</v>
      </c>
    </row>
    <row r="29" spans="1:14" ht="15" customHeight="1" x14ac:dyDescent="0.2">
      <c r="A29" s="224" t="s">
        <v>214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16"/>
    </row>
    <row r="30" spans="1:14" ht="15" customHeight="1" x14ac:dyDescent="0.2">
      <c r="A30" s="225" t="s">
        <v>215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197"/>
    </row>
    <row r="31" spans="1:14" ht="15" customHeight="1" x14ac:dyDescent="0.2">
      <c r="A31" s="225" t="s">
        <v>167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197"/>
    </row>
    <row r="32" spans="1:14" x14ac:dyDescent="0.2">
      <c r="A32" s="225" t="s">
        <v>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197"/>
    </row>
  </sheetData>
  <mergeCells count="5">
    <mergeCell ref="A29:M29"/>
    <mergeCell ref="A30:M30"/>
    <mergeCell ref="A31:M31"/>
    <mergeCell ref="A32:M32"/>
    <mergeCell ref="P1:Q2"/>
  </mergeCells>
  <hyperlinks>
    <hyperlink ref="P1" r:id="rId1" location="INDICE!A1"/>
    <hyperlink ref="P1:Q2" location="INDICE!A3" display="INDICE"/>
  </hyperlinks>
  <printOptions horizontalCentered="1"/>
  <pageMargins left="0.39370078740157483" right="0.39370078740157483" top="0.59055118110236227" bottom="0.39370078740157483" header="0" footer="0"/>
  <pageSetup scale="85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Normal="100" workbookViewId="0">
      <selection activeCell="AD1" sqref="AD1:AE2"/>
    </sheetView>
  </sheetViews>
  <sheetFormatPr baseColWidth="10" defaultRowHeight="12.75" x14ac:dyDescent="0.2"/>
  <cols>
    <col min="1" max="1" width="27.7109375" style="165" customWidth="1"/>
    <col min="2" max="6" width="4.85546875" style="165" bestFit="1" customWidth="1"/>
    <col min="7" max="8" width="4.42578125" style="165" bestFit="1" customWidth="1"/>
    <col min="9" max="12" width="4.85546875" style="165" bestFit="1" customWidth="1"/>
    <col min="13" max="14" width="4.85546875" style="165" customWidth="1"/>
    <col min="15" max="15" width="1.42578125" style="165" customWidth="1"/>
    <col min="16" max="28" width="5.140625" style="165" customWidth="1"/>
    <col min="29" max="16384" width="11.42578125" style="43"/>
  </cols>
  <sheetData>
    <row r="1" spans="1:33" s="149" customFormat="1" ht="15" customHeight="1" x14ac:dyDescent="0.2">
      <c r="A1" s="213" t="s">
        <v>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36"/>
      <c r="AD1" s="223" t="s">
        <v>132</v>
      </c>
      <c r="AE1" s="223"/>
      <c r="AF1" s="36"/>
    </row>
    <row r="2" spans="1:33" s="149" customFormat="1" ht="15" customHeight="1" x14ac:dyDescent="0.2">
      <c r="A2" s="213" t="s">
        <v>12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36"/>
      <c r="AD2" s="223"/>
      <c r="AE2" s="223"/>
      <c r="AF2" s="52"/>
    </row>
    <row r="3" spans="1:33" s="149" customFormat="1" ht="15" x14ac:dyDescent="0.2">
      <c r="A3" s="213" t="s">
        <v>13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36"/>
      <c r="AD3" s="36"/>
      <c r="AE3" s="36"/>
      <c r="AF3" s="52"/>
    </row>
    <row r="4" spans="1:33" s="149" customFormat="1" ht="15" x14ac:dyDescent="0.2">
      <c r="A4" s="213" t="s">
        <v>168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</row>
    <row r="5" spans="1:33" s="149" customFormat="1" ht="15" x14ac:dyDescent="0.2">
      <c r="A5" s="213" t="s">
        <v>252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</row>
    <row r="6" spans="1:33" s="149" customFormat="1" ht="15.75" thickBot="1" x14ac:dyDescent="0.25">
      <c r="A6" s="150"/>
      <c r="B6" s="150"/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</row>
    <row r="7" spans="1:33" ht="15" customHeight="1" x14ac:dyDescent="0.2">
      <c r="A7" s="228" t="s">
        <v>16</v>
      </c>
      <c r="B7" s="212" t="s">
        <v>14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152"/>
      <c r="P7" s="212" t="s">
        <v>15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4"/>
      <c r="AB7" s="214"/>
    </row>
    <row r="8" spans="1:33" ht="15" customHeight="1" thickBot="1" x14ac:dyDescent="0.25">
      <c r="A8" s="229"/>
      <c r="B8" s="153">
        <v>2007</v>
      </c>
      <c r="C8" s="153">
        <v>2008</v>
      </c>
      <c r="D8" s="153">
        <v>2009</v>
      </c>
      <c r="E8" s="153">
        <v>2010</v>
      </c>
      <c r="F8" s="153">
        <v>2011</v>
      </c>
      <c r="G8" s="153">
        <v>2012</v>
      </c>
      <c r="H8" s="153">
        <v>2013</v>
      </c>
      <c r="I8" s="153">
        <v>2014</v>
      </c>
      <c r="J8" s="153">
        <v>2015</v>
      </c>
      <c r="K8" s="153">
        <v>2016</v>
      </c>
      <c r="L8" s="153">
        <v>2017</v>
      </c>
      <c r="M8" s="153">
        <v>2018</v>
      </c>
      <c r="N8" s="153">
        <v>2019</v>
      </c>
      <c r="O8" s="153"/>
      <c r="P8" s="153">
        <v>2007</v>
      </c>
      <c r="Q8" s="153">
        <v>2008</v>
      </c>
      <c r="R8" s="153">
        <v>2009</v>
      </c>
      <c r="S8" s="153">
        <v>2010</v>
      </c>
      <c r="T8" s="153">
        <v>2011</v>
      </c>
      <c r="U8" s="153">
        <v>2012</v>
      </c>
      <c r="V8" s="153">
        <v>2013</v>
      </c>
      <c r="W8" s="153">
        <v>2014</v>
      </c>
      <c r="X8" s="153">
        <v>2015</v>
      </c>
      <c r="Y8" s="153">
        <v>2016</v>
      </c>
      <c r="Z8" s="153">
        <v>2017</v>
      </c>
      <c r="AA8" s="153">
        <v>2018</v>
      </c>
      <c r="AB8" s="215">
        <v>2019</v>
      </c>
    </row>
    <row r="9" spans="1:33" ht="15" customHeight="1" x14ac:dyDescent="0.2">
      <c r="A9" s="227" t="s">
        <v>170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198"/>
    </row>
    <row r="10" spans="1:33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</row>
    <row r="11" spans="1:33" ht="15" customHeight="1" x14ac:dyDescent="0.2">
      <c r="A11" s="155" t="s">
        <v>17</v>
      </c>
      <c r="B11" s="156">
        <v>7</v>
      </c>
      <c r="C11" s="156">
        <v>7</v>
      </c>
      <c r="D11" s="156">
        <v>5</v>
      </c>
      <c r="E11" s="156">
        <v>4</v>
      </c>
      <c r="F11" s="156">
        <v>3</v>
      </c>
      <c r="G11" s="156" t="s">
        <v>8</v>
      </c>
      <c r="H11" s="156" t="s">
        <v>8</v>
      </c>
      <c r="I11" s="156">
        <v>3</v>
      </c>
      <c r="J11" s="156">
        <v>2</v>
      </c>
      <c r="K11" s="156">
        <v>1</v>
      </c>
      <c r="L11" s="156">
        <v>2</v>
      </c>
      <c r="M11" s="156">
        <v>3</v>
      </c>
      <c r="N11" s="156">
        <v>4</v>
      </c>
      <c r="O11" s="156"/>
      <c r="P11" s="157">
        <v>8.1395348837209305</v>
      </c>
      <c r="Q11" s="157">
        <v>8.1395348837209305</v>
      </c>
      <c r="R11" s="157">
        <v>5.8139534883720927</v>
      </c>
      <c r="S11" s="157">
        <v>4.5977011494252871</v>
      </c>
      <c r="T11" s="157">
        <v>3.4482758620689653</v>
      </c>
      <c r="U11" s="156" t="s">
        <v>8</v>
      </c>
      <c r="V11" s="156" t="s">
        <v>8</v>
      </c>
      <c r="W11" s="157">
        <v>3.5294117647058822</v>
      </c>
      <c r="X11" s="157">
        <f>+J11/87*100</f>
        <v>2.2988505747126435</v>
      </c>
      <c r="Y11" s="157">
        <f>+K11/87*100</f>
        <v>1.1494252873563218</v>
      </c>
      <c r="Z11" s="157">
        <f>+L11/87*100</f>
        <v>2.2988505747126435</v>
      </c>
      <c r="AA11" s="157">
        <f>+M11/88*100</f>
        <v>3.4090909090909087</v>
      </c>
      <c r="AB11" s="157">
        <f>+N11/88*100</f>
        <v>4.5454545454545459</v>
      </c>
      <c r="AD11" s="158"/>
      <c r="AE11" s="158"/>
      <c r="AF11" s="158"/>
      <c r="AG11" s="158"/>
    </row>
    <row r="12" spans="1:33" ht="15" customHeight="1" x14ac:dyDescent="0.2">
      <c r="A12" s="155" t="s">
        <v>18</v>
      </c>
      <c r="B12" s="156">
        <v>22</v>
      </c>
      <c r="C12" s="156">
        <v>17</v>
      </c>
      <c r="D12" s="156">
        <v>10</v>
      </c>
      <c r="E12" s="156">
        <v>8</v>
      </c>
      <c r="F12" s="156">
        <v>6</v>
      </c>
      <c r="G12" s="156" t="s">
        <v>8</v>
      </c>
      <c r="H12" s="156" t="s">
        <v>8</v>
      </c>
      <c r="I12" s="156">
        <v>11</v>
      </c>
      <c r="J12" s="156">
        <v>14</v>
      </c>
      <c r="K12" s="156">
        <v>18</v>
      </c>
      <c r="L12" s="156">
        <v>10</v>
      </c>
      <c r="M12" s="156" t="s">
        <v>22</v>
      </c>
      <c r="N12" s="156" t="s">
        <v>22</v>
      </c>
      <c r="O12" s="156"/>
      <c r="P12" s="157">
        <v>25.581395348837212</v>
      </c>
      <c r="Q12" s="157">
        <v>19.767441860465116</v>
      </c>
      <c r="R12" s="157">
        <v>11.627906976744185</v>
      </c>
      <c r="S12" s="157">
        <v>9.1954022988505741</v>
      </c>
      <c r="T12" s="157">
        <v>6.8965517241379306</v>
      </c>
      <c r="U12" s="156" t="s">
        <v>8</v>
      </c>
      <c r="V12" s="156" t="s">
        <v>8</v>
      </c>
      <c r="W12" s="157">
        <v>12.941176470588237</v>
      </c>
      <c r="X12" s="157">
        <f t="shared" ref="X12:Z16" si="0">+J12/87*100</f>
        <v>16.091954022988507</v>
      </c>
      <c r="Y12" s="157">
        <f t="shared" si="0"/>
        <v>20.689655172413794</v>
      </c>
      <c r="Z12" s="157">
        <f t="shared" si="0"/>
        <v>11.494252873563218</v>
      </c>
      <c r="AA12" s="157" t="s">
        <v>22</v>
      </c>
      <c r="AB12" s="157" t="s">
        <v>22</v>
      </c>
      <c r="AD12" s="158"/>
      <c r="AE12" s="158"/>
      <c r="AF12" s="158"/>
      <c r="AG12" s="158"/>
    </row>
    <row r="13" spans="1:33" ht="15" customHeight="1" x14ac:dyDescent="0.2">
      <c r="A13" s="155" t="s">
        <v>19</v>
      </c>
      <c r="B13" s="156">
        <v>10</v>
      </c>
      <c r="C13" s="156">
        <v>20</v>
      </c>
      <c r="D13" s="156">
        <v>37</v>
      </c>
      <c r="E13" s="156">
        <v>42</v>
      </c>
      <c r="F13" s="156">
        <v>53</v>
      </c>
      <c r="G13" s="156" t="s">
        <v>8</v>
      </c>
      <c r="H13" s="156" t="s">
        <v>8</v>
      </c>
      <c r="I13" s="156">
        <v>75</v>
      </c>
      <c r="J13" s="156">
        <v>80</v>
      </c>
      <c r="K13" s="156">
        <v>81</v>
      </c>
      <c r="L13" s="156">
        <v>72</v>
      </c>
      <c r="M13" s="156">
        <v>80</v>
      </c>
      <c r="N13" s="156">
        <v>86</v>
      </c>
      <c r="O13" s="156"/>
      <c r="P13" s="157">
        <v>11.627906976744185</v>
      </c>
      <c r="Q13" s="157">
        <v>23.255813953488371</v>
      </c>
      <c r="R13" s="157">
        <v>43.02325581395349</v>
      </c>
      <c r="S13" s="157">
        <v>48.275862068965516</v>
      </c>
      <c r="T13" s="157">
        <v>60.919540229885058</v>
      </c>
      <c r="U13" s="156" t="s">
        <v>8</v>
      </c>
      <c r="V13" s="156" t="s">
        <v>8</v>
      </c>
      <c r="W13" s="157">
        <v>88.235294117647058</v>
      </c>
      <c r="X13" s="157">
        <f t="shared" si="0"/>
        <v>91.954022988505741</v>
      </c>
      <c r="Y13" s="157">
        <f t="shared" si="0"/>
        <v>93.103448275862064</v>
      </c>
      <c r="Z13" s="157">
        <f t="shared" si="0"/>
        <v>82.758620689655174</v>
      </c>
      <c r="AA13" s="157">
        <f t="shared" ref="AA13:AA16" si="1">+M13/88*100</f>
        <v>90.909090909090907</v>
      </c>
      <c r="AB13" s="157">
        <f>+N13/88*100</f>
        <v>97.727272727272734</v>
      </c>
      <c r="AD13" s="158"/>
      <c r="AE13" s="158"/>
      <c r="AF13" s="158"/>
      <c r="AG13" s="158"/>
    </row>
    <row r="14" spans="1:33" ht="15" customHeight="1" x14ac:dyDescent="0.2">
      <c r="A14" s="155" t="s">
        <v>251</v>
      </c>
      <c r="B14" s="156">
        <v>63</v>
      </c>
      <c r="C14" s="156">
        <v>64</v>
      </c>
      <c r="D14" s="156">
        <v>61</v>
      </c>
      <c r="E14" s="156">
        <v>50</v>
      </c>
      <c r="F14" s="156">
        <v>50</v>
      </c>
      <c r="G14" s="156" t="s">
        <v>8</v>
      </c>
      <c r="H14" s="156" t="s">
        <v>8</v>
      </c>
      <c r="I14" s="156">
        <v>68</v>
      </c>
      <c r="J14" s="156">
        <v>72</v>
      </c>
      <c r="K14" s="156">
        <v>75</v>
      </c>
      <c r="L14" s="156">
        <v>63</v>
      </c>
      <c r="M14" s="156">
        <v>62</v>
      </c>
      <c r="N14" s="156">
        <v>84</v>
      </c>
      <c r="O14" s="156"/>
      <c r="P14" s="157">
        <v>73.255813953488371</v>
      </c>
      <c r="Q14" s="157">
        <v>74.418604651162795</v>
      </c>
      <c r="R14" s="157">
        <v>70.930232558139537</v>
      </c>
      <c r="S14" s="157">
        <v>57.47126436781609</v>
      </c>
      <c r="T14" s="157">
        <v>57.47126436781609</v>
      </c>
      <c r="U14" s="156" t="s">
        <v>8</v>
      </c>
      <c r="V14" s="156" t="s">
        <v>8</v>
      </c>
      <c r="W14" s="157">
        <v>80</v>
      </c>
      <c r="X14" s="157">
        <f t="shared" si="0"/>
        <v>82.758620689655174</v>
      </c>
      <c r="Y14" s="157">
        <f t="shared" si="0"/>
        <v>86.206896551724128</v>
      </c>
      <c r="Z14" s="157">
        <f t="shared" si="0"/>
        <v>72.41379310344827</v>
      </c>
      <c r="AA14" s="157">
        <f t="shared" si="1"/>
        <v>70.454545454545453</v>
      </c>
      <c r="AB14" s="157">
        <f>+N14/88*100</f>
        <v>95.454545454545453</v>
      </c>
      <c r="AD14" s="158"/>
      <c r="AE14" s="158"/>
      <c r="AF14" s="158"/>
      <c r="AG14" s="158"/>
    </row>
    <row r="15" spans="1:33" ht="15" customHeight="1" x14ac:dyDescent="0.2">
      <c r="A15" s="155" t="s">
        <v>20</v>
      </c>
      <c r="B15" s="156">
        <v>36</v>
      </c>
      <c r="C15" s="156">
        <v>43</v>
      </c>
      <c r="D15" s="156">
        <v>28</v>
      </c>
      <c r="E15" s="156">
        <v>15</v>
      </c>
      <c r="F15" s="156">
        <v>14</v>
      </c>
      <c r="G15" s="156" t="s">
        <v>8</v>
      </c>
      <c r="H15" s="156" t="s">
        <v>8</v>
      </c>
      <c r="I15" s="156">
        <v>23</v>
      </c>
      <c r="J15" s="156">
        <v>30</v>
      </c>
      <c r="K15" s="156">
        <v>31</v>
      </c>
      <c r="L15" s="156">
        <v>24</v>
      </c>
      <c r="M15" s="156" t="s">
        <v>22</v>
      </c>
      <c r="N15" s="156" t="s">
        <v>22</v>
      </c>
      <c r="O15" s="156"/>
      <c r="P15" s="157">
        <v>41.860465116279073</v>
      </c>
      <c r="Q15" s="157">
        <v>50</v>
      </c>
      <c r="R15" s="157">
        <v>32.558139534883722</v>
      </c>
      <c r="S15" s="157">
        <v>17.241379310344829</v>
      </c>
      <c r="T15" s="157">
        <v>16.091954022988507</v>
      </c>
      <c r="U15" s="156" t="s">
        <v>8</v>
      </c>
      <c r="V15" s="156" t="s">
        <v>8</v>
      </c>
      <c r="W15" s="157">
        <v>27.058823529411764</v>
      </c>
      <c r="X15" s="157">
        <f t="shared" si="0"/>
        <v>34.482758620689658</v>
      </c>
      <c r="Y15" s="157">
        <f t="shared" si="0"/>
        <v>35.632183908045981</v>
      </c>
      <c r="Z15" s="157">
        <f t="shared" si="0"/>
        <v>27.586206896551722</v>
      </c>
      <c r="AA15" s="157" t="s">
        <v>22</v>
      </c>
      <c r="AB15" s="157" t="s">
        <v>22</v>
      </c>
    </row>
    <row r="16" spans="1:33" ht="15" customHeight="1" x14ac:dyDescent="0.2">
      <c r="A16" s="155" t="s">
        <v>21</v>
      </c>
      <c r="B16" s="156" t="s">
        <v>22</v>
      </c>
      <c r="C16" s="156" t="s">
        <v>22</v>
      </c>
      <c r="D16" s="156" t="s">
        <v>22</v>
      </c>
      <c r="E16" s="156" t="s">
        <v>22</v>
      </c>
      <c r="F16" s="156" t="s">
        <v>22</v>
      </c>
      <c r="G16" s="156" t="s">
        <v>22</v>
      </c>
      <c r="H16" s="156" t="s">
        <v>22</v>
      </c>
      <c r="I16" s="156" t="s">
        <v>22</v>
      </c>
      <c r="J16" s="156" t="s">
        <v>22</v>
      </c>
      <c r="K16" s="156" t="s">
        <v>22</v>
      </c>
      <c r="L16" s="156">
        <v>5</v>
      </c>
      <c r="M16" s="156">
        <v>6</v>
      </c>
      <c r="N16" s="156">
        <v>11</v>
      </c>
      <c r="O16" s="156"/>
      <c r="P16" s="156" t="s">
        <v>22</v>
      </c>
      <c r="Q16" s="156" t="s">
        <v>22</v>
      </c>
      <c r="R16" s="156" t="s">
        <v>22</v>
      </c>
      <c r="S16" s="156" t="s">
        <v>22</v>
      </c>
      <c r="T16" s="156" t="s">
        <v>22</v>
      </c>
      <c r="U16" s="156" t="s">
        <v>22</v>
      </c>
      <c r="V16" s="156" t="s">
        <v>22</v>
      </c>
      <c r="W16" s="156" t="s">
        <v>22</v>
      </c>
      <c r="X16" s="156" t="s">
        <v>22</v>
      </c>
      <c r="Y16" s="156" t="s">
        <v>22</v>
      </c>
      <c r="Z16" s="157">
        <f t="shared" si="0"/>
        <v>5.7471264367816088</v>
      </c>
      <c r="AA16" s="157">
        <f t="shared" si="1"/>
        <v>6.8181818181818175</v>
      </c>
      <c r="AB16" s="157">
        <f>+N16/88*100</f>
        <v>12.5</v>
      </c>
      <c r="AD16" s="159"/>
    </row>
    <row r="17" spans="1:33" ht="15" customHeight="1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  <c r="AA17" s="157"/>
      <c r="AB17" s="157"/>
      <c r="AD17" s="159"/>
    </row>
    <row r="18" spans="1:33" ht="15" customHeight="1" x14ac:dyDescent="0.2">
      <c r="A18" s="226" t="s">
        <v>169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198"/>
    </row>
    <row r="19" spans="1:33" ht="15" customHeight="1" x14ac:dyDescent="0.2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</row>
    <row r="20" spans="1:33" ht="15" customHeight="1" x14ac:dyDescent="0.2">
      <c r="A20" s="155" t="s">
        <v>17</v>
      </c>
      <c r="B20" s="156">
        <v>492</v>
      </c>
      <c r="C20" s="156">
        <v>514</v>
      </c>
      <c r="D20" s="156">
        <v>520</v>
      </c>
      <c r="E20" s="156">
        <v>487</v>
      </c>
      <c r="F20" s="156">
        <v>493</v>
      </c>
      <c r="G20" s="156" t="s">
        <v>8</v>
      </c>
      <c r="H20" s="156" t="s">
        <v>8</v>
      </c>
      <c r="I20" s="156">
        <v>551</v>
      </c>
      <c r="J20" s="156">
        <v>442</v>
      </c>
      <c r="K20" s="156">
        <v>426</v>
      </c>
      <c r="L20" s="156">
        <v>459</v>
      </c>
      <c r="M20" s="156">
        <v>538</v>
      </c>
      <c r="N20" s="156">
        <v>581</v>
      </c>
      <c r="O20" s="156"/>
      <c r="P20" s="157">
        <v>13.190348525469171</v>
      </c>
      <c r="Q20" s="157">
        <v>13.761713520749666</v>
      </c>
      <c r="R20" s="157">
        <v>13.851891315929677</v>
      </c>
      <c r="S20" s="157">
        <v>12.986666666666666</v>
      </c>
      <c r="T20" s="157">
        <v>13.171253005610472</v>
      </c>
      <c r="U20" s="156" t="s">
        <v>8</v>
      </c>
      <c r="V20" s="156" t="s">
        <v>8</v>
      </c>
      <c r="W20" s="157">
        <v>14.8</v>
      </c>
      <c r="X20" s="157">
        <f>+J20/3733*100</f>
        <v>11.840342887757835</v>
      </c>
      <c r="Y20" s="157">
        <f>+K20/3731*100</f>
        <v>11.417850442240686</v>
      </c>
      <c r="Z20" s="157">
        <f>+L20/3719*100</f>
        <v>12.342027426727615</v>
      </c>
      <c r="AA20" s="157">
        <f>+M20/3710*100</f>
        <v>14.50134770889488</v>
      </c>
      <c r="AB20" s="157">
        <f>+N20/3707*100</f>
        <v>15.673050984623686</v>
      </c>
      <c r="AD20" s="158"/>
      <c r="AE20" s="158"/>
      <c r="AF20" s="158"/>
      <c r="AG20" s="158"/>
    </row>
    <row r="21" spans="1:33" ht="15" customHeight="1" x14ac:dyDescent="0.2">
      <c r="A21" s="155" t="s">
        <v>18</v>
      </c>
      <c r="B21" s="156">
        <v>1142</v>
      </c>
      <c r="C21" s="156">
        <v>1241</v>
      </c>
      <c r="D21" s="156">
        <v>849</v>
      </c>
      <c r="E21" s="156">
        <v>697</v>
      </c>
      <c r="F21" s="156">
        <v>616</v>
      </c>
      <c r="G21" s="156" t="s">
        <v>8</v>
      </c>
      <c r="H21" s="156" t="s">
        <v>8</v>
      </c>
      <c r="I21" s="156">
        <v>585</v>
      </c>
      <c r="J21" s="156">
        <v>670</v>
      </c>
      <c r="K21" s="156">
        <v>540</v>
      </c>
      <c r="L21" s="156">
        <v>478</v>
      </c>
      <c r="M21" s="156" t="s">
        <v>22</v>
      </c>
      <c r="N21" s="156" t="s">
        <v>22</v>
      </c>
      <c r="O21" s="156"/>
      <c r="P21" s="157">
        <v>30.616621983914211</v>
      </c>
      <c r="Q21" s="157">
        <v>33.226238286479251</v>
      </c>
      <c r="R21" s="157">
        <v>22.615876398508259</v>
      </c>
      <c r="S21" s="157">
        <v>18.58666666666667</v>
      </c>
      <c r="T21" s="157">
        <v>16.457387122628909</v>
      </c>
      <c r="U21" s="156" t="s">
        <v>8</v>
      </c>
      <c r="V21" s="156" t="s">
        <v>8</v>
      </c>
      <c r="W21" s="157">
        <v>15.7</v>
      </c>
      <c r="X21" s="157">
        <f t="shared" ref="X21:X24" si="2">+J21/3733*100</f>
        <v>17.948031074203055</v>
      </c>
      <c r="Y21" s="157">
        <f t="shared" ref="Y21:Y24" si="3">+K21/3731*100</f>
        <v>14.473331546502276</v>
      </c>
      <c r="Z21" s="157">
        <f t="shared" ref="Z21:Z25" si="4">+L21/3719*100</f>
        <v>12.85291745092767</v>
      </c>
      <c r="AA21" s="157" t="s">
        <v>22</v>
      </c>
      <c r="AB21" s="157" t="s">
        <v>22</v>
      </c>
      <c r="AD21" s="158"/>
      <c r="AE21" s="158"/>
      <c r="AF21" s="158"/>
      <c r="AG21" s="158"/>
    </row>
    <row r="22" spans="1:33" ht="15" customHeight="1" x14ac:dyDescent="0.2">
      <c r="A22" s="155" t="s">
        <v>19</v>
      </c>
      <c r="B22" s="156">
        <v>436</v>
      </c>
      <c r="C22" s="156">
        <v>844</v>
      </c>
      <c r="D22" s="156">
        <v>843</v>
      </c>
      <c r="E22" s="156">
        <v>1129</v>
      </c>
      <c r="F22" s="156">
        <v>1495</v>
      </c>
      <c r="G22" s="156" t="s">
        <v>8</v>
      </c>
      <c r="H22" s="156" t="s">
        <v>8</v>
      </c>
      <c r="I22" s="156">
        <v>2418</v>
      </c>
      <c r="J22" s="156">
        <v>2543</v>
      </c>
      <c r="K22" s="156">
        <v>2571</v>
      </c>
      <c r="L22" s="156">
        <v>2657</v>
      </c>
      <c r="M22" s="156">
        <v>2806</v>
      </c>
      <c r="N22" s="156">
        <v>3042</v>
      </c>
      <c r="O22" s="156"/>
      <c r="P22" s="157">
        <v>11.689008042895441</v>
      </c>
      <c r="Q22" s="157">
        <v>22.597054886211513</v>
      </c>
      <c r="R22" s="157">
        <v>22.456046883324454</v>
      </c>
      <c r="S22" s="157">
        <v>30.106666666666666</v>
      </c>
      <c r="T22" s="157">
        <v>39.941223617419183</v>
      </c>
      <c r="U22" s="156" t="s">
        <v>8</v>
      </c>
      <c r="V22" s="156" t="s">
        <v>8</v>
      </c>
      <c r="W22" s="157">
        <v>64.900000000000006</v>
      </c>
      <c r="X22" s="157">
        <f t="shared" si="2"/>
        <v>68.122153763728903</v>
      </c>
      <c r="Y22" s="157">
        <f t="shared" si="3"/>
        <v>68.909139640846959</v>
      </c>
      <c r="Z22" s="157">
        <f t="shared" si="4"/>
        <v>71.443936542081204</v>
      </c>
      <c r="AA22" s="157">
        <f t="shared" ref="AA22:AA25" si="5">+M22/3710*100</f>
        <v>75.633423180592999</v>
      </c>
      <c r="AB22" s="157">
        <f>+N22/3707*100</f>
        <v>82.060965740490971</v>
      </c>
      <c r="AD22" s="158"/>
      <c r="AE22" s="158"/>
      <c r="AF22" s="158"/>
      <c r="AG22" s="158"/>
    </row>
    <row r="23" spans="1:33" ht="15" customHeight="1" x14ac:dyDescent="0.2">
      <c r="A23" s="155" t="s">
        <v>251</v>
      </c>
      <c r="B23" s="156">
        <v>2712</v>
      </c>
      <c r="C23" s="156">
        <v>2912</v>
      </c>
      <c r="D23" s="156">
        <v>2266</v>
      </c>
      <c r="E23" s="156">
        <v>2134</v>
      </c>
      <c r="F23" s="156">
        <v>2092</v>
      </c>
      <c r="G23" s="156" t="s">
        <v>8</v>
      </c>
      <c r="H23" s="156" t="s">
        <v>8</v>
      </c>
      <c r="I23" s="156">
        <v>2528</v>
      </c>
      <c r="J23" s="156">
        <v>2798</v>
      </c>
      <c r="K23" s="156">
        <v>2670</v>
      </c>
      <c r="L23" s="156">
        <v>2577</v>
      </c>
      <c r="M23" s="156">
        <v>2577</v>
      </c>
      <c r="N23" s="156">
        <v>3189</v>
      </c>
      <c r="O23" s="156"/>
      <c r="P23" s="157">
        <v>72.707774798927616</v>
      </c>
      <c r="Q23" s="157">
        <v>77.965194109772412</v>
      </c>
      <c r="R23" s="157">
        <v>60.362280234416623</v>
      </c>
      <c r="S23" s="157">
        <v>56.906666666666673</v>
      </c>
      <c r="T23" s="157">
        <v>55.890996526850124</v>
      </c>
      <c r="U23" s="156" t="s">
        <v>8</v>
      </c>
      <c r="V23" s="156" t="s">
        <v>8</v>
      </c>
      <c r="W23" s="157">
        <v>67.8</v>
      </c>
      <c r="X23" s="157">
        <f t="shared" si="2"/>
        <v>74.953120814358414</v>
      </c>
      <c r="Y23" s="157">
        <f t="shared" si="3"/>
        <v>71.56258375770571</v>
      </c>
      <c r="Z23" s="157">
        <f t="shared" si="4"/>
        <v>69.292820650712557</v>
      </c>
      <c r="AA23" s="157">
        <f t="shared" si="5"/>
        <v>69.460916442048514</v>
      </c>
      <c r="AB23" s="157">
        <f>+N23/3707*100</f>
        <v>86.026436471540322</v>
      </c>
      <c r="AD23" s="158"/>
      <c r="AE23" s="158"/>
      <c r="AF23" s="158"/>
      <c r="AG23" s="158"/>
    </row>
    <row r="24" spans="1:33" ht="15" customHeight="1" x14ac:dyDescent="0.2">
      <c r="A24" s="155" t="s">
        <v>20</v>
      </c>
      <c r="B24" s="156">
        <v>773</v>
      </c>
      <c r="C24" s="156">
        <v>911</v>
      </c>
      <c r="D24" s="156">
        <v>538</v>
      </c>
      <c r="E24" s="156">
        <v>442</v>
      </c>
      <c r="F24" s="156">
        <v>437</v>
      </c>
      <c r="G24" s="156" t="s">
        <v>8</v>
      </c>
      <c r="H24" s="156" t="s">
        <v>8</v>
      </c>
      <c r="I24" s="156">
        <v>584</v>
      </c>
      <c r="J24" s="156">
        <v>847</v>
      </c>
      <c r="K24" s="156">
        <v>690</v>
      </c>
      <c r="L24" s="156">
        <v>643</v>
      </c>
      <c r="M24" s="156" t="s">
        <v>22</v>
      </c>
      <c r="N24" s="156" t="s">
        <v>22</v>
      </c>
      <c r="O24" s="156"/>
      <c r="P24" s="157">
        <v>20.723860589812332</v>
      </c>
      <c r="Q24" s="157">
        <v>24.390896921017401</v>
      </c>
      <c r="R24" s="157">
        <v>14.331379861481086</v>
      </c>
      <c r="S24" s="157">
        <v>11.786666666666665</v>
      </c>
      <c r="T24" s="157">
        <v>11.6751269035533</v>
      </c>
      <c r="U24" s="156" t="s">
        <v>8</v>
      </c>
      <c r="V24" s="156" t="s">
        <v>8</v>
      </c>
      <c r="W24" s="157">
        <v>15.7</v>
      </c>
      <c r="X24" s="157">
        <f t="shared" si="2"/>
        <v>22.689525850522369</v>
      </c>
      <c r="Y24" s="157">
        <f t="shared" si="3"/>
        <v>18.493701420530691</v>
      </c>
      <c r="Z24" s="157">
        <f t="shared" si="4"/>
        <v>17.289593976875501</v>
      </c>
      <c r="AA24" s="157" t="s">
        <v>22</v>
      </c>
      <c r="AB24" s="157" t="s">
        <v>22</v>
      </c>
      <c r="AD24" s="159"/>
    </row>
    <row r="25" spans="1:33" ht="15" customHeight="1" x14ac:dyDescent="0.2">
      <c r="A25" s="155" t="s">
        <v>21</v>
      </c>
      <c r="B25" s="156" t="s">
        <v>22</v>
      </c>
      <c r="C25" s="156" t="s">
        <v>22</v>
      </c>
      <c r="D25" s="156" t="s">
        <v>22</v>
      </c>
      <c r="E25" s="156" t="s">
        <v>22</v>
      </c>
      <c r="F25" s="156" t="s">
        <v>22</v>
      </c>
      <c r="G25" s="156" t="s">
        <v>22</v>
      </c>
      <c r="H25" s="156" t="s">
        <v>22</v>
      </c>
      <c r="I25" s="156" t="s">
        <v>22</v>
      </c>
      <c r="J25" s="156" t="s">
        <v>22</v>
      </c>
      <c r="K25" s="156" t="s">
        <v>22</v>
      </c>
      <c r="L25" s="156">
        <v>128</v>
      </c>
      <c r="M25" s="156">
        <v>180</v>
      </c>
      <c r="N25" s="156">
        <v>264</v>
      </c>
      <c r="O25" s="156"/>
      <c r="P25" s="156" t="s">
        <v>22</v>
      </c>
      <c r="Q25" s="156" t="s">
        <v>22</v>
      </c>
      <c r="R25" s="156" t="s">
        <v>22</v>
      </c>
      <c r="S25" s="156" t="s">
        <v>22</v>
      </c>
      <c r="T25" s="156" t="s">
        <v>22</v>
      </c>
      <c r="U25" s="156" t="s">
        <v>22</v>
      </c>
      <c r="V25" s="156" t="s">
        <v>22</v>
      </c>
      <c r="W25" s="156" t="s">
        <v>22</v>
      </c>
      <c r="X25" s="156" t="s">
        <v>22</v>
      </c>
      <c r="Y25" s="156" t="s">
        <v>22</v>
      </c>
      <c r="Z25" s="157">
        <f t="shared" si="4"/>
        <v>3.4417854261898362</v>
      </c>
      <c r="AA25" s="157">
        <f t="shared" si="5"/>
        <v>4.8517520215633425</v>
      </c>
      <c r="AB25" s="157">
        <f>+N25/3707*100</f>
        <v>7.1216617210682491</v>
      </c>
      <c r="AD25" s="159"/>
    </row>
    <row r="26" spans="1:33" ht="15" customHeight="1" x14ac:dyDescent="0.2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</row>
    <row r="27" spans="1:33" ht="15" customHeight="1" x14ac:dyDescent="0.2">
      <c r="A27" s="226" t="s">
        <v>23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198"/>
    </row>
    <row r="28" spans="1:33" ht="15" customHeight="1" x14ac:dyDescent="0.2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</row>
    <row r="29" spans="1:33" ht="15" customHeight="1" x14ac:dyDescent="0.2">
      <c r="A29" s="155" t="s">
        <v>17</v>
      </c>
      <c r="B29" s="156">
        <v>330</v>
      </c>
      <c r="C29" s="156">
        <v>336</v>
      </c>
      <c r="D29" s="156">
        <v>329</v>
      </c>
      <c r="E29" s="156">
        <v>322</v>
      </c>
      <c r="F29" s="156">
        <v>344</v>
      </c>
      <c r="G29" s="156" t="s">
        <v>8</v>
      </c>
      <c r="H29" s="156" t="s">
        <v>8</v>
      </c>
      <c r="I29" s="156">
        <v>361</v>
      </c>
      <c r="J29" s="156">
        <v>335</v>
      </c>
      <c r="K29" s="156">
        <v>329</v>
      </c>
      <c r="L29" s="156">
        <v>332</v>
      </c>
      <c r="M29" s="156">
        <v>366</v>
      </c>
      <c r="N29" s="156">
        <v>364</v>
      </c>
      <c r="O29" s="156"/>
      <c r="P29" s="157">
        <v>56.5068493150685</v>
      </c>
      <c r="Q29" s="157">
        <v>56.093489148580964</v>
      </c>
      <c r="R29" s="157">
        <v>53.670473083197393</v>
      </c>
      <c r="S29" s="157">
        <v>51.935483870967744</v>
      </c>
      <c r="T29" s="157">
        <v>53.250773993808053</v>
      </c>
      <c r="U29" s="156" t="s">
        <v>8</v>
      </c>
      <c r="V29" s="156" t="s">
        <v>8</v>
      </c>
      <c r="W29" s="157">
        <v>56.7</v>
      </c>
      <c r="X29" s="157">
        <f>+J29/642*100</f>
        <v>52.180685358255452</v>
      </c>
      <c r="Y29" s="157">
        <f>+K29/647*100</f>
        <v>50.850077279752703</v>
      </c>
      <c r="Z29" s="157">
        <f>+L29/650*100</f>
        <v>51.076923076923073</v>
      </c>
      <c r="AA29" s="157">
        <f>+M29/649*100</f>
        <v>56.394453004622491</v>
      </c>
      <c r="AB29" s="157">
        <f>+N29/649*100</f>
        <v>56.08628659476117</v>
      </c>
      <c r="AD29" s="159"/>
    </row>
    <row r="30" spans="1:33" ht="15" customHeight="1" x14ac:dyDescent="0.2">
      <c r="A30" s="155" t="s">
        <v>18</v>
      </c>
      <c r="B30" s="156">
        <v>72</v>
      </c>
      <c r="C30" s="156">
        <v>107</v>
      </c>
      <c r="D30" s="156">
        <v>80</v>
      </c>
      <c r="E30" s="156">
        <v>67</v>
      </c>
      <c r="F30" s="156">
        <v>61</v>
      </c>
      <c r="G30" s="156" t="s">
        <v>8</v>
      </c>
      <c r="H30" s="156" t="s">
        <v>8</v>
      </c>
      <c r="I30" s="156">
        <v>53</v>
      </c>
      <c r="J30" s="156">
        <v>49</v>
      </c>
      <c r="K30" s="156">
        <v>47</v>
      </c>
      <c r="L30" s="156">
        <v>44</v>
      </c>
      <c r="M30" s="156" t="s">
        <v>22</v>
      </c>
      <c r="N30" s="156" t="s">
        <v>22</v>
      </c>
      <c r="O30" s="156"/>
      <c r="P30" s="157">
        <v>12.328767123287671</v>
      </c>
      <c r="Q30" s="157">
        <v>17.863105175292155</v>
      </c>
      <c r="R30" s="157">
        <v>13.050570962479608</v>
      </c>
      <c r="S30" s="157">
        <v>10.806451612903226</v>
      </c>
      <c r="T30" s="157">
        <v>9.4427244582043333</v>
      </c>
      <c r="U30" s="156" t="s">
        <v>8</v>
      </c>
      <c r="V30" s="156" t="s">
        <v>8</v>
      </c>
      <c r="W30" s="157">
        <v>8.3000000000000007</v>
      </c>
      <c r="X30" s="157">
        <f t="shared" ref="X30:X33" si="6">+J30/642*100</f>
        <v>7.6323987538940807</v>
      </c>
      <c r="Y30" s="157">
        <f t="shared" ref="Y30:Y33" si="7">+K30/647*100</f>
        <v>7.2642967542503865</v>
      </c>
      <c r="Z30" s="157">
        <f t="shared" ref="Z30:Z34" si="8">+L30/650*100</f>
        <v>6.7692307692307692</v>
      </c>
      <c r="AA30" s="157" t="s">
        <v>22</v>
      </c>
      <c r="AB30" s="157" t="s">
        <v>22</v>
      </c>
      <c r="AD30" s="159"/>
    </row>
    <row r="31" spans="1:33" ht="15" customHeight="1" x14ac:dyDescent="0.2">
      <c r="A31" s="155" t="s">
        <v>19</v>
      </c>
      <c r="B31" s="156">
        <v>186</v>
      </c>
      <c r="C31" s="156">
        <v>244</v>
      </c>
      <c r="D31" s="156">
        <v>241</v>
      </c>
      <c r="E31" s="156">
        <v>292</v>
      </c>
      <c r="F31" s="156">
        <v>341</v>
      </c>
      <c r="G31" s="156" t="s">
        <v>8</v>
      </c>
      <c r="H31" s="156" t="s">
        <v>8</v>
      </c>
      <c r="I31" s="156">
        <v>465</v>
      </c>
      <c r="J31" s="156">
        <v>498</v>
      </c>
      <c r="K31" s="156">
        <v>496</v>
      </c>
      <c r="L31" s="156">
        <v>490</v>
      </c>
      <c r="M31" s="156">
        <v>524</v>
      </c>
      <c r="N31" s="156">
        <v>555</v>
      </c>
      <c r="O31" s="156"/>
      <c r="P31" s="157">
        <v>31.849315068493151</v>
      </c>
      <c r="Q31" s="157">
        <v>40.734557595993323</v>
      </c>
      <c r="R31" s="157">
        <v>39.314845024469818</v>
      </c>
      <c r="S31" s="157">
        <v>47.096774193548384</v>
      </c>
      <c r="T31" s="157">
        <v>52.786377708978328</v>
      </c>
      <c r="U31" s="156" t="s">
        <v>8</v>
      </c>
      <c r="V31" s="156" t="s">
        <v>8</v>
      </c>
      <c r="W31" s="157">
        <v>73</v>
      </c>
      <c r="X31" s="157">
        <f t="shared" si="6"/>
        <v>77.570093457943926</v>
      </c>
      <c r="Y31" s="157">
        <f t="shared" si="7"/>
        <v>76.661514683153015</v>
      </c>
      <c r="Z31" s="157">
        <f t="shared" si="8"/>
        <v>75.384615384615387</v>
      </c>
      <c r="AA31" s="157">
        <f t="shared" ref="AA31:AA34" si="9">+M31/649*100</f>
        <v>80.739599383667183</v>
      </c>
      <c r="AB31" s="157">
        <f>+N31/649*100</f>
        <v>85.516178736517716</v>
      </c>
      <c r="AD31" s="159"/>
    </row>
    <row r="32" spans="1:33" ht="15" customHeight="1" x14ac:dyDescent="0.2">
      <c r="A32" s="155" t="s">
        <v>251</v>
      </c>
      <c r="B32" s="156">
        <v>325</v>
      </c>
      <c r="C32" s="156">
        <v>378</v>
      </c>
      <c r="D32" s="156">
        <v>284</v>
      </c>
      <c r="E32" s="156">
        <v>300</v>
      </c>
      <c r="F32" s="156">
        <v>297</v>
      </c>
      <c r="G32" s="156" t="s">
        <v>8</v>
      </c>
      <c r="H32" s="156" t="s">
        <v>8</v>
      </c>
      <c r="I32" s="156">
        <v>412</v>
      </c>
      <c r="J32" s="156">
        <v>445</v>
      </c>
      <c r="K32" s="156">
        <v>428</v>
      </c>
      <c r="L32" s="156">
        <v>419</v>
      </c>
      <c r="M32" s="156">
        <v>429</v>
      </c>
      <c r="N32" s="156">
        <v>525</v>
      </c>
      <c r="O32" s="156"/>
      <c r="P32" s="157">
        <v>55.650684931506845</v>
      </c>
      <c r="Q32" s="157">
        <v>63.105175292153589</v>
      </c>
      <c r="R32" s="157">
        <v>46.329526916802607</v>
      </c>
      <c r="S32" s="157">
        <v>48.387096774193552</v>
      </c>
      <c r="T32" s="157">
        <v>45.975232198142415</v>
      </c>
      <c r="U32" s="156" t="s">
        <v>8</v>
      </c>
      <c r="V32" s="156" t="s">
        <v>8</v>
      </c>
      <c r="W32" s="157">
        <v>64.7</v>
      </c>
      <c r="X32" s="157">
        <f t="shared" si="6"/>
        <v>69.314641744548283</v>
      </c>
      <c r="Y32" s="157">
        <f t="shared" si="7"/>
        <v>66.151468315301386</v>
      </c>
      <c r="Z32" s="157">
        <f t="shared" si="8"/>
        <v>64.461538461538453</v>
      </c>
      <c r="AA32" s="157">
        <f t="shared" si="9"/>
        <v>66.101694915254242</v>
      </c>
      <c r="AB32" s="157">
        <f>+N32/649*100</f>
        <v>80.893682588597855</v>
      </c>
      <c r="AD32" s="159"/>
    </row>
    <row r="33" spans="1:31" ht="15" customHeight="1" x14ac:dyDescent="0.2">
      <c r="A33" s="155" t="s">
        <v>20</v>
      </c>
      <c r="B33" s="156">
        <v>102</v>
      </c>
      <c r="C33" s="156">
        <v>145</v>
      </c>
      <c r="D33" s="156">
        <v>88</v>
      </c>
      <c r="E33" s="156">
        <v>76</v>
      </c>
      <c r="F33" s="156">
        <v>77</v>
      </c>
      <c r="G33" s="156" t="s">
        <v>8</v>
      </c>
      <c r="H33" s="156" t="s">
        <v>8</v>
      </c>
      <c r="I33" s="156">
        <v>118</v>
      </c>
      <c r="J33" s="156">
        <v>178</v>
      </c>
      <c r="K33" s="156">
        <v>175</v>
      </c>
      <c r="L33" s="156">
        <v>150</v>
      </c>
      <c r="M33" s="156" t="s">
        <v>22</v>
      </c>
      <c r="N33" s="156" t="s">
        <v>22</v>
      </c>
      <c r="O33" s="156"/>
      <c r="P33" s="157">
        <v>17.465753424657535</v>
      </c>
      <c r="Q33" s="157">
        <v>24.207011686143574</v>
      </c>
      <c r="R33" s="157">
        <v>14.355628058727568</v>
      </c>
      <c r="S33" s="157">
        <v>12.258064516129032</v>
      </c>
      <c r="T33" s="157">
        <v>11.919504643962849</v>
      </c>
      <c r="U33" s="156" t="s">
        <v>8</v>
      </c>
      <c r="V33" s="156" t="s">
        <v>8</v>
      </c>
      <c r="W33" s="157">
        <v>18.5</v>
      </c>
      <c r="X33" s="157">
        <f t="shared" si="6"/>
        <v>27.725856697819314</v>
      </c>
      <c r="Y33" s="157">
        <f t="shared" si="7"/>
        <v>27.047913446676969</v>
      </c>
      <c r="Z33" s="157">
        <f t="shared" si="8"/>
        <v>23.076923076923077</v>
      </c>
      <c r="AA33" s="157" t="s">
        <v>22</v>
      </c>
      <c r="AB33" s="157" t="s">
        <v>22</v>
      </c>
      <c r="AC33" s="160"/>
      <c r="AD33" s="161"/>
      <c r="AE33" s="160"/>
    </row>
    <row r="34" spans="1:31" ht="15" customHeight="1" thickBot="1" x14ac:dyDescent="0.25">
      <c r="A34" s="162" t="s">
        <v>21</v>
      </c>
      <c r="B34" s="163" t="s">
        <v>22</v>
      </c>
      <c r="C34" s="163" t="s">
        <v>22</v>
      </c>
      <c r="D34" s="163" t="s">
        <v>22</v>
      </c>
      <c r="E34" s="163" t="s">
        <v>22</v>
      </c>
      <c r="F34" s="163" t="s">
        <v>22</v>
      </c>
      <c r="G34" s="163" t="s">
        <v>22</v>
      </c>
      <c r="H34" s="163" t="s">
        <v>22</v>
      </c>
      <c r="I34" s="163" t="s">
        <v>22</v>
      </c>
      <c r="J34" s="163" t="s">
        <v>22</v>
      </c>
      <c r="K34" s="163" t="s">
        <v>22</v>
      </c>
      <c r="L34" s="163">
        <v>97</v>
      </c>
      <c r="M34" s="163">
        <v>142</v>
      </c>
      <c r="N34" s="163">
        <v>166</v>
      </c>
      <c r="O34" s="163"/>
      <c r="P34" s="163" t="s">
        <v>22</v>
      </c>
      <c r="Q34" s="163" t="s">
        <v>22</v>
      </c>
      <c r="R34" s="163" t="s">
        <v>22</v>
      </c>
      <c r="S34" s="163" t="s">
        <v>22</v>
      </c>
      <c r="T34" s="163" t="s">
        <v>22</v>
      </c>
      <c r="U34" s="163" t="s">
        <v>22</v>
      </c>
      <c r="V34" s="163" t="s">
        <v>22</v>
      </c>
      <c r="W34" s="163" t="s">
        <v>22</v>
      </c>
      <c r="X34" s="163" t="s">
        <v>22</v>
      </c>
      <c r="Y34" s="163" t="s">
        <v>22</v>
      </c>
      <c r="Z34" s="164">
        <f t="shared" si="8"/>
        <v>14.923076923076922</v>
      </c>
      <c r="AA34" s="164">
        <f t="shared" si="9"/>
        <v>21.879815100154083</v>
      </c>
      <c r="AB34" s="164">
        <f>+N34/649*100</f>
        <v>25.577812018489986</v>
      </c>
      <c r="AD34" s="159"/>
    </row>
    <row r="35" spans="1:31" x14ac:dyDescent="0.2">
      <c r="A35" s="165" t="s">
        <v>171</v>
      </c>
    </row>
  </sheetData>
  <mergeCells count="5">
    <mergeCell ref="A18:AA18"/>
    <mergeCell ref="A9:AA9"/>
    <mergeCell ref="A27:AA27"/>
    <mergeCell ref="AD1:AE2"/>
    <mergeCell ref="A7:A8"/>
  </mergeCells>
  <hyperlinks>
    <hyperlink ref="AD1" r:id="rId1" location="INDICE!A1"/>
    <hyperlink ref="AD1:AE2" location="INDICE!A3" display="INDICE"/>
  </hyperlinks>
  <printOptions horizontalCentered="1"/>
  <pageMargins left="0.43307086614173229" right="0.39370078740157483" top="0.59055118110236227" bottom="0.39370078740157483" header="0" footer="0"/>
  <pageSetup scale="8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Normal="100" workbookViewId="0">
      <selection activeCell="V1" sqref="V1:W2"/>
    </sheetView>
  </sheetViews>
  <sheetFormatPr baseColWidth="10" defaultRowHeight="12.75" x14ac:dyDescent="0.2"/>
  <cols>
    <col min="1" max="1" width="18.42578125" style="59" bestFit="1" customWidth="1"/>
    <col min="2" max="3" width="6.85546875" style="59" bestFit="1" customWidth="1"/>
    <col min="4" max="4" width="5.42578125" style="59" bestFit="1" customWidth="1"/>
    <col min="5" max="5" width="1.140625" style="59" customWidth="1"/>
    <col min="6" max="6" width="6" style="59" bestFit="1" customWidth="1"/>
    <col min="7" max="7" width="7.140625" style="59" customWidth="1"/>
    <col min="8" max="8" width="6.28515625" style="59" bestFit="1" customWidth="1"/>
    <col min="9" max="9" width="1.140625" style="59" customWidth="1"/>
    <col min="10" max="10" width="5" style="59" bestFit="1" customWidth="1"/>
    <col min="11" max="11" width="6.5703125" style="59" bestFit="1" customWidth="1"/>
    <col min="12" max="12" width="6.28515625" style="59" bestFit="1" customWidth="1"/>
    <col min="13" max="13" width="1.140625" style="59" customWidth="1"/>
    <col min="14" max="14" width="5" style="59" bestFit="1" customWidth="1"/>
    <col min="15" max="15" width="6.5703125" style="59" bestFit="1" customWidth="1"/>
    <col min="16" max="16" width="6.28515625" style="59" bestFit="1" customWidth="1"/>
    <col min="17" max="17" width="1.7109375" style="60" customWidth="1"/>
    <col min="18" max="18" width="8.5703125" style="59" bestFit="1" customWidth="1"/>
    <col min="19" max="19" width="6" style="59" bestFit="1" customWidth="1"/>
    <col min="20" max="20" width="6.42578125" style="59" bestFit="1" customWidth="1"/>
    <col min="21" max="16384" width="11.42578125" style="60"/>
  </cols>
  <sheetData>
    <row r="1" spans="1:24" s="51" customFormat="1" ht="15" customHeight="1" x14ac:dyDescent="0.2">
      <c r="A1" s="233" t="s">
        <v>24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36"/>
      <c r="V1" s="223" t="s">
        <v>132</v>
      </c>
      <c r="W1" s="223"/>
      <c r="X1" s="36"/>
    </row>
    <row r="2" spans="1:24" s="51" customFormat="1" ht="15" customHeight="1" x14ac:dyDescent="0.2">
      <c r="A2" s="233" t="s">
        <v>25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52"/>
      <c r="V2" s="223"/>
      <c r="W2" s="223"/>
      <c r="X2" s="52"/>
    </row>
    <row r="3" spans="1:24" s="5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4" s="5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4" s="51" customFormat="1" ht="15" thickBo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69"/>
      <c r="O5" s="69"/>
      <c r="P5" s="69"/>
      <c r="Q5" s="71"/>
      <c r="R5" s="71"/>
      <c r="S5" s="71"/>
      <c r="T5" s="71"/>
    </row>
    <row r="6" spans="1:24" s="45" customFormat="1" ht="36.75" customHeight="1" x14ac:dyDescent="0.2">
      <c r="A6" s="231" t="s">
        <v>27</v>
      </c>
      <c r="B6" s="230" t="s">
        <v>172</v>
      </c>
      <c r="C6" s="230"/>
      <c r="D6" s="230"/>
      <c r="E6" s="49"/>
      <c r="F6" s="230" t="s">
        <v>200</v>
      </c>
      <c r="G6" s="230"/>
      <c r="H6" s="230"/>
      <c r="I6" s="49"/>
      <c r="J6" s="230" t="s">
        <v>28</v>
      </c>
      <c r="K6" s="230"/>
      <c r="L6" s="230"/>
      <c r="M6" s="49"/>
      <c r="N6" s="230" t="s">
        <v>29</v>
      </c>
      <c r="O6" s="230"/>
      <c r="P6" s="230"/>
      <c r="Q6" s="50"/>
      <c r="R6" s="230" t="s">
        <v>67</v>
      </c>
      <c r="S6" s="230"/>
      <c r="T6" s="230"/>
    </row>
    <row r="7" spans="1:24" s="45" customFormat="1" ht="13.5" thickBot="1" x14ac:dyDescent="0.25">
      <c r="A7" s="232"/>
      <c r="B7" s="48" t="s">
        <v>33</v>
      </c>
      <c r="C7" s="48" t="s">
        <v>34</v>
      </c>
      <c r="D7" s="48" t="s">
        <v>35</v>
      </c>
      <c r="E7" s="48"/>
      <c r="F7" s="48" t="s">
        <v>33</v>
      </c>
      <c r="G7" s="48" t="s">
        <v>34</v>
      </c>
      <c r="H7" s="48" t="s">
        <v>35</v>
      </c>
      <c r="I7" s="48"/>
      <c r="J7" s="48" t="s">
        <v>33</v>
      </c>
      <c r="K7" s="48" t="s">
        <v>34</v>
      </c>
      <c r="L7" s="48" t="s">
        <v>35</v>
      </c>
      <c r="M7" s="48"/>
      <c r="N7" s="48" t="s">
        <v>33</v>
      </c>
      <c r="O7" s="48" t="s">
        <v>34</v>
      </c>
      <c r="P7" s="48" t="s">
        <v>35</v>
      </c>
      <c r="Q7" s="50"/>
      <c r="R7" s="48" t="s">
        <v>33</v>
      </c>
      <c r="S7" s="48" t="s">
        <v>34</v>
      </c>
      <c r="T7" s="48" t="s">
        <v>35</v>
      </c>
    </row>
    <row r="8" spans="1:24" s="45" customFormat="1" x14ac:dyDescent="0.2">
      <c r="A8" s="72" t="s">
        <v>36</v>
      </c>
      <c r="B8" s="73">
        <f>SUM(B10:B36)</f>
        <v>16314</v>
      </c>
      <c r="C8" s="73">
        <f t="shared" ref="C8" si="0">SUM(C10:C36)</f>
        <v>13829</v>
      </c>
      <c r="D8" s="74">
        <f>+C8/B8</f>
        <v>0.84767684197621673</v>
      </c>
      <c r="E8" s="75"/>
      <c r="F8" s="73">
        <f>SUM(F10:F36)</f>
        <v>4253</v>
      </c>
      <c r="G8" s="73">
        <f t="shared" ref="G8" si="1">SUM(G10:G36)</f>
        <v>3662</v>
      </c>
      <c r="H8" s="74">
        <f>+G8/F8</f>
        <v>0.86103926640018813</v>
      </c>
      <c r="I8" s="76"/>
      <c r="J8" s="73">
        <f>SUM(J10:J36)</f>
        <v>390</v>
      </c>
      <c r="K8" s="73">
        <f t="shared" ref="K8" si="2">SUM(K10:K36)</f>
        <v>340</v>
      </c>
      <c r="L8" s="74">
        <f>+K8/J8</f>
        <v>0.87179487179487181</v>
      </c>
      <c r="M8" s="76"/>
      <c r="N8" s="77">
        <f>SUM(N10:N36)</f>
        <v>92</v>
      </c>
      <c r="O8" s="77">
        <f t="shared" ref="O8" si="3">SUM(O10:O36)</f>
        <v>78</v>
      </c>
      <c r="P8" s="74">
        <f>+O8/N8</f>
        <v>0.84782608695652173</v>
      </c>
      <c r="Q8" s="50"/>
      <c r="R8" s="73">
        <f>SUM(R10:R36)</f>
        <v>720</v>
      </c>
      <c r="S8" s="73">
        <f t="shared" ref="S8" si="4">SUM(S10:S36)</f>
        <v>589</v>
      </c>
      <c r="T8" s="74">
        <f>+S8/R8</f>
        <v>0.81805555555555554</v>
      </c>
    </row>
    <row r="9" spans="1:24" x14ac:dyDescent="0.2">
      <c r="A9" s="78"/>
      <c r="B9" s="79"/>
      <c r="C9" s="79"/>
      <c r="D9" s="80"/>
      <c r="E9" s="80"/>
      <c r="F9" s="79"/>
      <c r="G9" s="79"/>
      <c r="H9" s="80"/>
      <c r="I9" s="62"/>
      <c r="J9" s="79"/>
      <c r="K9" s="79"/>
      <c r="L9" s="80"/>
      <c r="M9" s="62"/>
      <c r="N9" s="80"/>
      <c r="O9" s="80"/>
      <c r="P9" s="80"/>
      <c r="Q9" s="81"/>
      <c r="R9" s="82"/>
      <c r="S9" s="82"/>
      <c r="T9" s="80"/>
    </row>
    <row r="10" spans="1:24" x14ac:dyDescent="0.2">
      <c r="A10" s="78" t="s">
        <v>173</v>
      </c>
      <c r="B10" s="79">
        <v>694</v>
      </c>
      <c r="C10" s="79">
        <v>617</v>
      </c>
      <c r="D10" s="83">
        <f t="shared" ref="D10:D36" si="5">+C10/B10</f>
        <v>0.88904899135446691</v>
      </c>
      <c r="E10" s="84"/>
      <c r="F10" s="79">
        <v>78</v>
      </c>
      <c r="G10" s="79">
        <v>72</v>
      </c>
      <c r="H10" s="83">
        <f t="shared" ref="H10:H36" si="6">+G10/F10</f>
        <v>0.92307692307692313</v>
      </c>
      <c r="I10" s="62"/>
      <c r="J10" s="79">
        <v>20</v>
      </c>
      <c r="K10" s="79">
        <v>18</v>
      </c>
      <c r="L10" s="83">
        <f t="shared" ref="L10:L36" si="7">+K10/J10</f>
        <v>0.9</v>
      </c>
      <c r="M10" s="62"/>
      <c r="N10" s="79">
        <v>11</v>
      </c>
      <c r="O10" s="79">
        <v>11</v>
      </c>
      <c r="P10" s="83">
        <f t="shared" ref="P10:P35" si="8">+O10/N10</f>
        <v>1</v>
      </c>
      <c r="Q10" s="81"/>
      <c r="R10" s="82">
        <v>9</v>
      </c>
      <c r="S10" s="82">
        <v>8</v>
      </c>
      <c r="T10" s="83">
        <f t="shared" ref="T10:T36" si="9">+S10/R10</f>
        <v>0.88888888888888884</v>
      </c>
    </row>
    <row r="11" spans="1:24" x14ac:dyDescent="0.2">
      <c r="A11" s="78" t="s">
        <v>174</v>
      </c>
      <c r="B11" s="79">
        <v>611</v>
      </c>
      <c r="C11" s="79">
        <v>559</v>
      </c>
      <c r="D11" s="83">
        <f t="shared" si="5"/>
        <v>0.91489361702127658</v>
      </c>
      <c r="E11" s="84"/>
      <c r="F11" s="79">
        <v>85</v>
      </c>
      <c r="G11" s="79">
        <v>80</v>
      </c>
      <c r="H11" s="83">
        <f t="shared" si="6"/>
        <v>0.94117647058823528</v>
      </c>
      <c r="I11" s="62"/>
      <c r="J11" s="79">
        <v>18</v>
      </c>
      <c r="K11" s="79">
        <v>17</v>
      </c>
      <c r="L11" s="83">
        <f t="shared" si="7"/>
        <v>0.94444444444444442</v>
      </c>
      <c r="M11" s="62"/>
      <c r="N11" s="79">
        <v>5</v>
      </c>
      <c r="O11" s="79">
        <v>3</v>
      </c>
      <c r="P11" s="83">
        <f t="shared" si="8"/>
        <v>0.6</v>
      </c>
      <c r="Q11" s="81"/>
      <c r="R11" s="82">
        <v>6</v>
      </c>
      <c r="S11" s="82">
        <v>5</v>
      </c>
      <c r="T11" s="83">
        <f t="shared" si="9"/>
        <v>0.83333333333333337</v>
      </c>
    </row>
    <row r="12" spans="1:24" x14ac:dyDescent="0.2">
      <c r="A12" s="78" t="s">
        <v>175</v>
      </c>
      <c r="B12" s="79">
        <v>555</v>
      </c>
      <c r="C12" s="79">
        <v>465</v>
      </c>
      <c r="D12" s="83">
        <f t="shared" si="5"/>
        <v>0.83783783783783783</v>
      </c>
      <c r="E12" s="84"/>
      <c r="F12" s="79">
        <v>76</v>
      </c>
      <c r="G12" s="79">
        <v>71</v>
      </c>
      <c r="H12" s="83">
        <f t="shared" si="6"/>
        <v>0.93421052631578949</v>
      </c>
      <c r="I12" s="62"/>
      <c r="J12" s="79">
        <v>18</v>
      </c>
      <c r="K12" s="79">
        <v>16</v>
      </c>
      <c r="L12" s="83">
        <f t="shared" si="7"/>
        <v>0.88888888888888884</v>
      </c>
      <c r="M12" s="62"/>
      <c r="N12" s="79">
        <v>6</v>
      </c>
      <c r="O12" s="79">
        <v>5</v>
      </c>
      <c r="P12" s="83">
        <f t="shared" si="8"/>
        <v>0.83333333333333337</v>
      </c>
      <c r="Q12" s="81"/>
      <c r="R12" s="82">
        <v>28</v>
      </c>
      <c r="S12" s="82">
        <v>22</v>
      </c>
      <c r="T12" s="83">
        <f t="shared" si="9"/>
        <v>0.7857142857142857</v>
      </c>
    </row>
    <row r="13" spans="1:24" x14ac:dyDescent="0.2">
      <c r="A13" s="78" t="s">
        <v>176</v>
      </c>
      <c r="B13" s="79">
        <v>746</v>
      </c>
      <c r="C13" s="79">
        <v>653</v>
      </c>
      <c r="D13" s="83">
        <f t="shared" si="5"/>
        <v>0.87533512064343166</v>
      </c>
      <c r="E13" s="84"/>
      <c r="F13" s="79">
        <v>198</v>
      </c>
      <c r="G13" s="79">
        <v>175</v>
      </c>
      <c r="H13" s="83">
        <f t="shared" si="6"/>
        <v>0.88383838383838387</v>
      </c>
      <c r="I13" s="62"/>
      <c r="J13" s="79">
        <v>28</v>
      </c>
      <c r="K13" s="79">
        <v>25</v>
      </c>
      <c r="L13" s="83">
        <f t="shared" si="7"/>
        <v>0.8928571428571429</v>
      </c>
      <c r="M13" s="62"/>
      <c r="N13" s="79">
        <v>13</v>
      </c>
      <c r="O13" s="79">
        <v>8</v>
      </c>
      <c r="P13" s="83">
        <f t="shared" si="8"/>
        <v>0.61538461538461542</v>
      </c>
      <c r="Q13" s="81"/>
      <c r="R13" s="82">
        <v>28</v>
      </c>
      <c r="S13" s="82">
        <v>22</v>
      </c>
      <c r="T13" s="83">
        <f t="shared" si="9"/>
        <v>0.7857142857142857</v>
      </c>
    </row>
    <row r="14" spans="1:24" x14ac:dyDescent="0.2">
      <c r="A14" s="78" t="s">
        <v>177</v>
      </c>
      <c r="B14" s="79">
        <v>303</v>
      </c>
      <c r="C14" s="79">
        <v>260</v>
      </c>
      <c r="D14" s="83">
        <f t="shared" si="5"/>
        <v>0.85808580858085803</v>
      </c>
      <c r="E14" s="84"/>
      <c r="F14" s="79">
        <v>91</v>
      </c>
      <c r="G14" s="79">
        <v>75</v>
      </c>
      <c r="H14" s="83">
        <f t="shared" si="6"/>
        <v>0.82417582417582413</v>
      </c>
      <c r="I14" s="62"/>
      <c r="J14" s="79">
        <v>13</v>
      </c>
      <c r="K14" s="79">
        <v>11</v>
      </c>
      <c r="L14" s="83">
        <f t="shared" si="7"/>
        <v>0.84615384615384615</v>
      </c>
      <c r="M14" s="80"/>
      <c r="N14" s="85">
        <v>3</v>
      </c>
      <c r="O14" s="85">
        <v>3</v>
      </c>
      <c r="P14" s="83">
        <f t="shared" si="8"/>
        <v>1</v>
      </c>
      <c r="Q14" s="81"/>
      <c r="R14" s="82">
        <v>14</v>
      </c>
      <c r="S14" s="82">
        <v>12</v>
      </c>
      <c r="T14" s="83">
        <f t="shared" si="9"/>
        <v>0.8571428571428571</v>
      </c>
    </row>
    <row r="15" spans="1:24" x14ac:dyDescent="0.2">
      <c r="A15" s="78" t="s">
        <v>178</v>
      </c>
      <c r="B15" s="79">
        <v>763</v>
      </c>
      <c r="C15" s="79">
        <v>580</v>
      </c>
      <c r="D15" s="83">
        <f t="shared" si="5"/>
        <v>0.76015727391874177</v>
      </c>
      <c r="E15" s="84"/>
      <c r="F15" s="79">
        <v>210</v>
      </c>
      <c r="G15" s="79">
        <v>182</v>
      </c>
      <c r="H15" s="83">
        <f t="shared" si="6"/>
        <v>0.8666666666666667</v>
      </c>
      <c r="I15" s="62"/>
      <c r="J15" s="79">
        <v>11</v>
      </c>
      <c r="K15" s="79">
        <v>9</v>
      </c>
      <c r="L15" s="83">
        <f t="shared" si="7"/>
        <v>0.81818181818181823</v>
      </c>
      <c r="M15" s="80"/>
      <c r="N15" s="85">
        <v>2</v>
      </c>
      <c r="O15" s="85">
        <v>1</v>
      </c>
      <c r="P15" s="83">
        <f t="shared" si="8"/>
        <v>0.5</v>
      </c>
      <c r="Q15" s="81"/>
      <c r="R15" s="82">
        <v>38</v>
      </c>
      <c r="S15" s="82">
        <v>28</v>
      </c>
      <c r="T15" s="83">
        <f t="shared" si="9"/>
        <v>0.73684210526315785</v>
      </c>
    </row>
    <row r="16" spans="1:24" x14ac:dyDescent="0.2">
      <c r="A16" s="78" t="s">
        <v>179</v>
      </c>
      <c r="B16" s="79">
        <v>229</v>
      </c>
      <c r="C16" s="79">
        <v>204</v>
      </c>
      <c r="D16" s="83">
        <f t="shared" si="5"/>
        <v>0.89082969432314407</v>
      </c>
      <c r="E16" s="84"/>
      <c r="F16" s="79">
        <v>70</v>
      </c>
      <c r="G16" s="79">
        <v>68</v>
      </c>
      <c r="H16" s="83">
        <f t="shared" si="6"/>
        <v>0.97142857142857142</v>
      </c>
      <c r="I16" s="62"/>
      <c r="J16" s="79">
        <v>4</v>
      </c>
      <c r="K16" s="79">
        <v>4</v>
      </c>
      <c r="L16" s="83">
        <f t="shared" si="7"/>
        <v>1</v>
      </c>
      <c r="M16" s="80"/>
      <c r="N16" s="85">
        <v>0</v>
      </c>
      <c r="O16" s="85">
        <v>0</v>
      </c>
      <c r="P16" s="200" t="s">
        <v>42</v>
      </c>
      <c r="Q16" s="81"/>
      <c r="R16" s="82">
        <v>13</v>
      </c>
      <c r="S16" s="82">
        <v>13</v>
      </c>
      <c r="T16" s="83">
        <f t="shared" si="9"/>
        <v>1</v>
      </c>
    </row>
    <row r="17" spans="1:20" x14ac:dyDescent="0.2">
      <c r="A17" s="78" t="s">
        <v>180</v>
      </c>
      <c r="B17" s="79">
        <v>1236</v>
      </c>
      <c r="C17" s="79">
        <v>1125</v>
      </c>
      <c r="D17" s="83">
        <f t="shared" si="5"/>
        <v>0.91019417475728159</v>
      </c>
      <c r="E17" s="84"/>
      <c r="F17" s="79">
        <v>325</v>
      </c>
      <c r="G17" s="79">
        <v>305</v>
      </c>
      <c r="H17" s="83">
        <f t="shared" si="6"/>
        <v>0.93846153846153846</v>
      </c>
      <c r="I17" s="62"/>
      <c r="J17" s="79">
        <v>53</v>
      </c>
      <c r="K17" s="79">
        <v>52</v>
      </c>
      <c r="L17" s="83">
        <f t="shared" si="7"/>
        <v>0.98113207547169812</v>
      </c>
      <c r="M17" s="62"/>
      <c r="N17" s="79">
        <v>13</v>
      </c>
      <c r="O17" s="79">
        <v>13</v>
      </c>
      <c r="P17" s="83">
        <f t="shared" si="8"/>
        <v>1</v>
      </c>
      <c r="Q17" s="81"/>
      <c r="R17" s="82">
        <v>69</v>
      </c>
      <c r="S17" s="82">
        <v>64</v>
      </c>
      <c r="T17" s="83">
        <f t="shared" si="9"/>
        <v>0.92753623188405798</v>
      </c>
    </row>
    <row r="18" spans="1:20" x14ac:dyDescent="0.2">
      <c r="A18" s="78" t="s">
        <v>181</v>
      </c>
      <c r="B18" s="79">
        <v>697</v>
      </c>
      <c r="C18" s="79">
        <v>611</v>
      </c>
      <c r="D18" s="83">
        <f t="shared" si="5"/>
        <v>0.87661406025824962</v>
      </c>
      <c r="E18" s="84"/>
      <c r="F18" s="79">
        <v>191</v>
      </c>
      <c r="G18" s="79">
        <v>164</v>
      </c>
      <c r="H18" s="83">
        <f t="shared" si="6"/>
        <v>0.8586387434554974</v>
      </c>
      <c r="I18" s="62"/>
      <c r="J18" s="79">
        <v>14</v>
      </c>
      <c r="K18" s="79">
        <v>12</v>
      </c>
      <c r="L18" s="83">
        <f t="shared" si="7"/>
        <v>0.8571428571428571</v>
      </c>
      <c r="M18" s="62"/>
      <c r="N18" s="79">
        <v>1</v>
      </c>
      <c r="O18" s="79">
        <v>0</v>
      </c>
      <c r="P18" s="83">
        <f t="shared" si="8"/>
        <v>0</v>
      </c>
      <c r="Q18" s="81"/>
      <c r="R18" s="82">
        <v>30</v>
      </c>
      <c r="S18" s="82">
        <v>26</v>
      </c>
      <c r="T18" s="83">
        <f t="shared" si="9"/>
        <v>0.8666666666666667</v>
      </c>
    </row>
    <row r="19" spans="1:20" x14ac:dyDescent="0.2">
      <c r="A19" s="78" t="s">
        <v>182</v>
      </c>
      <c r="B19" s="79">
        <v>1066</v>
      </c>
      <c r="C19" s="79">
        <v>861</v>
      </c>
      <c r="D19" s="83">
        <f t="shared" si="5"/>
        <v>0.80769230769230771</v>
      </c>
      <c r="E19" s="84"/>
      <c r="F19" s="79">
        <v>299</v>
      </c>
      <c r="G19" s="79">
        <v>248</v>
      </c>
      <c r="H19" s="83">
        <f t="shared" si="6"/>
        <v>0.8294314381270903</v>
      </c>
      <c r="I19" s="62"/>
      <c r="J19" s="79">
        <v>12</v>
      </c>
      <c r="K19" s="79">
        <v>10</v>
      </c>
      <c r="L19" s="83">
        <f t="shared" si="7"/>
        <v>0.83333333333333337</v>
      </c>
      <c r="M19" s="62"/>
      <c r="N19" s="79">
        <v>3</v>
      </c>
      <c r="O19" s="79">
        <v>3</v>
      </c>
      <c r="P19" s="83">
        <f t="shared" si="8"/>
        <v>1</v>
      </c>
      <c r="Q19" s="81"/>
      <c r="R19" s="82">
        <v>68</v>
      </c>
      <c r="S19" s="82">
        <v>63</v>
      </c>
      <c r="T19" s="83">
        <f t="shared" si="9"/>
        <v>0.92647058823529416</v>
      </c>
    </row>
    <row r="20" spans="1:20" x14ac:dyDescent="0.2">
      <c r="A20" s="78" t="s">
        <v>183</v>
      </c>
      <c r="B20" s="79">
        <v>416</v>
      </c>
      <c r="C20" s="79">
        <v>322</v>
      </c>
      <c r="D20" s="83">
        <f t="shared" si="5"/>
        <v>0.77403846153846156</v>
      </c>
      <c r="E20" s="84"/>
      <c r="F20" s="79">
        <v>148</v>
      </c>
      <c r="G20" s="79">
        <v>102</v>
      </c>
      <c r="H20" s="83">
        <f t="shared" si="6"/>
        <v>0.68918918918918914</v>
      </c>
      <c r="I20" s="62"/>
      <c r="J20" s="79">
        <v>4</v>
      </c>
      <c r="K20" s="79">
        <v>3</v>
      </c>
      <c r="L20" s="83">
        <f t="shared" si="7"/>
        <v>0.75</v>
      </c>
      <c r="M20" s="62"/>
      <c r="N20" s="79">
        <v>1</v>
      </c>
      <c r="O20" s="79">
        <v>1</v>
      </c>
      <c r="P20" s="83">
        <f t="shared" si="8"/>
        <v>1</v>
      </c>
      <c r="Q20" s="81"/>
      <c r="R20" s="82">
        <v>26</v>
      </c>
      <c r="S20" s="82">
        <v>25</v>
      </c>
      <c r="T20" s="83">
        <f t="shared" si="9"/>
        <v>0.96153846153846156</v>
      </c>
    </row>
    <row r="21" spans="1:20" x14ac:dyDescent="0.2">
      <c r="A21" s="86" t="s">
        <v>184</v>
      </c>
      <c r="B21" s="79">
        <v>1156</v>
      </c>
      <c r="C21" s="79">
        <v>1081</v>
      </c>
      <c r="D21" s="83">
        <f t="shared" si="5"/>
        <v>0.93512110726643594</v>
      </c>
      <c r="E21" s="84"/>
      <c r="F21" s="79">
        <v>262</v>
      </c>
      <c r="G21" s="79">
        <v>248</v>
      </c>
      <c r="H21" s="83">
        <f t="shared" si="6"/>
        <v>0.94656488549618323</v>
      </c>
      <c r="I21" s="62"/>
      <c r="J21" s="79">
        <v>12</v>
      </c>
      <c r="K21" s="79">
        <v>12</v>
      </c>
      <c r="L21" s="83">
        <f t="shared" si="7"/>
        <v>1</v>
      </c>
      <c r="M21" s="62"/>
      <c r="N21" s="79">
        <v>2</v>
      </c>
      <c r="O21" s="79">
        <v>2</v>
      </c>
      <c r="P21" s="83">
        <f t="shared" si="8"/>
        <v>1</v>
      </c>
      <c r="Q21" s="81"/>
      <c r="R21" s="82">
        <v>30</v>
      </c>
      <c r="S21" s="82">
        <v>28</v>
      </c>
      <c r="T21" s="83">
        <f t="shared" si="9"/>
        <v>0.93333333333333335</v>
      </c>
    </row>
    <row r="22" spans="1:20" x14ac:dyDescent="0.2">
      <c r="A22" s="78" t="s">
        <v>185</v>
      </c>
      <c r="B22" s="79">
        <v>597</v>
      </c>
      <c r="C22" s="79">
        <v>516</v>
      </c>
      <c r="D22" s="83">
        <f t="shared" si="5"/>
        <v>0.86432160804020097</v>
      </c>
      <c r="E22" s="84"/>
      <c r="F22" s="79">
        <v>164</v>
      </c>
      <c r="G22" s="79">
        <v>146</v>
      </c>
      <c r="H22" s="83">
        <f t="shared" si="6"/>
        <v>0.8902439024390244</v>
      </c>
      <c r="I22" s="62"/>
      <c r="J22" s="79">
        <v>7</v>
      </c>
      <c r="K22" s="79">
        <v>7</v>
      </c>
      <c r="L22" s="83">
        <f t="shared" si="7"/>
        <v>1</v>
      </c>
      <c r="M22" s="62"/>
      <c r="N22" s="79">
        <v>1</v>
      </c>
      <c r="O22" s="79">
        <v>0</v>
      </c>
      <c r="P22" s="83">
        <f t="shared" si="8"/>
        <v>0</v>
      </c>
      <c r="Q22" s="81"/>
      <c r="R22" s="82">
        <v>29</v>
      </c>
      <c r="S22" s="82">
        <v>27</v>
      </c>
      <c r="T22" s="83">
        <f t="shared" si="9"/>
        <v>0.93103448275862066</v>
      </c>
    </row>
    <row r="23" spans="1:20" x14ac:dyDescent="0.2">
      <c r="A23" s="78" t="s">
        <v>186</v>
      </c>
      <c r="B23" s="79">
        <v>989</v>
      </c>
      <c r="C23" s="79">
        <v>943</v>
      </c>
      <c r="D23" s="83">
        <f t="shared" si="5"/>
        <v>0.95348837209302328</v>
      </c>
      <c r="E23" s="84"/>
      <c r="F23" s="79">
        <v>184</v>
      </c>
      <c r="G23" s="79">
        <v>183</v>
      </c>
      <c r="H23" s="83">
        <f t="shared" si="6"/>
        <v>0.99456521739130432</v>
      </c>
      <c r="I23" s="62"/>
      <c r="J23" s="79">
        <v>35</v>
      </c>
      <c r="K23" s="79">
        <v>33</v>
      </c>
      <c r="L23" s="83">
        <f t="shared" si="7"/>
        <v>0.94285714285714284</v>
      </c>
      <c r="M23" s="62"/>
      <c r="N23" s="79">
        <v>7</v>
      </c>
      <c r="O23" s="79">
        <v>7</v>
      </c>
      <c r="P23" s="83">
        <f t="shared" si="8"/>
        <v>1</v>
      </c>
      <c r="Q23" s="81"/>
      <c r="R23" s="82">
        <v>42</v>
      </c>
      <c r="S23" s="82">
        <v>35</v>
      </c>
      <c r="T23" s="83">
        <f t="shared" si="9"/>
        <v>0.83333333333333337</v>
      </c>
    </row>
    <row r="24" spans="1:20" x14ac:dyDescent="0.2">
      <c r="A24" s="78" t="s">
        <v>187</v>
      </c>
      <c r="B24" s="79">
        <v>369</v>
      </c>
      <c r="C24" s="79">
        <v>308</v>
      </c>
      <c r="D24" s="83">
        <f t="shared" si="5"/>
        <v>0.83468834688346882</v>
      </c>
      <c r="E24" s="84"/>
      <c r="F24" s="79">
        <v>124</v>
      </c>
      <c r="G24" s="79">
        <v>100</v>
      </c>
      <c r="H24" s="83">
        <f t="shared" si="6"/>
        <v>0.80645161290322576</v>
      </c>
      <c r="I24" s="62"/>
      <c r="J24" s="79">
        <v>11</v>
      </c>
      <c r="K24" s="79">
        <v>6</v>
      </c>
      <c r="L24" s="83">
        <f t="shared" si="7"/>
        <v>0.54545454545454541</v>
      </c>
      <c r="M24" s="62"/>
      <c r="N24" s="79">
        <v>0</v>
      </c>
      <c r="O24" s="79">
        <v>0</v>
      </c>
      <c r="P24" s="200" t="s">
        <v>42</v>
      </c>
      <c r="Q24" s="81"/>
      <c r="R24" s="82">
        <v>14</v>
      </c>
      <c r="S24" s="82">
        <v>8</v>
      </c>
      <c r="T24" s="83">
        <f t="shared" si="9"/>
        <v>0.5714285714285714</v>
      </c>
    </row>
    <row r="25" spans="1:20" x14ac:dyDescent="0.2">
      <c r="A25" s="78" t="s">
        <v>188</v>
      </c>
      <c r="B25" s="79">
        <v>396</v>
      </c>
      <c r="C25" s="79">
        <v>353</v>
      </c>
      <c r="D25" s="83">
        <f t="shared" si="5"/>
        <v>0.89141414141414144</v>
      </c>
      <c r="E25" s="84"/>
      <c r="F25" s="79">
        <v>107</v>
      </c>
      <c r="G25" s="79">
        <v>96</v>
      </c>
      <c r="H25" s="83">
        <f t="shared" si="6"/>
        <v>0.89719626168224298</v>
      </c>
      <c r="I25" s="62"/>
      <c r="J25" s="79">
        <v>4</v>
      </c>
      <c r="K25" s="79">
        <v>3</v>
      </c>
      <c r="L25" s="83">
        <f t="shared" si="7"/>
        <v>0.75</v>
      </c>
      <c r="M25" s="62"/>
      <c r="N25" s="79">
        <v>2</v>
      </c>
      <c r="O25" s="79">
        <v>2</v>
      </c>
      <c r="P25" s="83">
        <f t="shared" si="8"/>
        <v>1</v>
      </c>
      <c r="Q25" s="81"/>
      <c r="R25" s="82">
        <v>25</v>
      </c>
      <c r="S25" s="82">
        <v>22</v>
      </c>
      <c r="T25" s="83">
        <f t="shared" si="9"/>
        <v>0.88</v>
      </c>
    </row>
    <row r="26" spans="1:20" x14ac:dyDescent="0.2">
      <c r="A26" s="78" t="s">
        <v>189</v>
      </c>
      <c r="B26" s="79">
        <v>385</v>
      </c>
      <c r="C26" s="79">
        <v>294</v>
      </c>
      <c r="D26" s="83">
        <f t="shared" si="5"/>
        <v>0.76363636363636367</v>
      </c>
      <c r="E26" s="84"/>
      <c r="F26" s="79">
        <v>128</v>
      </c>
      <c r="G26" s="79">
        <v>102</v>
      </c>
      <c r="H26" s="83">
        <f t="shared" si="6"/>
        <v>0.796875</v>
      </c>
      <c r="I26" s="62"/>
      <c r="J26" s="79">
        <v>19</v>
      </c>
      <c r="K26" s="79">
        <v>16</v>
      </c>
      <c r="L26" s="83">
        <f t="shared" si="7"/>
        <v>0.84210526315789469</v>
      </c>
      <c r="M26" s="62"/>
      <c r="N26" s="79">
        <v>6</v>
      </c>
      <c r="O26" s="79">
        <v>6</v>
      </c>
      <c r="P26" s="83">
        <f t="shared" si="8"/>
        <v>1</v>
      </c>
      <c r="Q26" s="81"/>
      <c r="R26" s="82">
        <v>11</v>
      </c>
      <c r="S26" s="82">
        <v>5</v>
      </c>
      <c r="T26" s="83">
        <f t="shared" si="9"/>
        <v>0.45454545454545453</v>
      </c>
    </row>
    <row r="27" spans="1:20" x14ac:dyDescent="0.2">
      <c r="A27" s="78" t="s">
        <v>190</v>
      </c>
      <c r="B27" s="79">
        <v>379</v>
      </c>
      <c r="C27" s="79">
        <v>322</v>
      </c>
      <c r="D27" s="83">
        <f t="shared" si="5"/>
        <v>0.84960422163588389</v>
      </c>
      <c r="E27" s="84"/>
      <c r="F27" s="79">
        <v>100</v>
      </c>
      <c r="G27" s="79">
        <v>89</v>
      </c>
      <c r="H27" s="83">
        <f t="shared" si="6"/>
        <v>0.89</v>
      </c>
      <c r="I27" s="62"/>
      <c r="J27" s="79">
        <v>5</v>
      </c>
      <c r="K27" s="79">
        <v>4</v>
      </c>
      <c r="L27" s="83">
        <f t="shared" si="7"/>
        <v>0.8</v>
      </c>
      <c r="M27" s="62"/>
      <c r="N27" s="79">
        <v>1</v>
      </c>
      <c r="O27" s="79">
        <v>1</v>
      </c>
      <c r="P27" s="83">
        <f t="shared" si="8"/>
        <v>1</v>
      </c>
      <c r="Q27" s="81"/>
      <c r="R27" s="82">
        <v>14</v>
      </c>
      <c r="S27" s="82">
        <v>11</v>
      </c>
      <c r="T27" s="83">
        <f t="shared" si="9"/>
        <v>0.7857142857142857</v>
      </c>
    </row>
    <row r="28" spans="1:20" x14ac:dyDescent="0.2">
      <c r="A28" s="78" t="s">
        <v>191</v>
      </c>
      <c r="B28" s="79">
        <v>332</v>
      </c>
      <c r="C28" s="79">
        <v>262</v>
      </c>
      <c r="D28" s="83">
        <f t="shared" si="5"/>
        <v>0.78915662650602414</v>
      </c>
      <c r="E28" s="84"/>
      <c r="F28" s="79">
        <v>92</v>
      </c>
      <c r="G28" s="79">
        <v>74</v>
      </c>
      <c r="H28" s="83">
        <f t="shared" si="6"/>
        <v>0.80434782608695654</v>
      </c>
      <c r="I28" s="62"/>
      <c r="J28" s="79">
        <v>10</v>
      </c>
      <c r="K28" s="79">
        <v>7</v>
      </c>
      <c r="L28" s="83">
        <f t="shared" si="7"/>
        <v>0.7</v>
      </c>
      <c r="M28" s="62"/>
      <c r="N28" s="79">
        <v>0</v>
      </c>
      <c r="O28" s="79">
        <v>0</v>
      </c>
      <c r="P28" s="200" t="s">
        <v>42</v>
      </c>
      <c r="Q28" s="81"/>
      <c r="R28" s="82">
        <v>21</v>
      </c>
      <c r="S28" s="82">
        <v>16</v>
      </c>
      <c r="T28" s="83">
        <f t="shared" si="9"/>
        <v>0.76190476190476186</v>
      </c>
    </row>
    <row r="29" spans="1:20" x14ac:dyDescent="0.2">
      <c r="A29" s="78" t="s">
        <v>192</v>
      </c>
      <c r="B29" s="79">
        <v>543</v>
      </c>
      <c r="C29" s="79">
        <v>412</v>
      </c>
      <c r="D29" s="83">
        <f t="shared" si="5"/>
        <v>0.75874769797421726</v>
      </c>
      <c r="E29" s="84"/>
      <c r="F29" s="79">
        <v>123</v>
      </c>
      <c r="G29" s="79">
        <v>101</v>
      </c>
      <c r="H29" s="83">
        <f t="shared" si="6"/>
        <v>0.82113821138211385</v>
      </c>
      <c r="I29" s="62"/>
      <c r="J29" s="79">
        <v>10</v>
      </c>
      <c r="K29" s="79">
        <v>9</v>
      </c>
      <c r="L29" s="83">
        <f t="shared" si="7"/>
        <v>0.9</v>
      </c>
      <c r="M29" s="62"/>
      <c r="N29" s="79">
        <v>5</v>
      </c>
      <c r="O29" s="79">
        <v>4</v>
      </c>
      <c r="P29" s="83">
        <f t="shared" si="8"/>
        <v>0.8</v>
      </c>
      <c r="Q29" s="81"/>
      <c r="R29" s="82">
        <v>16</v>
      </c>
      <c r="S29" s="82">
        <v>13</v>
      </c>
      <c r="T29" s="83">
        <f t="shared" si="9"/>
        <v>0.8125</v>
      </c>
    </row>
    <row r="30" spans="1:20" x14ac:dyDescent="0.2">
      <c r="A30" s="78" t="s">
        <v>193</v>
      </c>
      <c r="B30" s="79">
        <v>853</v>
      </c>
      <c r="C30" s="79">
        <v>693</v>
      </c>
      <c r="D30" s="83">
        <f t="shared" si="5"/>
        <v>0.81242672919109027</v>
      </c>
      <c r="E30" s="84"/>
      <c r="F30" s="79">
        <v>230</v>
      </c>
      <c r="G30" s="79">
        <v>201</v>
      </c>
      <c r="H30" s="83">
        <f t="shared" si="6"/>
        <v>0.87391304347826082</v>
      </c>
      <c r="I30" s="62"/>
      <c r="J30" s="79">
        <v>10</v>
      </c>
      <c r="K30" s="79">
        <v>9</v>
      </c>
      <c r="L30" s="83">
        <f t="shared" si="7"/>
        <v>0.9</v>
      </c>
      <c r="M30" s="62"/>
      <c r="N30" s="79">
        <v>2</v>
      </c>
      <c r="O30" s="79">
        <v>2</v>
      </c>
      <c r="P30" s="83">
        <f t="shared" si="8"/>
        <v>1</v>
      </c>
      <c r="Q30" s="81"/>
      <c r="R30" s="82">
        <v>25</v>
      </c>
      <c r="S30" s="82">
        <v>19</v>
      </c>
      <c r="T30" s="83">
        <f t="shared" si="9"/>
        <v>0.76</v>
      </c>
    </row>
    <row r="31" spans="1:20" x14ac:dyDescent="0.2">
      <c r="A31" s="78" t="s">
        <v>194</v>
      </c>
      <c r="B31" s="79">
        <v>308</v>
      </c>
      <c r="C31" s="79">
        <v>260</v>
      </c>
      <c r="D31" s="83">
        <f t="shared" si="5"/>
        <v>0.8441558441558441</v>
      </c>
      <c r="E31" s="84"/>
      <c r="F31" s="79">
        <v>89</v>
      </c>
      <c r="G31" s="79">
        <v>77</v>
      </c>
      <c r="H31" s="83">
        <f t="shared" si="6"/>
        <v>0.8651685393258427</v>
      </c>
      <c r="I31" s="62"/>
      <c r="J31" s="79">
        <v>4</v>
      </c>
      <c r="K31" s="79">
        <v>4</v>
      </c>
      <c r="L31" s="83">
        <f t="shared" si="7"/>
        <v>1</v>
      </c>
      <c r="M31" s="62"/>
      <c r="N31" s="79">
        <v>2</v>
      </c>
      <c r="O31" s="79">
        <v>2</v>
      </c>
      <c r="P31" s="83">
        <f t="shared" si="8"/>
        <v>1</v>
      </c>
      <c r="Q31" s="81"/>
      <c r="R31" s="82">
        <v>14</v>
      </c>
      <c r="S31" s="82">
        <v>11</v>
      </c>
      <c r="T31" s="83">
        <f t="shared" si="9"/>
        <v>0.7857142857142857</v>
      </c>
    </row>
    <row r="32" spans="1:20" x14ac:dyDescent="0.2">
      <c r="A32" s="78" t="s">
        <v>195</v>
      </c>
      <c r="B32" s="79">
        <v>641</v>
      </c>
      <c r="C32" s="79">
        <v>477</v>
      </c>
      <c r="D32" s="83">
        <f t="shared" si="5"/>
        <v>0.74414976599063964</v>
      </c>
      <c r="E32" s="84"/>
      <c r="F32" s="79">
        <v>253</v>
      </c>
      <c r="G32" s="79">
        <v>189</v>
      </c>
      <c r="H32" s="83">
        <f t="shared" si="6"/>
        <v>0.74703557312252966</v>
      </c>
      <c r="I32" s="62"/>
      <c r="J32" s="79">
        <v>36</v>
      </c>
      <c r="K32" s="79">
        <v>27</v>
      </c>
      <c r="L32" s="83">
        <f t="shared" si="7"/>
        <v>0.75</v>
      </c>
      <c r="M32" s="80"/>
      <c r="N32" s="79">
        <v>1</v>
      </c>
      <c r="O32" s="79">
        <v>1</v>
      </c>
      <c r="P32" s="83">
        <f t="shared" si="8"/>
        <v>1</v>
      </c>
      <c r="Q32" s="81"/>
      <c r="R32" s="82">
        <v>42</v>
      </c>
      <c r="S32" s="82">
        <v>21</v>
      </c>
      <c r="T32" s="83">
        <f t="shared" si="9"/>
        <v>0.5</v>
      </c>
    </row>
    <row r="33" spans="1:20" x14ac:dyDescent="0.2">
      <c r="A33" s="78" t="s">
        <v>196</v>
      </c>
      <c r="B33" s="79">
        <v>152</v>
      </c>
      <c r="C33" s="79">
        <v>106</v>
      </c>
      <c r="D33" s="83">
        <f t="shared" si="5"/>
        <v>0.69736842105263153</v>
      </c>
      <c r="E33" s="84"/>
      <c r="F33" s="79">
        <v>48</v>
      </c>
      <c r="G33" s="79">
        <v>32</v>
      </c>
      <c r="H33" s="83">
        <f t="shared" si="6"/>
        <v>0.66666666666666663</v>
      </c>
      <c r="I33" s="62"/>
      <c r="J33" s="79">
        <v>4</v>
      </c>
      <c r="K33" s="79">
        <v>3</v>
      </c>
      <c r="L33" s="83">
        <f t="shared" si="7"/>
        <v>0.75</v>
      </c>
      <c r="M33" s="80"/>
      <c r="N33" s="85">
        <v>0</v>
      </c>
      <c r="O33" s="85">
        <v>0</v>
      </c>
      <c r="P33" s="200" t="s">
        <v>42</v>
      </c>
      <c r="Q33" s="81"/>
      <c r="R33" s="82">
        <v>6</v>
      </c>
      <c r="S33" s="82">
        <v>5</v>
      </c>
      <c r="T33" s="83">
        <f t="shared" si="9"/>
        <v>0.83333333333333337</v>
      </c>
    </row>
    <row r="34" spans="1:20" x14ac:dyDescent="0.2">
      <c r="A34" s="78" t="s">
        <v>197</v>
      </c>
      <c r="B34" s="79">
        <v>864</v>
      </c>
      <c r="C34" s="79">
        <v>665</v>
      </c>
      <c r="D34" s="83">
        <f t="shared" si="5"/>
        <v>0.76967592592592593</v>
      </c>
      <c r="E34" s="84"/>
      <c r="F34" s="79">
        <v>289</v>
      </c>
      <c r="G34" s="79">
        <v>236</v>
      </c>
      <c r="H34" s="83">
        <f t="shared" si="6"/>
        <v>0.81660899653979235</v>
      </c>
      <c r="I34" s="62"/>
      <c r="J34" s="79">
        <v>17</v>
      </c>
      <c r="K34" s="79">
        <v>13</v>
      </c>
      <c r="L34" s="83">
        <f t="shared" si="7"/>
        <v>0.76470588235294112</v>
      </c>
      <c r="M34" s="62"/>
      <c r="N34" s="79">
        <v>4</v>
      </c>
      <c r="O34" s="79">
        <v>2</v>
      </c>
      <c r="P34" s="83">
        <f t="shared" si="8"/>
        <v>0.5</v>
      </c>
      <c r="Q34" s="81"/>
      <c r="R34" s="82">
        <v>38</v>
      </c>
      <c r="S34" s="82">
        <v>23</v>
      </c>
      <c r="T34" s="83">
        <f t="shared" si="9"/>
        <v>0.60526315789473684</v>
      </c>
    </row>
    <row r="35" spans="1:20" x14ac:dyDescent="0.2">
      <c r="A35" s="87" t="s">
        <v>198</v>
      </c>
      <c r="B35" s="79">
        <v>848</v>
      </c>
      <c r="C35" s="79">
        <v>738</v>
      </c>
      <c r="D35" s="83">
        <f t="shared" si="5"/>
        <v>0.87028301886792447</v>
      </c>
      <c r="E35" s="84"/>
      <c r="F35" s="79">
        <v>232</v>
      </c>
      <c r="G35" s="79">
        <v>204</v>
      </c>
      <c r="H35" s="83">
        <f t="shared" si="6"/>
        <v>0.87931034482758619</v>
      </c>
      <c r="I35" s="62"/>
      <c r="J35" s="79">
        <v>8</v>
      </c>
      <c r="K35" s="79">
        <v>7</v>
      </c>
      <c r="L35" s="83">
        <f t="shared" si="7"/>
        <v>0.875</v>
      </c>
      <c r="M35" s="62"/>
      <c r="N35" s="79">
        <v>1</v>
      </c>
      <c r="O35" s="79">
        <v>1</v>
      </c>
      <c r="P35" s="83">
        <f t="shared" si="8"/>
        <v>1</v>
      </c>
      <c r="Q35" s="81"/>
      <c r="R35" s="82">
        <v>50</v>
      </c>
      <c r="S35" s="82">
        <v>47</v>
      </c>
      <c r="T35" s="83">
        <f t="shared" si="9"/>
        <v>0.94</v>
      </c>
    </row>
    <row r="36" spans="1:20" ht="13.5" thickBot="1" x14ac:dyDescent="0.25">
      <c r="A36" s="88" t="s">
        <v>199</v>
      </c>
      <c r="B36" s="89">
        <v>186</v>
      </c>
      <c r="C36" s="89">
        <v>142</v>
      </c>
      <c r="D36" s="90">
        <f t="shared" si="5"/>
        <v>0.76344086021505375</v>
      </c>
      <c r="E36" s="91"/>
      <c r="F36" s="89">
        <v>57</v>
      </c>
      <c r="G36" s="89">
        <v>42</v>
      </c>
      <c r="H36" s="90">
        <f t="shared" si="6"/>
        <v>0.73684210526315785</v>
      </c>
      <c r="I36" s="65"/>
      <c r="J36" s="92">
        <v>3</v>
      </c>
      <c r="K36" s="92">
        <v>3</v>
      </c>
      <c r="L36" s="90">
        <f t="shared" si="7"/>
        <v>1</v>
      </c>
      <c r="M36" s="65"/>
      <c r="N36" s="92">
        <v>0</v>
      </c>
      <c r="O36" s="92">
        <v>0</v>
      </c>
      <c r="P36" s="93" t="s">
        <v>42</v>
      </c>
      <c r="Q36" s="46"/>
      <c r="R36" s="94">
        <v>14</v>
      </c>
      <c r="S36" s="94">
        <v>10</v>
      </c>
      <c r="T36" s="90">
        <f t="shared" si="9"/>
        <v>0.7142857142857143</v>
      </c>
    </row>
    <row r="37" spans="1:20" x14ac:dyDescent="0.2">
      <c r="R37" s="57"/>
      <c r="S37" s="57"/>
      <c r="T37" s="57"/>
    </row>
  </sheetData>
  <mergeCells count="11">
    <mergeCell ref="N6:P6"/>
    <mergeCell ref="V1:W2"/>
    <mergeCell ref="A6:A7"/>
    <mergeCell ref="R6:T6"/>
    <mergeCell ref="B6:D6"/>
    <mergeCell ref="F6:H6"/>
    <mergeCell ref="J6:L6"/>
    <mergeCell ref="A1:T1"/>
    <mergeCell ref="A2:T2"/>
    <mergeCell ref="A3:T3"/>
    <mergeCell ref="A4:T4"/>
  </mergeCells>
  <hyperlinks>
    <hyperlink ref="V1" r:id="rId1" location="INDICE!A1"/>
    <hyperlink ref="V1:W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Normal="100" workbookViewId="0">
      <selection activeCell="Z1" sqref="Z1:AA2"/>
    </sheetView>
  </sheetViews>
  <sheetFormatPr baseColWidth="10" defaultRowHeight="12.75" x14ac:dyDescent="0.2"/>
  <cols>
    <col min="1" max="1" width="16.42578125" style="59" customWidth="1"/>
    <col min="2" max="2" width="7.5703125" style="59" bestFit="1" customWidth="1"/>
    <col min="3" max="3" width="7.85546875" style="59" bestFit="1" customWidth="1"/>
    <col min="4" max="4" width="7.5703125" style="59" bestFit="1" customWidth="1"/>
    <col min="5" max="5" width="1.140625" style="59" customWidth="1"/>
    <col min="6" max="6" width="6.28515625" style="59" bestFit="1" customWidth="1"/>
    <col min="7" max="7" width="7.85546875" style="59" bestFit="1" customWidth="1"/>
    <col min="8" max="8" width="7.5703125" style="59" bestFit="1" customWidth="1"/>
    <col min="9" max="9" width="1.5703125" style="59" customWidth="1"/>
    <col min="10" max="12" width="7" style="59" customWidth="1"/>
    <col min="13" max="13" width="1.140625" style="59" customWidth="1"/>
    <col min="14" max="14" width="7.5703125" style="59" bestFit="1" customWidth="1"/>
    <col min="15" max="15" width="7.85546875" style="59" bestFit="1" customWidth="1"/>
    <col min="16" max="16" width="7.7109375" style="59" bestFit="1" customWidth="1"/>
    <col min="17" max="17" width="1.140625" style="59" customWidth="1"/>
    <col min="18" max="18" width="9.140625" style="59" bestFit="1" customWidth="1"/>
    <col min="19" max="19" width="9.42578125" style="59" bestFit="1" customWidth="1"/>
    <col min="20" max="20" width="7.7109375" style="59" bestFit="1" customWidth="1"/>
    <col min="21" max="21" width="1.140625" style="59" customWidth="1"/>
    <col min="22" max="22" width="7.5703125" style="59" bestFit="1" customWidth="1"/>
    <col min="23" max="23" width="7.85546875" style="59" bestFit="1" customWidth="1"/>
    <col min="24" max="24" width="7.7109375" style="59" bestFit="1" customWidth="1"/>
    <col min="25" max="16384" width="11.42578125" style="60"/>
  </cols>
  <sheetData>
    <row r="1" spans="1:28" s="51" customFormat="1" ht="15" customHeight="1" x14ac:dyDescent="0.2">
      <c r="A1" s="233" t="s">
        <v>65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36"/>
      <c r="Z1" s="223" t="s">
        <v>132</v>
      </c>
      <c r="AA1" s="223"/>
      <c r="AB1" s="36"/>
    </row>
    <row r="2" spans="1:28" s="51" customFormat="1" ht="15" customHeight="1" x14ac:dyDescent="0.2">
      <c r="A2" s="233" t="s">
        <v>66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36"/>
      <c r="Z2" s="223"/>
      <c r="AA2" s="223"/>
      <c r="AB2" s="52"/>
    </row>
    <row r="3" spans="1:28" s="5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28" s="5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8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s="45" customFormat="1" ht="29.25" customHeight="1" x14ac:dyDescent="0.2">
      <c r="A6" s="231" t="s">
        <v>27</v>
      </c>
      <c r="B6" s="230" t="s">
        <v>68</v>
      </c>
      <c r="C6" s="230"/>
      <c r="D6" s="230"/>
      <c r="E6" s="44"/>
      <c r="F6" s="230" t="s">
        <v>69</v>
      </c>
      <c r="G6" s="230"/>
      <c r="H6" s="230"/>
      <c r="I6" s="53"/>
      <c r="J6" s="230" t="s">
        <v>70</v>
      </c>
      <c r="K6" s="230"/>
      <c r="L6" s="230"/>
      <c r="M6" s="44"/>
      <c r="N6" s="230" t="s">
        <v>71</v>
      </c>
      <c r="O6" s="230"/>
      <c r="P6" s="230"/>
      <c r="Q6" s="44"/>
      <c r="R6" s="234" t="s">
        <v>31</v>
      </c>
      <c r="S6" s="234"/>
      <c r="T6" s="234"/>
      <c r="U6" s="44"/>
      <c r="V6" s="234" t="s">
        <v>30</v>
      </c>
      <c r="W6" s="234"/>
      <c r="X6" s="234"/>
    </row>
    <row r="7" spans="1:28" s="45" customFormat="1" ht="14.25" customHeight="1" thickBot="1" x14ac:dyDescent="0.25">
      <c r="A7" s="232"/>
      <c r="B7" s="48" t="s">
        <v>33</v>
      </c>
      <c r="C7" s="48" t="s">
        <v>72</v>
      </c>
      <c r="D7" s="48" t="s">
        <v>35</v>
      </c>
      <c r="E7" s="48"/>
      <c r="F7" s="48" t="s">
        <v>33</v>
      </c>
      <c r="G7" s="48" t="s">
        <v>34</v>
      </c>
      <c r="H7" s="48" t="s">
        <v>35</v>
      </c>
      <c r="I7" s="48"/>
      <c r="J7" s="48" t="s">
        <v>33</v>
      </c>
      <c r="K7" s="48" t="s">
        <v>34</v>
      </c>
      <c r="L7" s="48" t="s">
        <v>35</v>
      </c>
      <c r="M7" s="48"/>
      <c r="N7" s="48" t="s">
        <v>33</v>
      </c>
      <c r="O7" s="48" t="s">
        <v>72</v>
      </c>
      <c r="P7" s="48" t="s">
        <v>35</v>
      </c>
      <c r="Q7" s="48"/>
      <c r="R7" s="48" t="s">
        <v>33</v>
      </c>
      <c r="S7" s="48" t="s">
        <v>34</v>
      </c>
      <c r="T7" s="48" t="s">
        <v>35</v>
      </c>
      <c r="U7" s="48"/>
      <c r="V7" s="48" t="s">
        <v>33</v>
      </c>
      <c r="W7" s="48" t="s">
        <v>72</v>
      </c>
      <c r="X7" s="48" t="s">
        <v>35</v>
      </c>
    </row>
    <row r="8" spans="1:28" s="45" customFormat="1" x14ac:dyDescent="0.2">
      <c r="A8" s="72" t="s">
        <v>36</v>
      </c>
      <c r="B8" s="102">
        <f>SUM(B10:B36)</f>
        <v>977</v>
      </c>
      <c r="C8" s="102">
        <f>SUM(C10:C36)</f>
        <v>919</v>
      </c>
      <c r="D8" s="97">
        <f>+C8/B8</f>
        <v>0.94063459570112584</v>
      </c>
      <c r="E8" s="98"/>
      <c r="F8" s="102">
        <f>SUM(F10:F36)</f>
        <v>59</v>
      </c>
      <c r="G8" s="102">
        <f>SUM(G10:G36)</f>
        <v>54</v>
      </c>
      <c r="H8" s="97">
        <f>+G8/F8</f>
        <v>0.9152542372881356</v>
      </c>
      <c r="I8" s="99"/>
      <c r="J8" s="102">
        <f>SUM(J10:J36)</f>
        <v>70</v>
      </c>
      <c r="K8" s="102">
        <f>SUM(K10:K36)</f>
        <v>69</v>
      </c>
      <c r="L8" s="97">
        <f>+K8/J8</f>
        <v>0.98571428571428577</v>
      </c>
      <c r="M8" s="98"/>
      <c r="N8" s="102">
        <f>SUM(N10:N36)</f>
        <v>769</v>
      </c>
      <c r="O8" s="102">
        <f>SUM(O10:O36)</f>
        <v>688</v>
      </c>
      <c r="P8" s="97">
        <f>+O8/N8</f>
        <v>0.89466840052015606</v>
      </c>
      <c r="Q8" s="98"/>
      <c r="R8" s="102">
        <f>SUM(R10:R36)</f>
        <v>3146</v>
      </c>
      <c r="S8" s="102">
        <f>SUM(S10:S36)</f>
        <v>2648</v>
      </c>
      <c r="T8" s="97">
        <f>+S8/R8</f>
        <v>0.84170375079465987</v>
      </c>
      <c r="U8" s="99"/>
      <c r="V8" s="102">
        <f>SUM(V10:V36)</f>
        <v>555</v>
      </c>
      <c r="W8" s="102">
        <f>SUM(W10:W36)</f>
        <v>481</v>
      </c>
      <c r="X8" s="97">
        <f>+W8/V8</f>
        <v>0.8666666666666667</v>
      </c>
    </row>
    <row r="9" spans="1:28" x14ac:dyDescent="0.2">
      <c r="A9" s="78"/>
      <c r="B9" s="100"/>
      <c r="C9" s="100"/>
      <c r="D9" s="56"/>
      <c r="E9" s="57"/>
      <c r="F9" s="100"/>
      <c r="G9" s="100"/>
      <c r="H9" s="56"/>
      <c r="I9" s="57"/>
      <c r="J9" s="100"/>
      <c r="K9" s="100"/>
      <c r="L9" s="56"/>
      <c r="M9" s="57"/>
      <c r="N9" s="100"/>
      <c r="O9" s="100"/>
      <c r="P9" s="56"/>
      <c r="Q9" s="57"/>
      <c r="R9" s="100"/>
      <c r="S9" s="100"/>
      <c r="T9" s="56"/>
      <c r="U9" s="57"/>
      <c r="V9" s="100"/>
      <c r="W9" s="100"/>
      <c r="X9" s="56"/>
    </row>
    <row r="10" spans="1:28" ht="12.95" customHeight="1" x14ac:dyDescent="0.2">
      <c r="A10" s="78" t="s">
        <v>173</v>
      </c>
      <c r="B10" s="100">
        <v>44</v>
      </c>
      <c r="C10" s="100">
        <v>42</v>
      </c>
      <c r="D10" s="56">
        <f t="shared" ref="D10:D36" si="0">+C10/B10</f>
        <v>0.95454545454545459</v>
      </c>
      <c r="E10" s="57"/>
      <c r="F10" s="100">
        <v>7</v>
      </c>
      <c r="G10" s="100">
        <v>6</v>
      </c>
      <c r="H10" s="56">
        <f t="shared" ref="H10:H35" si="1">+G10/F10</f>
        <v>0.8571428571428571</v>
      </c>
      <c r="I10" s="58"/>
      <c r="J10" s="100">
        <v>7</v>
      </c>
      <c r="K10" s="100">
        <v>7</v>
      </c>
      <c r="L10" s="56">
        <f t="shared" ref="L10:L35" si="2">+K10/J10</f>
        <v>1</v>
      </c>
      <c r="M10" s="57"/>
      <c r="N10" s="100">
        <v>39</v>
      </c>
      <c r="O10" s="100">
        <v>37</v>
      </c>
      <c r="P10" s="56">
        <f t="shared" ref="P10:P36" si="3">+O10/N10</f>
        <v>0.94871794871794868</v>
      </c>
      <c r="Q10" s="57"/>
      <c r="R10" s="100">
        <v>43</v>
      </c>
      <c r="S10" s="100">
        <v>38</v>
      </c>
      <c r="T10" s="56">
        <f t="shared" ref="T10:T36" si="4">+S10/R10</f>
        <v>0.88372093023255816</v>
      </c>
      <c r="U10" s="58"/>
      <c r="V10" s="100">
        <v>35</v>
      </c>
      <c r="W10" s="100">
        <v>33</v>
      </c>
      <c r="X10" s="56">
        <f t="shared" ref="X10:X36" si="5">+W10/V10</f>
        <v>0.94285714285714284</v>
      </c>
    </row>
    <row r="11" spans="1:28" ht="12.95" customHeight="1" x14ac:dyDescent="0.2">
      <c r="A11" s="78" t="s">
        <v>174</v>
      </c>
      <c r="B11" s="100">
        <v>45</v>
      </c>
      <c r="C11" s="100">
        <v>45</v>
      </c>
      <c r="D11" s="56">
        <f t="shared" si="0"/>
        <v>1</v>
      </c>
      <c r="E11" s="57"/>
      <c r="F11" s="100">
        <v>2</v>
      </c>
      <c r="G11" s="100">
        <v>2</v>
      </c>
      <c r="H11" s="56">
        <f t="shared" si="1"/>
        <v>1</v>
      </c>
      <c r="I11" s="58"/>
      <c r="J11" s="100">
        <v>2</v>
      </c>
      <c r="K11" s="100">
        <v>2</v>
      </c>
      <c r="L11" s="56">
        <f t="shared" si="2"/>
        <v>1</v>
      </c>
      <c r="M11" s="57"/>
      <c r="N11" s="100">
        <v>48</v>
      </c>
      <c r="O11" s="100">
        <v>44</v>
      </c>
      <c r="P11" s="56">
        <f t="shared" si="3"/>
        <v>0.91666666666666663</v>
      </c>
      <c r="Q11" s="57"/>
      <c r="R11" s="100">
        <v>43</v>
      </c>
      <c r="S11" s="100">
        <v>40</v>
      </c>
      <c r="T11" s="56">
        <f t="shared" si="4"/>
        <v>0.93023255813953487</v>
      </c>
      <c r="U11" s="58"/>
      <c r="V11" s="100">
        <v>35</v>
      </c>
      <c r="W11" s="100">
        <v>31</v>
      </c>
      <c r="X11" s="56">
        <f t="shared" si="5"/>
        <v>0.88571428571428568</v>
      </c>
    </row>
    <row r="12" spans="1:28" ht="12.95" customHeight="1" x14ac:dyDescent="0.2">
      <c r="A12" s="78" t="s">
        <v>175</v>
      </c>
      <c r="B12" s="100">
        <v>39</v>
      </c>
      <c r="C12" s="100">
        <v>37</v>
      </c>
      <c r="D12" s="56">
        <f t="shared" si="0"/>
        <v>0.94871794871794868</v>
      </c>
      <c r="E12" s="57"/>
      <c r="F12" s="100">
        <v>1</v>
      </c>
      <c r="G12" s="100">
        <v>0</v>
      </c>
      <c r="H12" s="56">
        <f t="shared" si="1"/>
        <v>0</v>
      </c>
      <c r="I12" s="58"/>
      <c r="J12" s="100">
        <v>2</v>
      </c>
      <c r="K12" s="100">
        <v>2</v>
      </c>
      <c r="L12" s="56">
        <f t="shared" si="2"/>
        <v>1</v>
      </c>
      <c r="M12" s="57"/>
      <c r="N12" s="100">
        <v>32</v>
      </c>
      <c r="O12" s="100">
        <v>27</v>
      </c>
      <c r="P12" s="56">
        <f t="shared" si="3"/>
        <v>0.84375</v>
      </c>
      <c r="Q12" s="57"/>
      <c r="R12" s="100">
        <v>40</v>
      </c>
      <c r="S12" s="100">
        <v>36</v>
      </c>
      <c r="T12" s="56">
        <f t="shared" si="4"/>
        <v>0.9</v>
      </c>
      <c r="U12" s="58"/>
      <c r="V12" s="100">
        <v>29</v>
      </c>
      <c r="W12" s="100">
        <v>25</v>
      </c>
      <c r="X12" s="56">
        <f t="shared" si="5"/>
        <v>0.86206896551724133</v>
      </c>
    </row>
    <row r="13" spans="1:28" ht="12.95" customHeight="1" x14ac:dyDescent="0.2">
      <c r="A13" s="78" t="s">
        <v>176</v>
      </c>
      <c r="B13" s="100">
        <v>58</v>
      </c>
      <c r="C13" s="100">
        <v>55</v>
      </c>
      <c r="D13" s="56">
        <f t="shared" si="0"/>
        <v>0.94827586206896552</v>
      </c>
      <c r="E13" s="57"/>
      <c r="F13" s="100">
        <v>8</v>
      </c>
      <c r="G13" s="100">
        <v>7</v>
      </c>
      <c r="H13" s="56">
        <f t="shared" si="1"/>
        <v>0.875</v>
      </c>
      <c r="I13" s="58"/>
      <c r="J13" s="100">
        <v>3</v>
      </c>
      <c r="K13" s="100">
        <v>3</v>
      </c>
      <c r="L13" s="56">
        <f t="shared" si="2"/>
        <v>1</v>
      </c>
      <c r="M13" s="57"/>
      <c r="N13" s="100">
        <v>59</v>
      </c>
      <c r="O13" s="100">
        <v>53</v>
      </c>
      <c r="P13" s="56">
        <f t="shared" si="3"/>
        <v>0.89830508474576276</v>
      </c>
      <c r="Q13" s="57"/>
      <c r="R13" s="100">
        <v>112</v>
      </c>
      <c r="S13" s="100">
        <v>98</v>
      </c>
      <c r="T13" s="56">
        <f t="shared" si="4"/>
        <v>0.875</v>
      </c>
      <c r="U13" s="58"/>
      <c r="V13" s="100">
        <v>31</v>
      </c>
      <c r="W13" s="100">
        <v>26</v>
      </c>
      <c r="X13" s="56">
        <f t="shared" si="5"/>
        <v>0.83870967741935487</v>
      </c>
    </row>
    <row r="14" spans="1:28" ht="12.95" customHeight="1" x14ac:dyDescent="0.2">
      <c r="A14" s="78" t="s">
        <v>177</v>
      </c>
      <c r="B14" s="100">
        <v>17</v>
      </c>
      <c r="C14" s="100">
        <v>17</v>
      </c>
      <c r="D14" s="56">
        <f t="shared" si="0"/>
        <v>1</v>
      </c>
      <c r="E14" s="57"/>
      <c r="F14" s="103">
        <v>0</v>
      </c>
      <c r="G14" s="103">
        <v>0</v>
      </c>
      <c r="H14" s="190" t="s">
        <v>42</v>
      </c>
      <c r="I14" s="58"/>
      <c r="J14" s="101">
        <v>0</v>
      </c>
      <c r="K14" s="101">
        <v>0</v>
      </c>
      <c r="L14" s="190" t="s">
        <v>42</v>
      </c>
      <c r="M14" s="57"/>
      <c r="N14" s="100">
        <v>10</v>
      </c>
      <c r="O14" s="100">
        <v>10</v>
      </c>
      <c r="P14" s="56">
        <f t="shared" si="3"/>
        <v>1</v>
      </c>
      <c r="Q14" s="57"/>
      <c r="R14" s="100">
        <v>97</v>
      </c>
      <c r="S14" s="100">
        <v>86</v>
      </c>
      <c r="T14" s="56">
        <f t="shared" si="4"/>
        <v>0.88659793814432986</v>
      </c>
      <c r="U14" s="58"/>
      <c r="V14" s="100">
        <v>9</v>
      </c>
      <c r="W14" s="100">
        <v>9</v>
      </c>
      <c r="X14" s="56">
        <f t="shared" si="5"/>
        <v>1</v>
      </c>
    </row>
    <row r="15" spans="1:28" ht="12.95" customHeight="1" x14ac:dyDescent="0.2">
      <c r="A15" s="78" t="s">
        <v>178</v>
      </c>
      <c r="B15" s="100">
        <v>42</v>
      </c>
      <c r="C15" s="100">
        <v>37</v>
      </c>
      <c r="D15" s="56">
        <f t="shared" si="0"/>
        <v>0.88095238095238093</v>
      </c>
      <c r="E15" s="57"/>
      <c r="F15" s="100">
        <v>1</v>
      </c>
      <c r="G15" s="100">
        <v>1</v>
      </c>
      <c r="H15" s="56">
        <f t="shared" si="1"/>
        <v>1</v>
      </c>
      <c r="I15" s="58"/>
      <c r="J15" s="100">
        <v>3</v>
      </c>
      <c r="K15" s="100">
        <v>3</v>
      </c>
      <c r="L15" s="56">
        <f t="shared" si="2"/>
        <v>1</v>
      </c>
      <c r="M15" s="57"/>
      <c r="N15" s="100">
        <v>34</v>
      </c>
      <c r="O15" s="100">
        <v>26</v>
      </c>
      <c r="P15" s="56">
        <f t="shared" si="3"/>
        <v>0.76470588235294112</v>
      </c>
      <c r="Q15" s="57"/>
      <c r="R15" s="100">
        <v>190</v>
      </c>
      <c r="S15" s="100">
        <v>154</v>
      </c>
      <c r="T15" s="56">
        <f t="shared" si="4"/>
        <v>0.81052631578947365</v>
      </c>
      <c r="U15" s="58"/>
      <c r="V15" s="100">
        <v>21</v>
      </c>
      <c r="W15" s="100">
        <v>12</v>
      </c>
      <c r="X15" s="56">
        <f t="shared" si="5"/>
        <v>0.5714285714285714</v>
      </c>
    </row>
    <row r="16" spans="1:28" ht="12.95" customHeight="1" x14ac:dyDescent="0.2">
      <c r="A16" s="78" t="s">
        <v>179</v>
      </c>
      <c r="B16" s="100">
        <v>10</v>
      </c>
      <c r="C16" s="100">
        <v>10</v>
      </c>
      <c r="D16" s="56">
        <f t="shared" si="0"/>
        <v>1</v>
      </c>
      <c r="E16" s="57"/>
      <c r="F16" s="100">
        <v>0</v>
      </c>
      <c r="G16" s="100">
        <v>0</v>
      </c>
      <c r="H16" s="190" t="s">
        <v>42</v>
      </c>
      <c r="I16" s="58"/>
      <c r="J16" s="101">
        <v>0</v>
      </c>
      <c r="K16" s="101">
        <v>0</v>
      </c>
      <c r="L16" s="190" t="s">
        <v>42</v>
      </c>
      <c r="M16" s="57"/>
      <c r="N16" s="100">
        <v>13</v>
      </c>
      <c r="O16" s="100">
        <v>11</v>
      </c>
      <c r="P16" s="56">
        <f t="shared" si="3"/>
        <v>0.84615384615384615</v>
      </c>
      <c r="Q16" s="57"/>
      <c r="R16" s="100">
        <v>63</v>
      </c>
      <c r="S16" s="100">
        <v>60</v>
      </c>
      <c r="T16" s="56">
        <f t="shared" si="4"/>
        <v>0.95238095238095233</v>
      </c>
      <c r="U16" s="58"/>
      <c r="V16" s="100">
        <v>6</v>
      </c>
      <c r="W16" s="100">
        <v>4</v>
      </c>
      <c r="X16" s="56">
        <f t="shared" si="5"/>
        <v>0.66666666666666663</v>
      </c>
    </row>
    <row r="17" spans="1:24" ht="12.95" customHeight="1" x14ac:dyDescent="0.2">
      <c r="A17" s="78" t="s">
        <v>180</v>
      </c>
      <c r="B17" s="100">
        <v>104</v>
      </c>
      <c r="C17" s="100">
        <v>102</v>
      </c>
      <c r="D17" s="56">
        <f t="shared" si="0"/>
        <v>0.98076923076923073</v>
      </c>
      <c r="E17" s="57"/>
      <c r="F17" s="100">
        <v>8</v>
      </c>
      <c r="G17" s="100">
        <v>8</v>
      </c>
      <c r="H17" s="56">
        <f t="shared" si="1"/>
        <v>1</v>
      </c>
      <c r="I17" s="58"/>
      <c r="J17" s="100">
        <v>8</v>
      </c>
      <c r="K17" s="100">
        <v>8</v>
      </c>
      <c r="L17" s="56">
        <f t="shared" si="2"/>
        <v>1</v>
      </c>
      <c r="M17" s="57"/>
      <c r="N17" s="100">
        <v>90</v>
      </c>
      <c r="O17" s="100">
        <v>80</v>
      </c>
      <c r="P17" s="56">
        <f t="shared" si="3"/>
        <v>0.88888888888888884</v>
      </c>
      <c r="Q17" s="57"/>
      <c r="R17" s="100">
        <v>153</v>
      </c>
      <c r="S17" s="100">
        <v>135</v>
      </c>
      <c r="T17" s="56">
        <f t="shared" si="4"/>
        <v>0.88235294117647056</v>
      </c>
      <c r="U17" s="58"/>
      <c r="V17" s="100">
        <v>47</v>
      </c>
      <c r="W17" s="100">
        <v>45</v>
      </c>
      <c r="X17" s="56">
        <f t="shared" si="5"/>
        <v>0.95744680851063835</v>
      </c>
    </row>
    <row r="18" spans="1:24" ht="12.95" customHeight="1" x14ac:dyDescent="0.2">
      <c r="A18" s="78" t="s">
        <v>181</v>
      </c>
      <c r="B18" s="100">
        <v>57</v>
      </c>
      <c r="C18" s="100">
        <v>56</v>
      </c>
      <c r="D18" s="56">
        <f t="shared" si="0"/>
        <v>0.98245614035087714</v>
      </c>
      <c r="E18" s="57"/>
      <c r="F18" s="100">
        <v>0</v>
      </c>
      <c r="G18" s="100">
        <v>0</v>
      </c>
      <c r="H18" s="190" t="s">
        <v>42</v>
      </c>
      <c r="I18" s="58"/>
      <c r="J18" s="100">
        <v>4</v>
      </c>
      <c r="K18" s="100">
        <v>4</v>
      </c>
      <c r="L18" s="56">
        <f t="shared" si="2"/>
        <v>1</v>
      </c>
      <c r="M18" s="57"/>
      <c r="N18" s="100">
        <v>44</v>
      </c>
      <c r="O18" s="100">
        <v>37</v>
      </c>
      <c r="P18" s="56">
        <f t="shared" si="3"/>
        <v>0.84090909090909094</v>
      </c>
      <c r="Q18" s="57"/>
      <c r="R18" s="100">
        <v>136</v>
      </c>
      <c r="S18" s="100">
        <v>124</v>
      </c>
      <c r="T18" s="56">
        <f t="shared" si="4"/>
        <v>0.91176470588235292</v>
      </c>
      <c r="U18" s="58"/>
      <c r="V18" s="100">
        <v>24</v>
      </c>
      <c r="W18" s="100">
        <v>19</v>
      </c>
      <c r="X18" s="56">
        <f t="shared" si="5"/>
        <v>0.79166666666666663</v>
      </c>
    </row>
    <row r="19" spans="1:24" ht="12.95" customHeight="1" x14ac:dyDescent="0.2">
      <c r="A19" s="78" t="s">
        <v>182</v>
      </c>
      <c r="B19" s="100">
        <v>54</v>
      </c>
      <c r="C19" s="100">
        <v>48</v>
      </c>
      <c r="D19" s="56">
        <f t="shared" si="0"/>
        <v>0.88888888888888884</v>
      </c>
      <c r="E19" s="57"/>
      <c r="F19" s="100">
        <v>2</v>
      </c>
      <c r="G19" s="100">
        <v>2</v>
      </c>
      <c r="H19" s="56">
        <f t="shared" si="1"/>
        <v>1</v>
      </c>
      <c r="I19" s="58"/>
      <c r="J19" s="100">
        <v>2</v>
      </c>
      <c r="K19" s="100">
        <v>2</v>
      </c>
      <c r="L19" s="56">
        <f t="shared" si="2"/>
        <v>1</v>
      </c>
      <c r="M19" s="57"/>
      <c r="N19" s="100">
        <v>43</v>
      </c>
      <c r="O19" s="100">
        <v>37</v>
      </c>
      <c r="P19" s="56">
        <f t="shared" si="3"/>
        <v>0.86046511627906974</v>
      </c>
      <c r="Q19" s="57"/>
      <c r="R19" s="100">
        <v>265</v>
      </c>
      <c r="S19" s="100">
        <v>227</v>
      </c>
      <c r="T19" s="56">
        <f t="shared" si="4"/>
        <v>0.85660377358490569</v>
      </c>
      <c r="U19" s="58"/>
      <c r="V19" s="100">
        <v>30</v>
      </c>
      <c r="W19" s="100">
        <v>26</v>
      </c>
      <c r="X19" s="56">
        <f t="shared" si="5"/>
        <v>0.8666666666666667</v>
      </c>
    </row>
    <row r="20" spans="1:24" ht="12.95" customHeight="1" x14ac:dyDescent="0.2">
      <c r="A20" s="78" t="s">
        <v>183</v>
      </c>
      <c r="B20" s="100">
        <v>21</v>
      </c>
      <c r="C20" s="100">
        <v>20</v>
      </c>
      <c r="D20" s="56">
        <f t="shared" si="0"/>
        <v>0.95238095238095233</v>
      </c>
      <c r="E20" s="57"/>
      <c r="F20" s="101">
        <v>1</v>
      </c>
      <c r="G20" s="101">
        <v>0</v>
      </c>
      <c r="H20" s="56">
        <f t="shared" si="1"/>
        <v>0</v>
      </c>
      <c r="I20" s="61"/>
      <c r="J20" s="101">
        <v>0</v>
      </c>
      <c r="K20" s="101">
        <v>0</v>
      </c>
      <c r="L20" s="190" t="s">
        <v>42</v>
      </c>
      <c r="M20" s="57"/>
      <c r="N20" s="100">
        <v>8</v>
      </c>
      <c r="O20" s="100">
        <v>8</v>
      </c>
      <c r="P20" s="56">
        <f t="shared" si="3"/>
        <v>1</v>
      </c>
      <c r="Q20" s="57"/>
      <c r="R20" s="100">
        <v>130</v>
      </c>
      <c r="S20" s="100">
        <v>93</v>
      </c>
      <c r="T20" s="56">
        <f t="shared" si="4"/>
        <v>0.7153846153846154</v>
      </c>
      <c r="U20" s="58"/>
      <c r="V20" s="100">
        <v>4</v>
      </c>
      <c r="W20" s="100">
        <v>3</v>
      </c>
      <c r="X20" s="56">
        <f t="shared" si="5"/>
        <v>0.75</v>
      </c>
    </row>
    <row r="21" spans="1:24" ht="12.95" customHeight="1" x14ac:dyDescent="0.2">
      <c r="A21" s="86" t="s">
        <v>184</v>
      </c>
      <c r="B21" s="100">
        <v>86</v>
      </c>
      <c r="C21" s="100">
        <v>85</v>
      </c>
      <c r="D21" s="56">
        <f t="shared" si="0"/>
        <v>0.98837209302325579</v>
      </c>
      <c r="E21" s="57"/>
      <c r="F21" s="100">
        <v>2</v>
      </c>
      <c r="G21" s="100">
        <v>2</v>
      </c>
      <c r="H21" s="56">
        <f t="shared" si="1"/>
        <v>1</v>
      </c>
      <c r="I21" s="58"/>
      <c r="J21" s="100">
        <v>13</v>
      </c>
      <c r="K21" s="100">
        <v>13</v>
      </c>
      <c r="L21" s="56">
        <f t="shared" si="2"/>
        <v>1</v>
      </c>
      <c r="M21" s="57"/>
      <c r="N21" s="100">
        <v>80</v>
      </c>
      <c r="O21" s="100">
        <v>75</v>
      </c>
      <c r="P21" s="56">
        <f t="shared" si="3"/>
        <v>0.9375</v>
      </c>
      <c r="Q21" s="57"/>
      <c r="R21" s="100">
        <v>136</v>
      </c>
      <c r="S21" s="100">
        <v>129</v>
      </c>
      <c r="T21" s="56">
        <f t="shared" si="4"/>
        <v>0.94852941176470584</v>
      </c>
      <c r="U21" s="58"/>
      <c r="V21" s="100">
        <v>47</v>
      </c>
      <c r="W21" s="100">
        <v>43</v>
      </c>
      <c r="X21" s="56">
        <f t="shared" si="5"/>
        <v>0.91489361702127658</v>
      </c>
    </row>
    <row r="22" spans="1:24" ht="12.95" customHeight="1" x14ac:dyDescent="0.2">
      <c r="A22" s="78" t="s">
        <v>185</v>
      </c>
      <c r="B22" s="100">
        <v>21</v>
      </c>
      <c r="C22" s="100">
        <v>20</v>
      </c>
      <c r="D22" s="56">
        <f t="shared" si="0"/>
        <v>0.95238095238095233</v>
      </c>
      <c r="E22" s="57"/>
      <c r="F22" s="101">
        <v>1</v>
      </c>
      <c r="G22" s="101">
        <v>1</v>
      </c>
      <c r="H22" s="56">
        <f t="shared" si="1"/>
        <v>1</v>
      </c>
      <c r="I22" s="58"/>
      <c r="J22" s="100">
        <v>1</v>
      </c>
      <c r="K22" s="100">
        <v>1</v>
      </c>
      <c r="L22" s="56">
        <f t="shared" si="2"/>
        <v>1</v>
      </c>
      <c r="M22" s="57"/>
      <c r="N22" s="100">
        <v>15</v>
      </c>
      <c r="O22" s="100">
        <v>13</v>
      </c>
      <c r="P22" s="56">
        <f t="shared" si="3"/>
        <v>0.8666666666666667</v>
      </c>
      <c r="Q22" s="57"/>
      <c r="R22" s="100">
        <v>153</v>
      </c>
      <c r="S22" s="100">
        <v>133</v>
      </c>
      <c r="T22" s="56">
        <f t="shared" si="4"/>
        <v>0.86928104575163401</v>
      </c>
      <c r="U22" s="58"/>
      <c r="V22" s="100">
        <v>16</v>
      </c>
      <c r="W22" s="100">
        <v>13</v>
      </c>
      <c r="X22" s="56">
        <f t="shared" si="5"/>
        <v>0.8125</v>
      </c>
    </row>
    <row r="23" spans="1:24" ht="12.95" customHeight="1" x14ac:dyDescent="0.2">
      <c r="A23" s="78" t="s">
        <v>186</v>
      </c>
      <c r="B23" s="100">
        <v>66</v>
      </c>
      <c r="C23" s="100">
        <v>64</v>
      </c>
      <c r="D23" s="56">
        <f t="shared" si="0"/>
        <v>0.96969696969696972</v>
      </c>
      <c r="E23" s="57"/>
      <c r="F23" s="100">
        <v>3</v>
      </c>
      <c r="G23" s="100">
        <v>3</v>
      </c>
      <c r="H23" s="56">
        <f t="shared" si="1"/>
        <v>1</v>
      </c>
      <c r="I23" s="58"/>
      <c r="J23" s="100">
        <v>8</v>
      </c>
      <c r="K23" s="100">
        <v>8</v>
      </c>
      <c r="L23" s="56">
        <f t="shared" si="2"/>
        <v>1</v>
      </c>
      <c r="M23" s="57"/>
      <c r="N23" s="100">
        <v>62</v>
      </c>
      <c r="O23" s="100">
        <v>58</v>
      </c>
      <c r="P23" s="56">
        <f t="shared" si="3"/>
        <v>0.93548387096774188</v>
      </c>
      <c r="Q23" s="57"/>
      <c r="R23" s="100">
        <v>85</v>
      </c>
      <c r="S23" s="100">
        <v>82</v>
      </c>
      <c r="T23" s="56">
        <f t="shared" si="4"/>
        <v>0.96470588235294119</v>
      </c>
      <c r="U23" s="58"/>
      <c r="V23" s="100">
        <v>58</v>
      </c>
      <c r="W23" s="100">
        <v>57</v>
      </c>
      <c r="X23" s="56">
        <f t="shared" si="5"/>
        <v>0.98275862068965514</v>
      </c>
    </row>
    <row r="24" spans="1:24" ht="12.95" customHeight="1" x14ac:dyDescent="0.2">
      <c r="A24" s="78" t="s">
        <v>187</v>
      </c>
      <c r="B24" s="100">
        <v>15</v>
      </c>
      <c r="C24" s="100">
        <v>13</v>
      </c>
      <c r="D24" s="56">
        <f t="shared" si="0"/>
        <v>0.8666666666666667</v>
      </c>
      <c r="E24" s="57"/>
      <c r="F24" s="100">
        <v>1</v>
      </c>
      <c r="G24" s="100">
        <v>1</v>
      </c>
      <c r="H24" s="56">
        <f t="shared" si="1"/>
        <v>1</v>
      </c>
      <c r="I24" s="58"/>
      <c r="J24" s="100">
        <v>0</v>
      </c>
      <c r="K24" s="100">
        <v>0</v>
      </c>
      <c r="L24" s="190" t="s">
        <v>42</v>
      </c>
      <c r="M24" s="57"/>
      <c r="N24" s="100">
        <v>10</v>
      </c>
      <c r="O24" s="100">
        <v>9</v>
      </c>
      <c r="P24" s="56">
        <f t="shared" si="3"/>
        <v>0.9</v>
      </c>
      <c r="Q24" s="57"/>
      <c r="R24" s="100">
        <v>107</v>
      </c>
      <c r="S24" s="100">
        <v>95</v>
      </c>
      <c r="T24" s="56">
        <f t="shared" si="4"/>
        <v>0.88785046728971961</v>
      </c>
      <c r="U24" s="58"/>
      <c r="V24" s="100">
        <v>7</v>
      </c>
      <c r="W24" s="100">
        <v>6</v>
      </c>
      <c r="X24" s="56">
        <f t="shared" si="5"/>
        <v>0.8571428571428571</v>
      </c>
    </row>
    <row r="25" spans="1:24" ht="12.95" customHeight="1" x14ac:dyDescent="0.2">
      <c r="A25" s="78" t="s">
        <v>188</v>
      </c>
      <c r="B25" s="100">
        <v>20</v>
      </c>
      <c r="C25" s="100">
        <v>18</v>
      </c>
      <c r="D25" s="56">
        <f t="shared" si="0"/>
        <v>0.9</v>
      </c>
      <c r="E25" s="57"/>
      <c r="F25" s="100">
        <v>6</v>
      </c>
      <c r="G25" s="100">
        <v>6</v>
      </c>
      <c r="H25" s="56">
        <f t="shared" si="1"/>
        <v>1</v>
      </c>
      <c r="I25" s="58"/>
      <c r="J25" s="100">
        <v>1</v>
      </c>
      <c r="K25" s="100">
        <v>1</v>
      </c>
      <c r="L25" s="56">
        <f t="shared" si="2"/>
        <v>1</v>
      </c>
      <c r="M25" s="57"/>
      <c r="N25" s="100">
        <v>13</v>
      </c>
      <c r="O25" s="100">
        <v>10</v>
      </c>
      <c r="P25" s="56">
        <f t="shared" si="3"/>
        <v>0.76923076923076927</v>
      </c>
      <c r="Q25" s="57"/>
      <c r="R25" s="100">
        <v>76</v>
      </c>
      <c r="S25" s="100">
        <v>66</v>
      </c>
      <c r="T25" s="56">
        <f t="shared" si="4"/>
        <v>0.86842105263157898</v>
      </c>
      <c r="U25" s="58"/>
      <c r="V25" s="100">
        <v>17</v>
      </c>
      <c r="W25" s="100">
        <v>14</v>
      </c>
      <c r="X25" s="56">
        <f t="shared" si="5"/>
        <v>0.82352941176470584</v>
      </c>
    </row>
    <row r="26" spans="1:24" ht="12.95" customHeight="1" x14ac:dyDescent="0.2">
      <c r="A26" s="78" t="s">
        <v>189</v>
      </c>
      <c r="B26" s="100">
        <v>20</v>
      </c>
      <c r="C26" s="100">
        <v>18</v>
      </c>
      <c r="D26" s="56">
        <f t="shared" si="0"/>
        <v>0.9</v>
      </c>
      <c r="E26" s="57"/>
      <c r="F26" s="101">
        <v>2</v>
      </c>
      <c r="G26" s="101">
        <v>1</v>
      </c>
      <c r="H26" s="56">
        <f t="shared" si="1"/>
        <v>0.5</v>
      </c>
      <c r="I26" s="58"/>
      <c r="J26" s="100">
        <v>1</v>
      </c>
      <c r="K26" s="100">
        <v>1</v>
      </c>
      <c r="L26" s="56">
        <f t="shared" si="2"/>
        <v>1</v>
      </c>
      <c r="M26" s="57"/>
      <c r="N26" s="100">
        <v>9</v>
      </c>
      <c r="O26" s="100">
        <v>7</v>
      </c>
      <c r="P26" s="56">
        <f t="shared" si="3"/>
        <v>0.77777777777777779</v>
      </c>
      <c r="Q26" s="57"/>
      <c r="R26" s="100">
        <v>122</v>
      </c>
      <c r="S26" s="100">
        <v>98</v>
      </c>
      <c r="T26" s="56">
        <f t="shared" si="4"/>
        <v>0.80327868852459017</v>
      </c>
      <c r="U26" s="58"/>
      <c r="V26" s="100">
        <v>5</v>
      </c>
      <c r="W26" s="100">
        <v>3</v>
      </c>
      <c r="X26" s="56">
        <f t="shared" si="5"/>
        <v>0.6</v>
      </c>
    </row>
    <row r="27" spans="1:24" ht="12.95" customHeight="1" x14ac:dyDescent="0.2">
      <c r="A27" s="78" t="s">
        <v>190</v>
      </c>
      <c r="B27" s="100">
        <v>27</v>
      </c>
      <c r="C27" s="100">
        <v>23</v>
      </c>
      <c r="D27" s="56">
        <f t="shared" si="0"/>
        <v>0.85185185185185186</v>
      </c>
      <c r="E27" s="57"/>
      <c r="F27" s="100">
        <v>0</v>
      </c>
      <c r="G27" s="100">
        <v>0</v>
      </c>
      <c r="H27" s="190" t="s">
        <v>42</v>
      </c>
      <c r="I27" s="58"/>
      <c r="J27" s="101">
        <v>0</v>
      </c>
      <c r="K27" s="101">
        <v>0</v>
      </c>
      <c r="L27" s="190" t="s">
        <v>42</v>
      </c>
      <c r="M27" s="57"/>
      <c r="N27" s="100">
        <v>8</v>
      </c>
      <c r="O27" s="100">
        <v>8</v>
      </c>
      <c r="P27" s="56">
        <f t="shared" si="3"/>
        <v>1</v>
      </c>
      <c r="Q27" s="57"/>
      <c r="R27" s="100">
        <v>81</v>
      </c>
      <c r="S27" s="100">
        <v>71</v>
      </c>
      <c r="T27" s="56">
        <f t="shared" si="4"/>
        <v>0.87654320987654322</v>
      </c>
      <c r="U27" s="58"/>
      <c r="V27" s="100">
        <v>6</v>
      </c>
      <c r="W27" s="100">
        <v>6</v>
      </c>
      <c r="X27" s="56">
        <f t="shared" si="5"/>
        <v>1</v>
      </c>
    </row>
    <row r="28" spans="1:24" ht="12.95" customHeight="1" x14ac:dyDescent="0.2">
      <c r="A28" s="78" t="s">
        <v>191</v>
      </c>
      <c r="B28" s="100">
        <v>13</v>
      </c>
      <c r="C28" s="100">
        <v>10</v>
      </c>
      <c r="D28" s="56">
        <f t="shared" si="0"/>
        <v>0.76923076923076927</v>
      </c>
      <c r="E28" s="57"/>
      <c r="F28" s="101">
        <v>0</v>
      </c>
      <c r="G28" s="101">
        <v>0</v>
      </c>
      <c r="H28" s="190" t="s">
        <v>42</v>
      </c>
      <c r="I28" s="58"/>
      <c r="J28" s="100">
        <v>2</v>
      </c>
      <c r="K28" s="100">
        <v>2</v>
      </c>
      <c r="L28" s="56">
        <f t="shared" si="2"/>
        <v>1</v>
      </c>
      <c r="M28" s="57"/>
      <c r="N28" s="100">
        <v>10</v>
      </c>
      <c r="O28" s="100">
        <v>9</v>
      </c>
      <c r="P28" s="56">
        <f t="shared" si="3"/>
        <v>0.9</v>
      </c>
      <c r="Q28" s="57"/>
      <c r="R28" s="100">
        <v>87</v>
      </c>
      <c r="S28" s="100">
        <v>71</v>
      </c>
      <c r="T28" s="56">
        <f t="shared" si="4"/>
        <v>0.81609195402298851</v>
      </c>
      <c r="U28" s="58"/>
      <c r="V28" s="100">
        <v>11</v>
      </c>
      <c r="W28" s="100">
        <v>9</v>
      </c>
      <c r="X28" s="56">
        <f t="shared" si="5"/>
        <v>0.81818181818181823</v>
      </c>
    </row>
    <row r="29" spans="1:24" ht="12.95" customHeight="1" x14ac:dyDescent="0.2">
      <c r="A29" s="78" t="s">
        <v>192</v>
      </c>
      <c r="B29" s="100">
        <v>35</v>
      </c>
      <c r="C29" s="100">
        <v>30</v>
      </c>
      <c r="D29" s="56">
        <f t="shared" si="0"/>
        <v>0.8571428571428571</v>
      </c>
      <c r="E29" s="57"/>
      <c r="F29" s="100">
        <v>4</v>
      </c>
      <c r="G29" s="100">
        <v>4</v>
      </c>
      <c r="H29" s="56">
        <f t="shared" si="1"/>
        <v>1</v>
      </c>
      <c r="I29" s="58"/>
      <c r="J29" s="100">
        <v>4</v>
      </c>
      <c r="K29" s="100">
        <v>3</v>
      </c>
      <c r="L29" s="56">
        <f t="shared" si="2"/>
        <v>0.75</v>
      </c>
      <c r="M29" s="57"/>
      <c r="N29" s="100">
        <v>18</v>
      </c>
      <c r="O29" s="100">
        <v>15</v>
      </c>
      <c r="P29" s="56">
        <f t="shared" si="3"/>
        <v>0.83333333333333337</v>
      </c>
      <c r="Q29" s="57"/>
      <c r="R29" s="100">
        <v>102</v>
      </c>
      <c r="S29" s="100">
        <v>78</v>
      </c>
      <c r="T29" s="56">
        <f t="shared" si="4"/>
        <v>0.76470588235294112</v>
      </c>
      <c r="U29" s="58"/>
      <c r="V29" s="100">
        <v>20</v>
      </c>
      <c r="W29" s="100">
        <v>15</v>
      </c>
      <c r="X29" s="56">
        <f t="shared" si="5"/>
        <v>0.75</v>
      </c>
    </row>
    <row r="30" spans="1:24" ht="12.95" customHeight="1" x14ac:dyDescent="0.2">
      <c r="A30" s="78" t="s">
        <v>193</v>
      </c>
      <c r="B30" s="100">
        <v>37</v>
      </c>
      <c r="C30" s="100">
        <v>36</v>
      </c>
      <c r="D30" s="56">
        <f t="shared" si="0"/>
        <v>0.97297297297297303</v>
      </c>
      <c r="E30" s="57"/>
      <c r="F30" s="100">
        <v>1</v>
      </c>
      <c r="G30" s="100">
        <v>1</v>
      </c>
      <c r="H30" s="56">
        <f t="shared" si="1"/>
        <v>1</v>
      </c>
      <c r="I30" s="58"/>
      <c r="J30" s="100">
        <v>3</v>
      </c>
      <c r="K30" s="100">
        <v>3</v>
      </c>
      <c r="L30" s="56">
        <f t="shared" si="2"/>
        <v>1</v>
      </c>
      <c r="M30" s="57"/>
      <c r="N30" s="100">
        <v>23</v>
      </c>
      <c r="O30" s="100">
        <v>22</v>
      </c>
      <c r="P30" s="56">
        <f t="shared" si="3"/>
        <v>0.95652173913043481</v>
      </c>
      <c r="Q30" s="57"/>
      <c r="R30" s="100">
        <v>219</v>
      </c>
      <c r="S30" s="100">
        <v>175</v>
      </c>
      <c r="T30" s="56">
        <f t="shared" si="4"/>
        <v>0.79908675799086759</v>
      </c>
      <c r="U30" s="58"/>
      <c r="V30" s="100">
        <v>13</v>
      </c>
      <c r="W30" s="100">
        <v>12</v>
      </c>
      <c r="X30" s="56">
        <f t="shared" si="5"/>
        <v>0.92307692307692313</v>
      </c>
    </row>
    <row r="31" spans="1:24" ht="12.95" customHeight="1" x14ac:dyDescent="0.2">
      <c r="A31" s="78" t="s">
        <v>194</v>
      </c>
      <c r="B31" s="100">
        <v>15</v>
      </c>
      <c r="C31" s="100">
        <v>13</v>
      </c>
      <c r="D31" s="56">
        <f t="shared" si="0"/>
        <v>0.8666666666666667</v>
      </c>
      <c r="E31" s="57"/>
      <c r="F31" s="101">
        <v>1</v>
      </c>
      <c r="G31" s="101">
        <v>1</v>
      </c>
      <c r="H31" s="56">
        <f t="shared" si="1"/>
        <v>1</v>
      </c>
      <c r="I31" s="61"/>
      <c r="J31" s="101">
        <v>0</v>
      </c>
      <c r="K31" s="101">
        <v>0</v>
      </c>
      <c r="L31" s="190" t="s">
        <v>42</v>
      </c>
      <c r="M31" s="57"/>
      <c r="N31" s="100">
        <v>11</v>
      </c>
      <c r="O31" s="100">
        <v>9</v>
      </c>
      <c r="P31" s="56">
        <f t="shared" si="3"/>
        <v>0.81818181818181823</v>
      </c>
      <c r="Q31" s="57"/>
      <c r="R31" s="100">
        <v>77</v>
      </c>
      <c r="S31" s="100">
        <v>63</v>
      </c>
      <c r="T31" s="56">
        <f t="shared" si="4"/>
        <v>0.81818181818181823</v>
      </c>
      <c r="U31" s="58"/>
      <c r="V31" s="100">
        <v>16</v>
      </c>
      <c r="W31" s="100">
        <v>13</v>
      </c>
      <c r="X31" s="56">
        <f t="shared" si="5"/>
        <v>0.8125</v>
      </c>
    </row>
    <row r="32" spans="1:24" ht="12.95" customHeight="1" x14ac:dyDescent="0.2">
      <c r="A32" s="78" t="s">
        <v>195</v>
      </c>
      <c r="B32" s="100">
        <v>21</v>
      </c>
      <c r="C32" s="100">
        <v>16</v>
      </c>
      <c r="D32" s="56">
        <f t="shared" si="0"/>
        <v>0.76190476190476186</v>
      </c>
      <c r="E32" s="57"/>
      <c r="F32" s="100">
        <v>0</v>
      </c>
      <c r="G32" s="100">
        <v>0</v>
      </c>
      <c r="H32" s="190" t="s">
        <v>42</v>
      </c>
      <c r="I32" s="58"/>
      <c r="J32" s="100">
        <v>1</v>
      </c>
      <c r="K32" s="100">
        <v>1</v>
      </c>
      <c r="L32" s="56">
        <f t="shared" si="2"/>
        <v>1</v>
      </c>
      <c r="M32" s="57"/>
      <c r="N32" s="100">
        <v>8</v>
      </c>
      <c r="O32" s="100">
        <v>8</v>
      </c>
      <c r="P32" s="56">
        <f t="shared" si="3"/>
        <v>1</v>
      </c>
      <c r="Q32" s="57"/>
      <c r="R32" s="100">
        <v>195</v>
      </c>
      <c r="S32" s="100">
        <v>149</v>
      </c>
      <c r="T32" s="56">
        <f t="shared" si="4"/>
        <v>0.76410256410256405</v>
      </c>
      <c r="U32" s="58"/>
      <c r="V32" s="100">
        <v>19</v>
      </c>
      <c r="W32" s="100">
        <v>15</v>
      </c>
      <c r="X32" s="56">
        <f t="shared" si="5"/>
        <v>0.78947368421052633</v>
      </c>
    </row>
    <row r="33" spans="1:24" ht="12.95" customHeight="1" x14ac:dyDescent="0.2">
      <c r="A33" s="78" t="s">
        <v>196</v>
      </c>
      <c r="B33" s="100">
        <v>7</v>
      </c>
      <c r="C33" s="100">
        <v>7</v>
      </c>
      <c r="D33" s="56">
        <f t="shared" si="0"/>
        <v>1</v>
      </c>
      <c r="E33" s="57"/>
      <c r="F33" s="101">
        <v>1</v>
      </c>
      <c r="G33" s="101">
        <v>1</v>
      </c>
      <c r="H33" s="56">
        <f t="shared" si="1"/>
        <v>1</v>
      </c>
      <c r="I33" s="61"/>
      <c r="J33" s="101">
        <v>0</v>
      </c>
      <c r="K33" s="101">
        <v>0</v>
      </c>
      <c r="L33" s="190" t="s">
        <v>42</v>
      </c>
      <c r="M33" s="57"/>
      <c r="N33" s="100">
        <v>6</v>
      </c>
      <c r="O33" s="100">
        <v>5</v>
      </c>
      <c r="P33" s="56">
        <f t="shared" si="3"/>
        <v>0.83333333333333337</v>
      </c>
      <c r="Q33" s="57"/>
      <c r="R33" s="100">
        <v>47</v>
      </c>
      <c r="S33" s="100">
        <v>36</v>
      </c>
      <c r="T33" s="56">
        <f t="shared" si="4"/>
        <v>0.76595744680851063</v>
      </c>
      <c r="U33" s="58"/>
      <c r="V33" s="100">
        <v>1</v>
      </c>
      <c r="W33" s="100">
        <v>1</v>
      </c>
      <c r="X33" s="56">
        <f t="shared" si="5"/>
        <v>1</v>
      </c>
    </row>
    <row r="34" spans="1:24" ht="12.95" customHeight="1" x14ac:dyDescent="0.2">
      <c r="A34" s="78" t="s">
        <v>197</v>
      </c>
      <c r="B34" s="100">
        <v>47</v>
      </c>
      <c r="C34" s="100">
        <v>44</v>
      </c>
      <c r="D34" s="56">
        <f t="shared" si="0"/>
        <v>0.93617021276595747</v>
      </c>
      <c r="E34" s="57"/>
      <c r="F34" s="100">
        <v>3</v>
      </c>
      <c r="G34" s="100">
        <v>3</v>
      </c>
      <c r="H34" s="56">
        <f t="shared" si="1"/>
        <v>1</v>
      </c>
      <c r="I34" s="58"/>
      <c r="J34" s="100">
        <v>1</v>
      </c>
      <c r="K34" s="100">
        <v>1</v>
      </c>
      <c r="L34" s="56">
        <f t="shared" si="2"/>
        <v>1</v>
      </c>
      <c r="M34" s="57"/>
      <c r="N34" s="100">
        <v>29</v>
      </c>
      <c r="O34" s="100">
        <v>29</v>
      </c>
      <c r="P34" s="56">
        <f t="shared" si="3"/>
        <v>1</v>
      </c>
      <c r="Q34" s="57"/>
      <c r="R34" s="100">
        <v>182</v>
      </c>
      <c r="S34" s="100">
        <v>142</v>
      </c>
      <c r="T34" s="56">
        <f t="shared" si="4"/>
        <v>0.78021978021978022</v>
      </c>
      <c r="U34" s="58"/>
      <c r="V34" s="100">
        <v>24</v>
      </c>
      <c r="W34" s="100">
        <v>19</v>
      </c>
      <c r="X34" s="56">
        <f t="shared" si="5"/>
        <v>0.79166666666666663</v>
      </c>
    </row>
    <row r="35" spans="1:24" ht="12.95" customHeight="1" x14ac:dyDescent="0.2">
      <c r="A35" s="87" t="s">
        <v>198</v>
      </c>
      <c r="B35" s="100">
        <v>52</v>
      </c>
      <c r="C35" s="100">
        <v>49</v>
      </c>
      <c r="D35" s="56">
        <f t="shared" si="0"/>
        <v>0.94230769230769229</v>
      </c>
      <c r="E35" s="62"/>
      <c r="F35" s="100">
        <v>4</v>
      </c>
      <c r="G35" s="100">
        <v>4</v>
      </c>
      <c r="H35" s="56">
        <f t="shared" si="1"/>
        <v>1</v>
      </c>
      <c r="I35" s="58"/>
      <c r="J35" s="100">
        <v>4</v>
      </c>
      <c r="K35" s="100">
        <v>4</v>
      </c>
      <c r="L35" s="56">
        <f t="shared" si="2"/>
        <v>1</v>
      </c>
      <c r="M35" s="62"/>
      <c r="N35" s="100">
        <v>44</v>
      </c>
      <c r="O35" s="100">
        <v>39</v>
      </c>
      <c r="P35" s="56">
        <f t="shared" si="3"/>
        <v>0.88636363636363635</v>
      </c>
      <c r="Q35" s="62"/>
      <c r="R35" s="100">
        <v>150</v>
      </c>
      <c r="S35" s="100">
        <v>130</v>
      </c>
      <c r="T35" s="56">
        <f t="shared" si="4"/>
        <v>0.8666666666666667</v>
      </c>
      <c r="U35" s="63"/>
      <c r="V35" s="100">
        <v>19</v>
      </c>
      <c r="W35" s="100">
        <v>17</v>
      </c>
      <c r="X35" s="56">
        <f t="shared" si="5"/>
        <v>0.89473684210526316</v>
      </c>
    </row>
    <row r="36" spans="1:24" ht="12.95" customHeight="1" thickBot="1" x14ac:dyDescent="0.25">
      <c r="A36" s="88" t="s">
        <v>199</v>
      </c>
      <c r="B36" s="89">
        <v>4</v>
      </c>
      <c r="C36" s="89">
        <v>4</v>
      </c>
      <c r="D36" s="90">
        <f t="shared" si="0"/>
        <v>1</v>
      </c>
      <c r="E36" s="67"/>
      <c r="F36" s="92">
        <v>0</v>
      </c>
      <c r="G36" s="92">
        <v>0</v>
      </c>
      <c r="H36" s="93" t="s">
        <v>42</v>
      </c>
      <c r="I36" s="66"/>
      <c r="J36" s="92">
        <v>0</v>
      </c>
      <c r="K36" s="92">
        <v>0</v>
      </c>
      <c r="L36" s="93" t="s">
        <v>42</v>
      </c>
      <c r="M36" s="67"/>
      <c r="N36" s="89">
        <v>3</v>
      </c>
      <c r="O36" s="89">
        <v>2</v>
      </c>
      <c r="P36" s="90">
        <f t="shared" si="3"/>
        <v>0.66666666666666663</v>
      </c>
      <c r="Q36" s="67"/>
      <c r="R36" s="89">
        <v>55</v>
      </c>
      <c r="S36" s="89">
        <v>39</v>
      </c>
      <c r="T36" s="90">
        <f t="shared" si="4"/>
        <v>0.70909090909090911</v>
      </c>
      <c r="U36" s="66"/>
      <c r="V36" s="89">
        <v>5</v>
      </c>
      <c r="W36" s="89">
        <v>5</v>
      </c>
      <c r="X36" s="90">
        <f t="shared" si="5"/>
        <v>1</v>
      </c>
    </row>
  </sheetData>
  <mergeCells count="12">
    <mergeCell ref="Z1:AA2"/>
    <mergeCell ref="R6:T6"/>
    <mergeCell ref="V6:X6"/>
    <mergeCell ref="A1:X1"/>
    <mergeCell ref="A2:X2"/>
    <mergeCell ref="A3:X3"/>
    <mergeCell ref="A4:X4"/>
    <mergeCell ref="A6:A7"/>
    <mergeCell ref="B6:D6"/>
    <mergeCell ref="F6:H6"/>
    <mergeCell ref="J6:L6"/>
    <mergeCell ref="N6:P6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zoomScaleNormal="100" workbookViewId="0">
      <selection activeCell="Z1" sqref="Z1:AA2"/>
    </sheetView>
  </sheetViews>
  <sheetFormatPr baseColWidth="10" defaultRowHeight="12.75" x14ac:dyDescent="0.2"/>
  <cols>
    <col min="1" max="1" width="16.42578125" style="59" customWidth="1"/>
    <col min="2" max="2" width="7.5703125" style="59" bestFit="1" customWidth="1"/>
    <col min="3" max="3" width="7.85546875" style="59" bestFit="1" customWidth="1"/>
    <col min="4" max="4" width="7.5703125" style="59" bestFit="1" customWidth="1"/>
    <col min="5" max="5" width="1.140625" style="59" customWidth="1"/>
    <col min="6" max="7" width="9.140625" style="59" bestFit="1" customWidth="1"/>
    <col min="8" max="8" width="7.7109375" style="59" bestFit="1" customWidth="1"/>
    <col min="9" max="9" width="1.140625" style="59" customWidth="1"/>
    <col min="10" max="10" width="6.28515625" style="59" bestFit="1" customWidth="1"/>
    <col min="11" max="11" width="7.85546875" style="59" bestFit="1" customWidth="1"/>
    <col min="12" max="12" width="7.5703125" style="59" bestFit="1" customWidth="1"/>
    <col min="13" max="13" width="1.140625" style="59" customWidth="1"/>
    <col min="14" max="14" width="6.140625" style="59" bestFit="1" customWidth="1"/>
    <col min="15" max="15" width="7.85546875" style="59" bestFit="1" customWidth="1"/>
    <col min="16" max="16" width="7.7109375" style="59" bestFit="1" customWidth="1"/>
    <col min="17" max="17" width="1.140625" style="59" customWidth="1"/>
    <col min="18" max="18" width="7.5703125" style="59" bestFit="1" customWidth="1"/>
    <col min="19" max="19" width="7.85546875" style="59" bestFit="1" customWidth="1"/>
    <col min="20" max="20" width="7.7109375" style="59" bestFit="1" customWidth="1"/>
    <col min="21" max="21" width="0.7109375" style="59" customWidth="1"/>
    <col min="22" max="22" width="11.85546875" style="59" bestFit="1" customWidth="1"/>
    <col min="23" max="23" width="11.140625" style="59" bestFit="1" customWidth="1"/>
    <col min="24" max="24" width="7.7109375" style="59" bestFit="1" customWidth="1"/>
    <col min="25" max="16384" width="11.42578125" style="60"/>
  </cols>
  <sheetData>
    <row r="1" spans="1:28" s="51" customFormat="1" ht="15" customHeight="1" x14ac:dyDescent="0.2">
      <c r="A1" s="233" t="s">
        <v>104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36"/>
      <c r="Z1" s="223" t="s">
        <v>132</v>
      </c>
      <c r="AA1" s="223"/>
      <c r="AB1" s="36"/>
    </row>
    <row r="2" spans="1:28" s="51" customFormat="1" ht="15" customHeight="1" x14ac:dyDescent="0.2">
      <c r="A2" s="233" t="s">
        <v>66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36"/>
      <c r="Z2" s="223"/>
      <c r="AA2" s="223"/>
      <c r="AB2" s="52"/>
    </row>
    <row r="3" spans="1:28" s="51" customFormat="1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28" s="51" customFormat="1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</row>
    <row r="5" spans="1:28" s="51" customFormat="1" ht="15" thickBo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8" s="45" customFormat="1" ht="29.25" customHeight="1" x14ac:dyDescent="0.2">
      <c r="A6" s="231" t="s">
        <v>27</v>
      </c>
      <c r="B6" s="234" t="s">
        <v>32</v>
      </c>
      <c r="C6" s="234"/>
      <c r="D6" s="234"/>
      <c r="E6" s="44"/>
      <c r="F6" s="230" t="s">
        <v>105</v>
      </c>
      <c r="G6" s="230"/>
      <c r="H6" s="230"/>
      <c r="I6" s="44"/>
      <c r="J6" s="230" t="s">
        <v>106</v>
      </c>
      <c r="K6" s="230"/>
      <c r="L6" s="230"/>
      <c r="M6" s="44"/>
      <c r="N6" s="234" t="s">
        <v>107</v>
      </c>
      <c r="O6" s="234"/>
      <c r="P6" s="234"/>
      <c r="Q6" s="44"/>
      <c r="R6" s="230" t="s">
        <v>108</v>
      </c>
      <c r="S6" s="230"/>
      <c r="T6" s="230"/>
      <c r="U6" s="53"/>
      <c r="V6" s="230" t="s">
        <v>109</v>
      </c>
      <c r="W6" s="230"/>
      <c r="X6" s="230"/>
    </row>
    <row r="7" spans="1:28" s="45" customFormat="1" ht="14.25" customHeight="1" thickBot="1" x14ac:dyDescent="0.25">
      <c r="A7" s="232"/>
      <c r="B7" s="48" t="s">
        <v>33</v>
      </c>
      <c r="C7" s="48" t="s">
        <v>72</v>
      </c>
      <c r="D7" s="48" t="s">
        <v>35</v>
      </c>
      <c r="E7" s="48"/>
      <c r="F7" s="48" t="s">
        <v>33</v>
      </c>
      <c r="G7" s="48" t="s">
        <v>34</v>
      </c>
      <c r="H7" s="48" t="s">
        <v>35</v>
      </c>
      <c r="I7" s="48"/>
      <c r="J7" s="48" t="s">
        <v>33</v>
      </c>
      <c r="K7" s="48" t="s">
        <v>34</v>
      </c>
      <c r="L7" s="48" t="s">
        <v>35</v>
      </c>
      <c r="M7" s="48"/>
      <c r="N7" s="48" t="s">
        <v>33</v>
      </c>
      <c r="O7" s="48" t="s">
        <v>72</v>
      </c>
      <c r="P7" s="48" t="s">
        <v>35</v>
      </c>
      <c r="Q7" s="48"/>
      <c r="R7" s="48" t="s">
        <v>33</v>
      </c>
      <c r="S7" s="48" t="s">
        <v>72</v>
      </c>
      <c r="T7" s="48" t="s">
        <v>35</v>
      </c>
      <c r="U7" s="48"/>
      <c r="V7" s="48" t="s">
        <v>33</v>
      </c>
      <c r="W7" s="48" t="s">
        <v>72</v>
      </c>
      <c r="X7" s="48" t="s">
        <v>35</v>
      </c>
    </row>
    <row r="8" spans="1:28" s="45" customFormat="1" x14ac:dyDescent="0.2">
      <c r="A8" s="72" t="s">
        <v>36</v>
      </c>
      <c r="B8" s="102">
        <f>SUM(B10:B36)</f>
        <v>509</v>
      </c>
      <c r="C8" s="102">
        <f>SUM(C10:C36)</f>
        <v>438</v>
      </c>
      <c r="D8" s="110">
        <f>+C8/B8</f>
        <v>0.86051080550098236</v>
      </c>
      <c r="E8" s="44"/>
      <c r="F8" s="102">
        <f>SUM(F10:F36)</f>
        <v>1724</v>
      </c>
      <c r="G8" s="102">
        <f>SUM(G10:G36)</f>
        <v>1505</v>
      </c>
      <c r="H8" s="110">
        <f>+G8/F8</f>
        <v>0.87296983758700697</v>
      </c>
      <c r="I8" s="44"/>
      <c r="J8" s="102">
        <f>SUM(J10:J36)</f>
        <v>49</v>
      </c>
      <c r="K8" s="102">
        <f>SUM(K10:K36)</f>
        <v>35</v>
      </c>
      <c r="L8" s="110">
        <f>+K8/J8</f>
        <v>0.7142857142857143</v>
      </c>
      <c r="M8" s="44"/>
      <c r="N8" s="111">
        <f>SUM(N10:N36)</f>
        <v>18</v>
      </c>
      <c r="O8" s="111">
        <f>SUM(O10:O36)</f>
        <v>13</v>
      </c>
      <c r="P8" s="110">
        <f>+O8/N8</f>
        <v>0.72222222222222221</v>
      </c>
      <c r="Q8" s="44"/>
      <c r="R8" s="102">
        <f>SUM(R10:R36)</f>
        <v>249</v>
      </c>
      <c r="S8" s="102">
        <f>SUM(S10:S36)</f>
        <v>218</v>
      </c>
      <c r="T8" s="110">
        <f>+S8/R8</f>
        <v>0.87550200803212852</v>
      </c>
      <c r="U8" s="99"/>
      <c r="V8" s="102">
        <f>SUM(V10:V36)</f>
        <v>296728</v>
      </c>
      <c r="W8" s="102">
        <f>SUM(W10:W36)</f>
        <v>236111</v>
      </c>
      <c r="X8" s="110">
        <f>+W8/V8</f>
        <v>0.79571526785473568</v>
      </c>
    </row>
    <row r="9" spans="1:28" x14ac:dyDescent="0.2">
      <c r="A9" s="78"/>
      <c r="B9" s="57"/>
      <c r="C9" s="57"/>
      <c r="D9" s="107"/>
      <c r="F9" s="57"/>
      <c r="G9" s="57"/>
      <c r="H9" s="107"/>
      <c r="J9" s="57"/>
      <c r="K9" s="57"/>
      <c r="L9" s="107"/>
      <c r="N9" s="57"/>
      <c r="O9" s="57"/>
      <c r="P9" s="107"/>
      <c r="R9" s="55"/>
      <c r="S9" s="55"/>
      <c r="T9" s="107"/>
      <c r="U9" s="57"/>
      <c r="V9" s="55"/>
      <c r="W9" s="55"/>
      <c r="X9" s="107"/>
      <c r="Y9" s="57"/>
    </row>
    <row r="10" spans="1:28" ht="12.95" customHeight="1" x14ac:dyDescent="0.2">
      <c r="A10" s="78" t="s">
        <v>173</v>
      </c>
      <c r="B10" s="100">
        <v>15</v>
      </c>
      <c r="C10" s="100">
        <v>15</v>
      </c>
      <c r="D10" s="107">
        <f t="shared" ref="D10:D36" si="0">+C10/B10</f>
        <v>1</v>
      </c>
      <c r="F10" s="100">
        <v>133</v>
      </c>
      <c r="G10" s="100">
        <v>126</v>
      </c>
      <c r="H10" s="107">
        <f t="shared" ref="H10:H35" si="1">+G10/F10</f>
        <v>0.94736842105263153</v>
      </c>
      <c r="J10" s="100">
        <v>3</v>
      </c>
      <c r="K10" s="100">
        <v>3</v>
      </c>
      <c r="L10" s="107">
        <f t="shared" ref="L10:L35" si="2">+K10/J10</f>
        <v>1</v>
      </c>
      <c r="N10" s="101">
        <v>2</v>
      </c>
      <c r="O10" s="101">
        <v>2</v>
      </c>
      <c r="P10" s="107">
        <f t="shared" ref="P10:P35" si="3">+O10/N10</f>
        <v>1</v>
      </c>
      <c r="R10" s="100">
        <v>20</v>
      </c>
      <c r="S10" s="100">
        <v>16</v>
      </c>
      <c r="T10" s="107">
        <f t="shared" ref="T10:T35" si="4">+S10/R10</f>
        <v>0.8</v>
      </c>
      <c r="U10" s="58"/>
      <c r="V10" s="100">
        <v>14061</v>
      </c>
      <c r="W10" s="100">
        <v>11366</v>
      </c>
      <c r="X10" s="107">
        <f t="shared" ref="X10:X36" si="5">+W10/V10</f>
        <v>0.80833511130076097</v>
      </c>
      <c r="Y10" s="58"/>
    </row>
    <row r="11" spans="1:28" ht="12.95" customHeight="1" x14ac:dyDescent="0.2">
      <c r="A11" s="78" t="s">
        <v>174</v>
      </c>
      <c r="B11" s="100">
        <v>21</v>
      </c>
      <c r="C11" s="100">
        <v>17</v>
      </c>
      <c r="D11" s="107">
        <f t="shared" si="0"/>
        <v>0.80952380952380953</v>
      </c>
      <c r="F11" s="100">
        <v>125</v>
      </c>
      <c r="G11" s="100">
        <v>118</v>
      </c>
      <c r="H11" s="107">
        <f t="shared" si="1"/>
        <v>0.94399999999999995</v>
      </c>
      <c r="J11" s="100">
        <v>3</v>
      </c>
      <c r="K11" s="100">
        <v>2</v>
      </c>
      <c r="L11" s="107">
        <f t="shared" si="2"/>
        <v>0.66666666666666663</v>
      </c>
      <c r="N11" s="101">
        <v>0</v>
      </c>
      <c r="O11" s="101">
        <v>0</v>
      </c>
      <c r="P11" s="201" t="s">
        <v>42</v>
      </c>
      <c r="R11" s="100">
        <v>17</v>
      </c>
      <c r="S11" s="100">
        <v>14</v>
      </c>
      <c r="T11" s="107">
        <f t="shared" si="4"/>
        <v>0.82352941176470584</v>
      </c>
      <c r="U11" s="58"/>
      <c r="V11" s="100">
        <v>14062</v>
      </c>
      <c r="W11" s="100">
        <v>12033</v>
      </c>
      <c r="X11" s="107">
        <f t="shared" si="5"/>
        <v>0.85571042525956476</v>
      </c>
    </row>
    <row r="12" spans="1:28" ht="12.95" customHeight="1" x14ac:dyDescent="0.2">
      <c r="A12" s="78" t="s">
        <v>175</v>
      </c>
      <c r="B12" s="100">
        <v>14</v>
      </c>
      <c r="C12" s="100">
        <v>11</v>
      </c>
      <c r="D12" s="107">
        <f t="shared" si="0"/>
        <v>0.7857142857142857</v>
      </c>
      <c r="F12" s="100">
        <v>70</v>
      </c>
      <c r="G12" s="100">
        <v>55</v>
      </c>
      <c r="H12" s="107">
        <f t="shared" si="1"/>
        <v>0.7857142857142857</v>
      </c>
      <c r="J12" s="100">
        <v>4</v>
      </c>
      <c r="K12" s="100">
        <v>3</v>
      </c>
      <c r="L12" s="107">
        <f t="shared" si="2"/>
        <v>0.75</v>
      </c>
      <c r="N12" s="100">
        <v>1</v>
      </c>
      <c r="O12" s="100">
        <v>1</v>
      </c>
      <c r="P12" s="107">
        <f t="shared" si="3"/>
        <v>1</v>
      </c>
      <c r="R12" s="100">
        <v>6</v>
      </c>
      <c r="S12" s="100">
        <v>6</v>
      </c>
      <c r="T12" s="107">
        <f t="shared" si="4"/>
        <v>1</v>
      </c>
      <c r="U12" s="58"/>
      <c r="V12" s="100">
        <v>13622</v>
      </c>
      <c r="W12" s="100">
        <v>11678</v>
      </c>
      <c r="X12" s="107">
        <f t="shared" si="5"/>
        <v>0.85728967846131254</v>
      </c>
    </row>
    <row r="13" spans="1:28" ht="12.95" customHeight="1" x14ac:dyDescent="0.2">
      <c r="A13" s="78" t="s">
        <v>176</v>
      </c>
      <c r="B13" s="100">
        <v>23</v>
      </c>
      <c r="C13" s="100">
        <v>19</v>
      </c>
      <c r="D13" s="107">
        <f t="shared" si="0"/>
        <v>0.82608695652173914</v>
      </c>
      <c r="F13" s="100">
        <v>114</v>
      </c>
      <c r="G13" s="100">
        <v>107</v>
      </c>
      <c r="H13" s="107">
        <f t="shared" si="1"/>
        <v>0.93859649122807021</v>
      </c>
      <c r="J13" s="101">
        <v>0</v>
      </c>
      <c r="K13" s="101">
        <v>0</v>
      </c>
      <c r="L13" s="201" t="s">
        <v>42</v>
      </c>
      <c r="N13" s="101">
        <v>0</v>
      </c>
      <c r="O13" s="101">
        <v>0</v>
      </c>
      <c r="P13" s="201" t="s">
        <v>42</v>
      </c>
      <c r="R13" s="100">
        <v>24</v>
      </c>
      <c r="S13" s="100">
        <v>22</v>
      </c>
      <c r="T13" s="107">
        <f t="shared" si="4"/>
        <v>0.91666666666666663</v>
      </c>
      <c r="U13" s="58"/>
      <c r="V13" s="100">
        <v>17366</v>
      </c>
      <c r="W13" s="100">
        <v>13034</v>
      </c>
      <c r="X13" s="107">
        <f t="shared" si="5"/>
        <v>0.75054704595185995</v>
      </c>
    </row>
    <row r="14" spans="1:28" ht="12.95" customHeight="1" x14ac:dyDescent="0.2">
      <c r="A14" s="78" t="s">
        <v>177</v>
      </c>
      <c r="B14" s="100">
        <v>8</v>
      </c>
      <c r="C14" s="100">
        <v>7</v>
      </c>
      <c r="D14" s="107">
        <f t="shared" si="0"/>
        <v>0.875</v>
      </c>
      <c r="F14" s="100">
        <v>54</v>
      </c>
      <c r="G14" s="100">
        <v>40</v>
      </c>
      <c r="H14" s="107">
        <f t="shared" si="1"/>
        <v>0.7407407407407407</v>
      </c>
      <c r="J14" s="100">
        <v>1</v>
      </c>
      <c r="K14" s="100">
        <v>0</v>
      </c>
      <c r="L14" s="107">
        <f t="shared" si="2"/>
        <v>0</v>
      </c>
      <c r="N14" s="101">
        <v>2</v>
      </c>
      <c r="O14" s="101">
        <v>0</v>
      </c>
      <c r="P14" s="107">
        <f t="shared" si="3"/>
        <v>0</v>
      </c>
      <c r="R14" s="101">
        <v>0</v>
      </c>
      <c r="S14" s="101">
        <v>0</v>
      </c>
      <c r="T14" s="201" t="s">
        <v>42</v>
      </c>
      <c r="U14" s="61"/>
      <c r="V14" s="100">
        <v>5290</v>
      </c>
      <c r="W14" s="100">
        <v>4448</v>
      </c>
      <c r="X14" s="107">
        <f t="shared" si="5"/>
        <v>0.84083175803402643</v>
      </c>
    </row>
    <row r="15" spans="1:28" ht="12.95" customHeight="1" x14ac:dyDescent="0.2">
      <c r="A15" s="78" t="s">
        <v>178</v>
      </c>
      <c r="B15" s="100">
        <v>40</v>
      </c>
      <c r="C15" s="100">
        <v>31</v>
      </c>
      <c r="D15" s="107">
        <f t="shared" si="0"/>
        <v>0.77500000000000002</v>
      </c>
      <c r="F15" s="100">
        <v>44</v>
      </c>
      <c r="G15" s="100">
        <v>28</v>
      </c>
      <c r="H15" s="107">
        <f t="shared" si="1"/>
        <v>0.63636363636363635</v>
      </c>
      <c r="J15" s="100">
        <v>2</v>
      </c>
      <c r="K15" s="100">
        <v>1</v>
      </c>
      <c r="L15" s="107">
        <f t="shared" si="2"/>
        <v>0.5</v>
      </c>
      <c r="N15" s="101">
        <v>0</v>
      </c>
      <c r="O15" s="101">
        <v>0</v>
      </c>
      <c r="P15" s="201" t="s">
        <v>42</v>
      </c>
      <c r="R15" s="100">
        <v>4</v>
      </c>
      <c r="S15" s="100">
        <v>3</v>
      </c>
      <c r="T15" s="107">
        <f t="shared" si="4"/>
        <v>0.75</v>
      </c>
      <c r="U15" s="58"/>
      <c r="V15" s="100">
        <v>10749</v>
      </c>
      <c r="W15" s="100">
        <v>6869</v>
      </c>
      <c r="X15" s="107">
        <f t="shared" si="5"/>
        <v>0.63903618941296869</v>
      </c>
    </row>
    <row r="16" spans="1:28" ht="12.95" customHeight="1" x14ac:dyDescent="0.2">
      <c r="A16" s="78" t="s">
        <v>179</v>
      </c>
      <c r="B16" s="100">
        <v>19</v>
      </c>
      <c r="C16" s="100">
        <v>18</v>
      </c>
      <c r="D16" s="107">
        <f t="shared" si="0"/>
        <v>0.94736842105263153</v>
      </c>
      <c r="F16" s="100">
        <v>32</v>
      </c>
      <c r="G16" s="100">
        <v>23</v>
      </c>
      <c r="H16" s="107">
        <f t="shared" si="1"/>
        <v>0.71875</v>
      </c>
      <c r="J16" s="101">
        <v>0</v>
      </c>
      <c r="K16" s="101">
        <v>0</v>
      </c>
      <c r="L16" s="201" t="s">
        <v>42</v>
      </c>
      <c r="N16" s="101">
        <v>1</v>
      </c>
      <c r="O16" s="101">
        <v>1</v>
      </c>
      <c r="P16" s="107">
        <f t="shared" si="3"/>
        <v>1</v>
      </c>
      <c r="R16" s="100">
        <v>3</v>
      </c>
      <c r="S16" s="100">
        <v>3</v>
      </c>
      <c r="T16" s="107">
        <f t="shared" si="4"/>
        <v>1</v>
      </c>
      <c r="U16" s="58"/>
      <c r="V16" s="100">
        <v>3762</v>
      </c>
      <c r="W16" s="100">
        <v>3461</v>
      </c>
      <c r="X16" s="107">
        <f t="shared" si="5"/>
        <v>0.91998936735778836</v>
      </c>
    </row>
    <row r="17" spans="1:25" ht="12.95" customHeight="1" x14ac:dyDescent="0.2">
      <c r="A17" s="78" t="s">
        <v>180</v>
      </c>
      <c r="B17" s="100">
        <v>65</v>
      </c>
      <c r="C17" s="100">
        <v>60</v>
      </c>
      <c r="D17" s="107">
        <f t="shared" si="0"/>
        <v>0.92307692307692313</v>
      </c>
      <c r="F17" s="100">
        <v>191</v>
      </c>
      <c r="G17" s="100">
        <v>172</v>
      </c>
      <c r="H17" s="107">
        <f t="shared" si="1"/>
        <v>0.90052356020942403</v>
      </c>
      <c r="J17" s="100">
        <v>4</v>
      </c>
      <c r="K17" s="100">
        <v>2</v>
      </c>
      <c r="L17" s="107">
        <f t="shared" si="2"/>
        <v>0.5</v>
      </c>
      <c r="N17" s="100">
        <v>2</v>
      </c>
      <c r="O17" s="100">
        <v>1</v>
      </c>
      <c r="P17" s="107">
        <f t="shared" si="3"/>
        <v>0.5</v>
      </c>
      <c r="R17" s="100">
        <v>23</v>
      </c>
      <c r="S17" s="100">
        <v>22</v>
      </c>
      <c r="T17" s="107">
        <f t="shared" si="4"/>
        <v>0.95652173913043481</v>
      </c>
      <c r="U17" s="58"/>
      <c r="V17" s="100">
        <v>30853</v>
      </c>
      <c r="W17" s="100">
        <v>27366</v>
      </c>
      <c r="X17" s="107">
        <f t="shared" si="5"/>
        <v>0.88698019641525949</v>
      </c>
    </row>
    <row r="18" spans="1:25" ht="12.95" customHeight="1" x14ac:dyDescent="0.2">
      <c r="A18" s="78" t="s">
        <v>181</v>
      </c>
      <c r="B18" s="100">
        <v>23</v>
      </c>
      <c r="C18" s="100">
        <v>19</v>
      </c>
      <c r="D18" s="107">
        <f t="shared" si="0"/>
        <v>0.82608695652173914</v>
      </c>
      <c r="F18" s="100">
        <v>86</v>
      </c>
      <c r="G18" s="100">
        <v>73</v>
      </c>
      <c r="H18" s="107">
        <f t="shared" si="1"/>
        <v>0.84883720930232553</v>
      </c>
      <c r="J18" s="100">
        <v>8</v>
      </c>
      <c r="K18" s="100">
        <v>3</v>
      </c>
      <c r="L18" s="107">
        <f t="shared" si="2"/>
        <v>0.375</v>
      </c>
      <c r="N18" s="101">
        <v>1</v>
      </c>
      <c r="O18" s="101">
        <v>1</v>
      </c>
      <c r="P18" s="107">
        <f t="shared" si="3"/>
        <v>1</v>
      </c>
      <c r="R18" s="100">
        <v>3</v>
      </c>
      <c r="S18" s="100">
        <v>1</v>
      </c>
      <c r="T18" s="107">
        <f t="shared" si="4"/>
        <v>0.33333333333333331</v>
      </c>
      <c r="U18" s="58"/>
      <c r="V18" s="100">
        <v>12712</v>
      </c>
      <c r="W18" s="100">
        <v>10180</v>
      </c>
      <c r="X18" s="107">
        <f t="shared" si="5"/>
        <v>0.8008181246066709</v>
      </c>
    </row>
    <row r="19" spans="1:25" ht="12.95" customHeight="1" x14ac:dyDescent="0.2">
      <c r="A19" s="78" t="s">
        <v>182</v>
      </c>
      <c r="B19" s="100">
        <v>30</v>
      </c>
      <c r="C19" s="100">
        <v>28</v>
      </c>
      <c r="D19" s="107">
        <f t="shared" si="0"/>
        <v>0.93333333333333335</v>
      </c>
      <c r="F19" s="100">
        <v>55</v>
      </c>
      <c r="G19" s="100">
        <v>38</v>
      </c>
      <c r="H19" s="107">
        <f t="shared" si="1"/>
        <v>0.69090909090909092</v>
      </c>
      <c r="J19" s="100">
        <v>4</v>
      </c>
      <c r="K19" s="100">
        <v>4</v>
      </c>
      <c r="L19" s="107">
        <f t="shared" si="2"/>
        <v>1</v>
      </c>
      <c r="N19" s="101">
        <v>0</v>
      </c>
      <c r="O19" s="101">
        <v>0</v>
      </c>
      <c r="P19" s="201" t="s">
        <v>42</v>
      </c>
      <c r="R19" s="100">
        <v>9</v>
      </c>
      <c r="S19" s="100">
        <v>9</v>
      </c>
      <c r="T19" s="107">
        <f t="shared" si="4"/>
        <v>1</v>
      </c>
      <c r="U19" s="58"/>
      <c r="V19" s="100">
        <v>18914</v>
      </c>
      <c r="W19" s="100">
        <v>13313</v>
      </c>
      <c r="X19" s="107">
        <f t="shared" si="5"/>
        <v>0.70387014909590784</v>
      </c>
    </row>
    <row r="20" spans="1:25" ht="12.95" customHeight="1" x14ac:dyDescent="0.2">
      <c r="A20" s="78" t="s">
        <v>183</v>
      </c>
      <c r="B20" s="101">
        <v>1</v>
      </c>
      <c r="C20" s="101">
        <v>1</v>
      </c>
      <c r="D20" s="107">
        <f t="shared" si="0"/>
        <v>1</v>
      </c>
      <c r="F20" s="100">
        <v>5</v>
      </c>
      <c r="G20" s="100">
        <v>1</v>
      </c>
      <c r="H20" s="107">
        <f t="shared" si="1"/>
        <v>0.2</v>
      </c>
      <c r="J20" s="101">
        <v>0</v>
      </c>
      <c r="K20" s="101">
        <v>0</v>
      </c>
      <c r="L20" s="201" t="s">
        <v>42</v>
      </c>
      <c r="N20" s="101">
        <v>0</v>
      </c>
      <c r="O20" s="101">
        <v>0</v>
      </c>
      <c r="P20" s="201" t="s">
        <v>42</v>
      </c>
      <c r="R20" s="100">
        <v>1</v>
      </c>
      <c r="S20" s="100">
        <v>1</v>
      </c>
      <c r="T20" s="107">
        <f t="shared" si="4"/>
        <v>1</v>
      </c>
      <c r="U20" s="58"/>
      <c r="V20" s="100">
        <v>6110</v>
      </c>
      <c r="W20" s="100">
        <v>4602</v>
      </c>
      <c r="X20" s="107">
        <f t="shared" si="5"/>
        <v>0.7531914893617021</v>
      </c>
    </row>
    <row r="21" spans="1:25" ht="12.95" customHeight="1" x14ac:dyDescent="0.2">
      <c r="A21" s="86" t="s">
        <v>184</v>
      </c>
      <c r="B21" s="100">
        <v>28</v>
      </c>
      <c r="C21" s="100">
        <v>22</v>
      </c>
      <c r="D21" s="107">
        <f t="shared" si="0"/>
        <v>0.7857142857142857</v>
      </c>
      <c r="F21" s="100">
        <v>182</v>
      </c>
      <c r="G21" s="100">
        <v>167</v>
      </c>
      <c r="H21" s="107">
        <f t="shared" si="1"/>
        <v>0.91758241758241754</v>
      </c>
      <c r="J21" s="100">
        <v>5</v>
      </c>
      <c r="K21" s="100">
        <v>5</v>
      </c>
      <c r="L21" s="107">
        <f t="shared" si="2"/>
        <v>1</v>
      </c>
      <c r="N21" s="100">
        <v>0</v>
      </c>
      <c r="O21" s="100">
        <v>0</v>
      </c>
      <c r="P21" s="201" t="s">
        <v>42</v>
      </c>
      <c r="R21" s="100">
        <v>14</v>
      </c>
      <c r="S21" s="100">
        <v>14</v>
      </c>
      <c r="T21" s="107">
        <f t="shared" si="4"/>
        <v>1</v>
      </c>
      <c r="U21" s="58"/>
      <c r="V21" s="100">
        <v>25267</v>
      </c>
      <c r="W21" s="100">
        <v>21616</v>
      </c>
      <c r="X21" s="107">
        <f t="shared" si="5"/>
        <v>0.85550322555111413</v>
      </c>
    </row>
    <row r="22" spans="1:25" ht="12.95" customHeight="1" x14ac:dyDescent="0.2">
      <c r="A22" s="78" t="s">
        <v>185</v>
      </c>
      <c r="B22" s="100">
        <v>26</v>
      </c>
      <c r="C22" s="100">
        <v>22</v>
      </c>
      <c r="D22" s="107">
        <f t="shared" si="0"/>
        <v>0.84615384615384615</v>
      </c>
      <c r="F22" s="100">
        <v>73</v>
      </c>
      <c r="G22" s="100">
        <v>63</v>
      </c>
      <c r="H22" s="107">
        <f t="shared" si="1"/>
        <v>0.86301369863013699</v>
      </c>
      <c r="J22" s="100">
        <v>3</v>
      </c>
      <c r="K22" s="100">
        <v>3</v>
      </c>
      <c r="L22" s="107">
        <f t="shared" si="2"/>
        <v>1</v>
      </c>
      <c r="N22" s="100">
        <v>1</v>
      </c>
      <c r="O22" s="100">
        <v>1</v>
      </c>
      <c r="P22" s="107">
        <f t="shared" si="3"/>
        <v>1</v>
      </c>
      <c r="R22" s="100">
        <v>4</v>
      </c>
      <c r="S22" s="100">
        <v>3</v>
      </c>
      <c r="T22" s="107">
        <f t="shared" si="4"/>
        <v>0.75</v>
      </c>
      <c r="U22" s="58"/>
      <c r="V22" s="100">
        <v>8083</v>
      </c>
      <c r="W22" s="100">
        <v>6554</v>
      </c>
      <c r="X22" s="107">
        <f t="shared" si="5"/>
        <v>0.81083756031176546</v>
      </c>
    </row>
    <row r="23" spans="1:25" ht="12.95" customHeight="1" x14ac:dyDescent="0.2">
      <c r="A23" s="78" t="s">
        <v>186</v>
      </c>
      <c r="B23" s="100">
        <v>49</v>
      </c>
      <c r="C23" s="100">
        <v>47</v>
      </c>
      <c r="D23" s="107">
        <f t="shared" si="0"/>
        <v>0.95918367346938771</v>
      </c>
      <c r="F23" s="100">
        <v>185</v>
      </c>
      <c r="G23" s="100">
        <v>175</v>
      </c>
      <c r="H23" s="107">
        <f t="shared" si="1"/>
        <v>0.94594594594594594</v>
      </c>
      <c r="J23" s="100">
        <v>4</v>
      </c>
      <c r="K23" s="100">
        <v>4</v>
      </c>
      <c r="L23" s="107">
        <f t="shared" si="2"/>
        <v>1</v>
      </c>
      <c r="N23" s="100">
        <v>2</v>
      </c>
      <c r="O23" s="100">
        <v>2</v>
      </c>
      <c r="P23" s="107">
        <f t="shared" si="3"/>
        <v>1</v>
      </c>
      <c r="R23" s="100">
        <v>18</v>
      </c>
      <c r="S23" s="100">
        <v>18</v>
      </c>
      <c r="T23" s="107">
        <f t="shared" si="4"/>
        <v>1</v>
      </c>
      <c r="U23" s="58"/>
      <c r="V23" s="100">
        <v>17983</v>
      </c>
      <c r="W23" s="100">
        <v>15970</v>
      </c>
      <c r="X23" s="107">
        <f t="shared" si="5"/>
        <v>0.88806094644942446</v>
      </c>
    </row>
    <row r="24" spans="1:25" ht="12.95" customHeight="1" x14ac:dyDescent="0.2">
      <c r="A24" s="78" t="s">
        <v>187</v>
      </c>
      <c r="B24" s="100">
        <v>21</v>
      </c>
      <c r="C24" s="100">
        <v>17</v>
      </c>
      <c r="D24" s="107">
        <f t="shared" si="0"/>
        <v>0.80952380952380953</v>
      </c>
      <c r="F24" s="100">
        <v>35</v>
      </c>
      <c r="G24" s="100">
        <v>31</v>
      </c>
      <c r="H24" s="107">
        <f t="shared" si="1"/>
        <v>0.88571428571428568</v>
      </c>
      <c r="J24" s="101">
        <v>0</v>
      </c>
      <c r="K24" s="101">
        <v>0</v>
      </c>
      <c r="L24" s="201" t="s">
        <v>42</v>
      </c>
      <c r="N24" s="101">
        <v>0</v>
      </c>
      <c r="O24" s="101">
        <v>0</v>
      </c>
      <c r="P24" s="201" t="s">
        <v>42</v>
      </c>
      <c r="R24" s="100">
        <v>4</v>
      </c>
      <c r="S24" s="100">
        <v>3</v>
      </c>
      <c r="T24" s="107">
        <f t="shared" si="4"/>
        <v>0.75</v>
      </c>
      <c r="U24" s="58"/>
      <c r="V24" s="100">
        <v>5896</v>
      </c>
      <c r="W24" s="100">
        <v>4138</v>
      </c>
      <c r="X24" s="107">
        <f t="shared" si="5"/>
        <v>0.70183175033921308</v>
      </c>
      <c r="Y24" s="58"/>
    </row>
    <row r="25" spans="1:25" ht="12.95" customHeight="1" x14ac:dyDescent="0.2">
      <c r="A25" s="78" t="s">
        <v>188</v>
      </c>
      <c r="B25" s="100">
        <v>7</v>
      </c>
      <c r="C25" s="100">
        <v>5</v>
      </c>
      <c r="D25" s="107">
        <f t="shared" si="0"/>
        <v>0.7142857142857143</v>
      </c>
      <c r="F25" s="100">
        <v>30</v>
      </c>
      <c r="G25" s="100">
        <v>30</v>
      </c>
      <c r="H25" s="107">
        <f t="shared" si="1"/>
        <v>1</v>
      </c>
      <c r="J25" s="100">
        <v>0</v>
      </c>
      <c r="K25" s="100">
        <v>0</v>
      </c>
      <c r="L25" s="201" t="s">
        <v>42</v>
      </c>
      <c r="N25" s="101">
        <v>0</v>
      </c>
      <c r="O25" s="101">
        <v>0</v>
      </c>
      <c r="P25" s="201" t="s">
        <v>42</v>
      </c>
      <c r="R25" s="100">
        <v>12</v>
      </c>
      <c r="S25" s="100">
        <v>11</v>
      </c>
      <c r="T25" s="107">
        <f t="shared" si="4"/>
        <v>0.91666666666666663</v>
      </c>
      <c r="U25" s="58"/>
      <c r="V25" s="100">
        <v>8527</v>
      </c>
      <c r="W25" s="100">
        <v>7517</v>
      </c>
      <c r="X25" s="107">
        <f t="shared" si="5"/>
        <v>0.88155271490559395</v>
      </c>
    </row>
    <row r="26" spans="1:25" ht="12.95" customHeight="1" x14ac:dyDescent="0.2">
      <c r="A26" s="78" t="s">
        <v>189</v>
      </c>
      <c r="B26" s="100">
        <v>5</v>
      </c>
      <c r="C26" s="100">
        <v>2</v>
      </c>
      <c r="D26" s="107">
        <f t="shared" si="0"/>
        <v>0.4</v>
      </c>
      <c r="F26" s="101">
        <v>3</v>
      </c>
      <c r="G26" s="101">
        <v>3</v>
      </c>
      <c r="H26" s="107">
        <f t="shared" si="1"/>
        <v>1</v>
      </c>
      <c r="J26" s="101">
        <v>0</v>
      </c>
      <c r="K26" s="101">
        <v>0</v>
      </c>
      <c r="L26" s="201" t="s">
        <v>42</v>
      </c>
      <c r="N26" s="101">
        <v>0</v>
      </c>
      <c r="O26" s="101">
        <v>0</v>
      </c>
      <c r="P26" s="201" t="s">
        <v>42</v>
      </c>
      <c r="R26" s="100">
        <v>5</v>
      </c>
      <c r="S26" s="100">
        <v>4</v>
      </c>
      <c r="T26" s="107">
        <f t="shared" si="4"/>
        <v>0.8</v>
      </c>
      <c r="U26" s="58"/>
      <c r="V26" s="100">
        <v>4618</v>
      </c>
      <c r="W26" s="100">
        <v>3683</v>
      </c>
      <c r="X26" s="107">
        <f t="shared" si="5"/>
        <v>0.7975313988739714</v>
      </c>
    </row>
    <row r="27" spans="1:25" ht="12.95" customHeight="1" x14ac:dyDescent="0.2">
      <c r="A27" s="78" t="s">
        <v>190</v>
      </c>
      <c r="B27" s="100">
        <v>4</v>
      </c>
      <c r="C27" s="100">
        <v>4</v>
      </c>
      <c r="D27" s="107">
        <f t="shared" si="0"/>
        <v>1</v>
      </c>
      <c r="F27" s="100">
        <v>29</v>
      </c>
      <c r="G27" s="100">
        <v>29</v>
      </c>
      <c r="H27" s="107">
        <f t="shared" si="1"/>
        <v>1</v>
      </c>
      <c r="J27" s="101">
        <v>0</v>
      </c>
      <c r="K27" s="101">
        <v>0</v>
      </c>
      <c r="L27" s="201" t="s">
        <v>42</v>
      </c>
      <c r="N27" s="101">
        <v>0</v>
      </c>
      <c r="O27" s="101">
        <v>0</v>
      </c>
      <c r="P27" s="201" t="s">
        <v>42</v>
      </c>
      <c r="R27" s="100">
        <v>12</v>
      </c>
      <c r="S27" s="100">
        <v>12</v>
      </c>
      <c r="T27" s="107">
        <f t="shared" si="4"/>
        <v>1</v>
      </c>
      <c r="U27" s="58"/>
      <c r="V27" s="100">
        <v>6117</v>
      </c>
      <c r="W27" s="100">
        <v>4892</v>
      </c>
      <c r="X27" s="107">
        <f t="shared" si="5"/>
        <v>0.79973843387281351</v>
      </c>
      <c r="Y27" s="58"/>
    </row>
    <row r="28" spans="1:25" ht="12.95" customHeight="1" x14ac:dyDescent="0.2">
      <c r="A28" s="78" t="s">
        <v>191</v>
      </c>
      <c r="B28" s="100">
        <v>6</v>
      </c>
      <c r="C28" s="100">
        <v>5</v>
      </c>
      <c r="D28" s="107">
        <f t="shared" si="0"/>
        <v>0.83333333333333337</v>
      </c>
      <c r="F28" s="100">
        <v>22</v>
      </c>
      <c r="G28" s="100">
        <v>12</v>
      </c>
      <c r="H28" s="107">
        <f t="shared" si="1"/>
        <v>0.54545454545454541</v>
      </c>
      <c r="J28" s="101">
        <v>0</v>
      </c>
      <c r="K28" s="101">
        <v>0</v>
      </c>
      <c r="L28" s="201" t="s">
        <v>42</v>
      </c>
      <c r="N28" s="101">
        <v>0</v>
      </c>
      <c r="O28" s="101">
        <v>0</v>
      </c>
      <c r="P28" s="201" t="s">
        <v>42</v>
      </c>
      <c r="R28" s="100">
        <v>1</v>
      </c>
      <c r="S28" s="100">
        <v>1</v>
      </c>
      <c r="T28" s="107">
        <f t="shared" si="4"/>
        <v>1</v>
      </c>
      <c r="U28" s="58"/>
      <c r="V28" s="100">
        <v>5318</v>
      </c>
      <c r="W28" s="100">
        <v>3749</v>
      </c>
      <c r="X28" s="107">
        <f t="shared" si="5"/>
        <v>0.70496427228281311</v>
      </c>
    </row>
    <row r="29" spans="1:25" ht="12.95" customHeight="1" x14ac:dyDescent="0.2">
      <c r="A29" s="78" t="s">
        <v>192</v>
      </c>
      <c r="B29" s="100">
        <v>10</v>
      </c>
      <c r="C29" s="100">
        <v>6</v>
      </c>
      <c r="D29" s="107">
        <f t="shared" si="0"/>
        <v>0.6</v>
      </c>
      <c r="F29" s="100">
        <v>48</v>
      </c>
      <c r="G29" s="100">
        <v>27</v>
      </c>
      <c r="H29" s="107">
        <f t="shared" si="1"/>
        <v>0.5625</v>
      </c>
      <c r="J29" s="100">
        <v>2</v>
      </c>
      <c r="K29" s="100">
        <v>0</v>
      </c>
      <c r="L29" s="107">
        <f t="shared" si="2"/>
        <v>0</v>
      </c>
      <c r="N29" s="100">
        <v>2</v>
      </c>
      <c r="O29" s="100">
        <v>0</v>
      </c>
      <c r="P29" s="107">
        <f t="shared" si="3"/>
        <v>0</v>
      </c>
      <c r="R29" s="100">
        <v>18</v>
      </c>
      <c r="S29" s="100">
        <v>11</v>
      </c>
      <c r="T29" s="107">
        <f t="shared" si="4"/>
        <v>0.61111111111111116</v>
      </c>
      <c r="U29" s="58"/>
      <c r="V29" s="100">
        <v>8520</v>
      </c>
      <c r="W29" s="100">
        <v>6109</v>
      </c>
      <c r="X29" s="107">
        <f t="shared" si="5"/>
        <v>0.71701877934272296</v>
      </c>
    </row>
    <row r="30" spans="1:25" ht="12.95" customHeight="1" x14ac:dyDescent="0.2">
      <c r="A30" s="78" t="s">
        <v>193</v>
      </c>
      <c r="B30" s="100">
        <v>24</v>
      </c>
      <c r="C30" s="100">
        <v>20</v>
      </c>
      <c r="D30" s="107">
        <f t="shared" si="0"/>
        <v>0.83333333333333337</v>
      </c>
      <c r="F30" s="100">
        <v>35</v>
      </c>
      <c r="G30" s="100">
        <v>35</v>
      </c>
      <c r="H30" s="107">
        <f t="shared" si="1"/>
        <v>1</v>
      </c>
      <c r="J30" s="101">
        <v>0</v>
      </c>
      <c r="K30" s="101">
        <v>0</v>
      </c>
      <c r="L30" s="201" t="s">
        <v>42</v>
      </c>
      <c r="N30" s="101">
        <v>2</v>
      </c>
      <c r="O30" s="101">
        <v>2</v>
      </c>
      <c r="P30" s="107">
        <f t="shared" si="3"/>
        <v>1</v>
      </c>
      <c r="R30" s="100">
        <v>9</v>
      </c>
      <c r="S30" s="100">
        <v>8</v>
      </c>
      <c r="T30" s="107">
        <f t="shared" si="4"/>
        <v>0.88888888888888884</v>
      </c>
      <c r="U30" s="58"/>
      <c r="V30" s="100">
        <v>10280</v>
      </c>
      <c r="W30" s="100">
        <v>7917</v>
      </c>
      <c r="X30" s="107">
        <f t="shared" si="5"/>
        <v>0.77013618677042806</v>
      </c>
    </row>
    <row r="31" spans="1:25" ht="12.95" customHeight="1" x14ac:dyDescent="0.2">
      <c r="A31" s="78" t="s">
        <v>194</v>
      </c>
      <c r="B31" s="100">
        <v>12</v>
      </c>
      <c r="C31" s="100">
        <v>10</v>
      </c>
      <c r="D31" s="107">
        <f t="shared" si="0"/>
        <v>0.83333333333333337</v>
      </c>
      <c r="F31" s="100">
        <v>7</v>
      </c>
      <c r="G31" s="100">
        <v>7</v>
      </c>
      <c r="H31" s="107">
        <f t="shared" si="1"/>
        <v>1</v>
      </c>
      <c r="J31" s="101">
        <v>0</v>
      </c>
      <c r="K31" s="101">
        <v>0</v>
      </c>
      <c r="L31" s="201" t="s">
        <v>42</v>
      </c>
      <c r="N31" s="101">
        <v>0</v>
      </c>
      <c r="O31" s="101">
        <v>0</v>
      </c>
      <c r="P31" s="201" t="s">
        <v>42</v>
      </c>
      <c r="R31" s="100">
        <v>6</v>
      </c>
      <c r="S31" s="100">
        <v>5</v>
      </c>
      <c r="T31" s="107">
        <f t="shared" si="4"/>
        <v>0.83333333333333337</v>
      </c>
      <c r="U31" s="58"/>
      <c r="V31" s="100">
        <v>5806</v>
      </c>
      <c r="W31" s="100">
        <v>4444</v>
      </c>
      <c r="X31" s="107">
        <f t="shared" si="5"/>
        <v>0.76541508784016532</v>
      </c>
      <c r="Y31" s="58"/>
    </row>
    <row r="32" spans="1:25" ht="12.95" customHeight="1" x14ac:dyDescent="0.2">
      <c r="A32" s="78" t="s">
        <v>195</v>
      </c>
      <c r="B32" s="100">
        <v>15</v>
      </c>
      <c r="C32" s="100">
        <v>11</v>
      </c>
      <c r="D32" s="107">
        <f t="shared" si="0"/>
        <v>0.73333333333333328</v>
      </c>
      <c r="F32" s="100">
        <v>38</v>
      </c>
      <c r="G32" s="100">
        <v>38</v>
      </c>
      <c r="H32" s="107">
        <f t="shared" si="1"/>
        <v>1</v>
      </c>
      <c r="J32" s="100">
        <v>0</v>
      </c>
      <c r="K32" s="100">
        <v>0</v>
      </c>
      <c r="L32" s="201" t="s">
        <v>42</v>
      </c>
      <c r="N32" s="101">
        <v>1</v>
      </c>
      <c r="O32" s="101">
        <v>1</v>
      </c>
      <c r="P32" s="107">
        <f t="shared" si="3"/>
        <v>1</v>
      </c>
      <c r="R32" s="100">
        <v>4</v>
      </c>
      <c r="S32" s="100">
        <v>4</v>
      </c>
      <c r="T32" s="107">
        <f t="shared" si="4"/>
        <v>1</v>
      </c>
      <c r="U32" s="58"/>
      <c r="V32" s="100">
        <v>7419</v>
      </c>
      <c r="W32" s="100">
        <v>5889</v>
      </c>
      <c r="X32" s="107">
        <f t="shared" si="5"/>
        <v>0.793772745653053</v>
      </c>
      <c r="Y32" s="58"/>
    </row>
    <row r="33" spans="1:25" ht="12.95" customHeight="1" x14ac:dyDescent="0.2">
      <c r="A33" s="78" t="s">
        <v>196</v>
      </c>
      <c r="B33" s="100">
        <v>3</v>
      </c>
      <c r="C33" s="100">
        <v>3</v>
      </c>
      <c r="D33" s="107">
        <f t="shared" si="0"/>
        <v>1</v>
      </c>
      <c r="F33" s="101">
        <v>3</v>
      </c>
      <c r="G33" s="101">
        <v>3</v>
      </c>
      <c r="H33" s="107">
        <f t="shared" si="1"/>
        <v>1</v>
      </c>
      <c r="J33" s="101">
        <v>0</v>
      </c>
      <c r="K33" s="101">
        <v>0</v>
      </c>
      <c r="L33" s="201" t="s">
        <v>42</v>
      </c>
      <c r="N33" s="101">
        <v>0</v>
      </c>
      <c r="O33" s="101">
        <v>0</v>
      </c>
      <c r="P33" s="201" t="s">
        <v>42</v>
      </c>
      <c r="R33" s="100">
        <v>2</v>
      </c>
      <c r="S33" s="100">
        <v>2</v>
      </c>
      <c r="T33" s="107">
        <f t="shared" si="4"/>
        <v>1</v>
      </c>
      <c r="U33" s="58"/>
      <c r="V33" s="100">
        <v>1442</v>
      </c>
      <c r="W33" s="100">
        <v>1042</v>
      </c>
      <c r="X33" s="107">
        <f t="shared" si="5"/>
        <v>0.72260748959778087</v>
      </c>
      <c r="Y33" s="58"/>
    </row>
    <row r="34" spans="1:25" ht="12.95" customHeight="1" x14ac:dyDescent="0.2">
      <c r="A34" s="78" t="s">
        <v>197</v>
      </c>
      <c r="B34" s="100">
        <v>8</v>
      </c>
      <c r="C34" s="100">
        <v>6</v>
      </c>
      <c r="D34" s="107">
        <f t="shared" si="0"/>
        <v>0.75</v>
      </c>
      <c r="F34" s="100">
        <v>57</v>
      </c>
      <c r="G34" s="100">
        <v>51</v>
      </c>
      <c r="H34" s="107">
        <f t="shared" si="1"/>
        <v>0.89473684210526316</v>
      </c>
      <c r="J34" s="100">
        <v>0</v>
      </c>
      <c r="K34" s="100">
        <v>0</v>
      </c>
      <c r="L34" s="201" t="s">
        <v>42</v>
      </c>
      <c r="N34" s="101">
        <v>0</v>
      </c>
      <c r="O34" s="101">
        <v>0</v>
      </c>
      <c r="P34" s="201" t="s">
        <v>42</v>
      </c>
      <c r="R34" s="100">
        <v>23</v>
      </c>
      <c r="S34" s="100">
        <v>19</v>
      </c>
      <c r="T34" s="107">
        <f t="shared" si="4"/>
        <v>0.82608695652173914</v>
      </c>
      <c r="U34" s="58"/>
      <c r="V34" s="100">
        <v>15610</v>
      </c>
      <c r="W34" s="100">
        <v>10431</v>
      </c>
      <c r="X34" s="107">
        <f t="shared" si="5"/>
        <v>0.66822549647661755</v>
      </c>
    </row>
    <row r="35" spans="1:25" ht="12.95" customHeight="1" x14ac:dyDescent="0.2">
      <c r="A35" s="87" t="s">
        <v>198</v>
      </c>
      <c r="B35" s="100">
        <v>29</v>
      </c>
      <c r="C35" s="100">
        <v>29</v>
      </c>
      <c r="D35" s="107">
        <f t="shared" si="0"/>
        <v>1</v>
      </c>
      <c r="E35" s="64"/>
      <c r="F35" s="100">
        <v>68</v>
      </c>
      <c r="G35" s="100">
        <v>53</v>
      </c>
      <c r="H35" s="107">
        <f t="shared" si="1"/>
        <v>0.77941176470588236</v>
      </c>
      <c r="I35" s="64"/>
      <c r="J35" s="101">
        <v>6</v>
      </c>
      <c r="K35" s="101">
        <v>5</v>
      </c>
      <c r="L35" s="107">
        <f t="shared" si="2"/>
        <v>0.83333333333333337</v>
      </c>
      <c r="M35" s="64"/>
      <c r="N35" s="101">
        <v>1</v>
      </c>
      <c r="O35" s="101">
        <v>1</v>
      </c>
      <c r="P35" s="107">
        <f t="shared" si="3"/>
        <v>1</v>
      </c>
      <c r="Q35" s="64"/>
      <c r="R35" s="100">
        <v>7</v>
      </c>
      <c r="S35" s="100">
        <v>6</v>
      </c>
      <c r="T35" s="107">
        <f t="shared" si="4"/>
        <v>0.8571428571428571</v>
      </c>
      <c r="U35" s="58"/>
      <c r="V35" s="100">
        <v>15882</v>
      </c>
      <c r="W35" s="100">
        <v>11913</v>
      </c>
      <c r="X35" s="107">
        <f t="shared" si="5"/>
        <v>0.75009444654325652</v>
      </c>
    </row>
    <row r="36" spans="1:25" ht="12.95" customHeight="1" thickBot="1" x14ac:dyDescent="0.25">
      <c r="A36" s="88" t="s">
        <v>199</v>
      </c>
      <c r="B36" s="92">
        <v>3</v>
      </c>
      <c r="C36" s="92">
        <v>3</v>
      </c>
      <c r="D36" s="108">
        <f t="shared" si="0"/>
        <v>1</v>
      </c>
      <c r="E36" s="104"/>
      <c r="F36" s="92">
        <v>0</v>
      </c>
      <c r="G36" s="92">
        <v>0</v>
      </c>
      <c r="H36" s="202" t="s">
        <v>42</v>
      </c>
      <c r="I36" s="104"/>
      <c r="J36" s="92">
        <v>0</v>
      </c>
      <c r="K36" s="92">
        <v>0</v>
      </c>
      <c r="L36" s="202" t="s">
        <v>42</v>
      </c>
      <c r="M36" s="104"/>
      <c r="N36" s="92">
        <v>0</v>
      </c>
      <c r="O36" s="92">
        <v>0</v>
      </c>
      <c r="P36" s="202" t="s">
        <v>42</v>
      </c>
      <c r="Q36" s="104"/>
      <c r="R36" s="89">
        <v>0</v>
      </c>
      <c r="S36" s="89">
        <v>0</v>
      </c>
      <c r="T36" s="202" t="s">
        <v>42</v>
      </c>
      <c r="U36" s="66"/>
      <c r="V36" s="89">
        <v>2459</v>
      </c>
      <c r="W36" s="89">
        <v>1897</v>
      </c>
      <c r="X36" s="108">
        <f t="shared" si="5"/>
        <v>0.77145180967873117</v>
      </c>
    </row>
  </sheetData>
  <mergeCells count="12">
    <mergeCell ref="Z1:AA2"/>
    <mergeCell ref="V6:X6"/>
    <mergeCell ref="A1:X1"/>
    <mergeCell ref="A2:X2"/>
    <mergeCell ref="A3:X3"/>
    <mergeCell ref="A4:X4"/>
    <mergeCell ref="A6:A7"/>
    <mergeCell ref="B6:D6"/>
    <mergeCell ref="F6:H6"/>
    <mergeCell ref="J6:L6"/>
    <mergeCell ref="N6:P6"/>
    <mergeCell ref="R6:T6"/>
  </mergeCells>
  <hyperlinks>
    <hyperlink ref="Z1" r:id="rId1" location="INDICE!A1"/>
    <hyperlink ref="Z1:AA2" location="INDICE!A3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zoomScaleNormal="100" workbookViewId="0">
      <selection activeCell="W1" sqref="W1:X2"/>
    </sheetView>
  </sheetViews>
  <sheetFormatPr baseColWidth="10" defaultRowHeight="12.75" x14ac:dyDescent="0.2"/>
  <cols>
    <col min="1" max="1" width="16.7109375" style="44" customWidth="1"/>
    <col min="2" max="3" width="6.85546875" style="59" bestFit="1" customWidth="1"/>
    <col min="4" max="4" width="6.5703125" style="59" customWidth="1"/>
    <col min="5" max="5" width="1.140625" style="59" customWidth="1"/>
    <col min="6" max="7" width="6.85546875" style="59" bestFit="1" customWidth="1"/>
    <col min="8" max="8" width="6.42578125" style="59" bestFit="1" customWidth="1"/>
    <col min="9" max="9" width="1.140625" style="59" customWidth="1"/>
    <col min="10" max="10" width="6" style="59" bestFit="1" customWidth="1"/>
    <col min="11" max="11" width="6.5703125" style="59" bestFit="1" customWidth="1"/>
    <col min="12" max="12" width="7.7109375" style="59" customWidth="1"/>
    <col min="13" max="13" width="1.140625" style="59" customWidth="1"/>
    <col min="14" max="14" width="6" style="59" bestFit="1" customWidth="1"/>
    <col min="15" max="15" width="6.5703125" style="59" bestFit="1" customWidth="1"/>
    <col min="16" max="16" width="6.28515625" style="59" bestFit="1" customWidth="1"/>
    <col min="17" max="17" width="1.140625" style="59" customWidth="1"/>
    <col min="18" max="18" width="6" style="59" bestFit="1" customWidth="1"/>
    <col min="19" max="19" width="6.5703125" style="59" bestFit="1" customWidth="1"/>
    <col min="20" max="20" width="6.28515625" style="59" bestFit="1" customWidth="1"/>
  </cols>
  <sheetData>
    <row r="1" spans="1:26" ht="15" x14ac:dyDescent="0.2">
      <c r="A1" s="233" t="s">
        <v>79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V1" s="36"/>
      <c r="W1" s="223" t="s">
        <v>132</v>
      </c>
      <c r="X1" s="223"/>
      <c r="Y1" s="36"/>
      <c r="Z1" s="51"/>
    </row>
    <row r="2" spans="1:26" ht="15" x14ac:dyDescent="0.2">
      <c r="A2" s="233" t="s">
        <v>244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V2" s="36"/>
      <c r="W2" s="223"/>
      <c r="X2" s="223"/>
      <c r="Y2" s="52"/>
      <c r="Z2" s="51"/>
    </row>
    <row r="3" spans="1:26" ht="14.25" x14ac:dyDescent="0.2">
      <c r="A3" s="233" t="s">
        <v>26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V3" s="51"/>
      <c r="W3" s="51"/>
      <c r="X3" s="51"/>
      <c r="Y3" s="51"/>
      <c r="Z3" s="51"/>
    </row>
    <row r="4" spans="1:26" ht="14.25" x14ac:dyDescent="0.2">
      <c r="A4" s="233" t="s">
        <v>219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</row>
    <row r="5" spans="1:26" ht="15" thickBo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6" ht="14.25" x14ac:dyDescent="0.2">
      <c r="A6" s="189"/>
      <c r="B6" s="235" t="s">
        <v>222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189"/>
      <c r="R6" s="189"/>
      <c r="S6" s="189"/>
      <c r="T6" s="189"/>
    </row>
    <row r="7" spans="1:26" x14ac:dyDescent="0.2">
      <c r="A7" s="231"/>
      <c r="B7" s="234" t="s">
        <v>33</v>
      </c>
      <c r="C7" s="234"/>
      <c r="D7" s="234"/>
      <c r="E7" s="44"/>
      <c r="F7" s="234" t="s">
        <v>223</v>
      </c>
      <c r="G7" s="234"/>
      <c r="H7" s="234"/>
      <c r="I7" s="44"/>
      <c r="J7" s="230" t="s">
        <v>224</v>
      </c>
      <c r="K7" s="230"/>
      <c r="L7" s="230"/>
      <c r="M7" s="44"/>
      <c r="N7" s="234" t="s">
        <v>225</v>
      </c>
      <c r="O7" s="234"/>
      <c r="P7" s="234"/>
      <c r="Q7" s="44"/>
      <c r="R7" s="234" t="s">
        <v>221</v>
      </c>
      <c r="S7" s="234"/>
      <c r="T7" s="234"/>
    </row>
    <row r="8" spans="1:26" ht="13.5" thickBot="1" x14ac:dyDescent="0.25">
      <c r="A8" s="232" t="s">
        <v>27</v>
      </c>
      <c r="B8" s="48" t="s">
        <v>33</v>
      </c>
      <c r="C8" s="48" t="s">
        <v>72</v>
      </c>
      <c r="D8" s="48" t="s">
        <v>35</v>
      </c>
      <c r="E8" s="48"/>
      <c r="F8" s="48" t="s">
        <v>33</v>
      </c>
      <c r="G8" s="48" t="s">
        <v>72</v>
      </c>
      <c r="H8" s="48" t="s">
        <v>35</v>
      </c>
      <c r="I8" s="48"/>
      <c r="J8" s="48" t="s">
        <v>33</v>
      </c>
      <c r="K8" s="48" t="s">
        <v>34</v>
      </c>
      <c r="L8" s="48" t="s">
        <v>35</v>
      </c>
      <c r="M8" s="48"/>
      <c r="N8" s="48" t="s">
        <v>33</v>
      </c>
      <c r="O8" s="48" t="s">
        <v>72</v>
      </c>
      <c r="P8" s="48" t="s">
        <v>35</v>
      </c>
      <c r="Q8" s="48"/>
      <c r="R8" s="48" t="s">
        <v>33</v>
      </c>
      <c r="S8" s="48" t="s">
        <v>34</v>
      </c>
      <c r="T8" s="48" t="s">
        <v>35</v>
      </c>
    </row>
    <row r="9" spans="1:26" x14ac:dyDescent="0.2">
      <c r="A9" s="72" t="s">
        <v>36</v>
      </c>
      <c r="B9" s="102">
        <f>SUM(B11:B37)</f>
        <v>16579</v>
      </c>
      <c r="C9" s="102">
        <f>SUM(C11:C37)</f>
        <v>14535</v>
      </c>
      <c r="D9" s="97">
        <f>+C9/B9</f>
        <v>0.87671150250316665</v>
      </c>
      <c r="E9" s="45"/>
      <c r="F9" s="102">
        <f>SUM(F11:F37)</f>
        <v>6182</v>
      </c>
      <c r="G9" s="102">
        <f>SUM(G11:G37)</f>
        <v>5407</v>
      </c>
      <c r="H9" s="97">
        <f>+G9/F9</f>
        <v>0.87463604011646712</v>
      </c>
      <c r="I9" s="45"/>
      <c r="J9" s="102">
        <f>SUM(J11:J37)</f>
        <v>7119</v>
      </c>
      <c r="K9" s="102">
        <f>SUM(K11:K37)</f>
        <v>6286</v>
      </c>
      <c r="L9" s="97">
        <f>+K9/J9</f>
        <v>0.8829891838741396</v>
      </c>
      <c r="M9" s="45"/>
      <c r="N9" s="102">
        <f>SUM(N11:N37)</f>
        <v>3278</v>
      </c>
      <c r="O9" s="102">
        <f>SUM(O11:O37)</f>
        <v>2843</v>
      </c>
      <c r="P9" s="97">
        <f>+O9/N9</f>
        <v>0.86729713239780359</v>
      </c>
      <c r="Q9" s="45"/>
      <c r="R9" s="102">
        <f>SUM(R11:R37)</f>
        <v>1732</v>
      </c>
      <c r="S9" s="102">
        <f>SUM(S11:S37)</f>
        <v>1579</v>
      </c>
      <c r="T9" s="97">
        <f>+S9/R9</f>
        <v>0.9116628175519631</v>
      </c>
    </row>
    <row r="10" spans="1:26" x14ac:dyDescent="0.2">
      <c r="A10" s="78"/>
      <c r="B10" s="100"/>
      <c r="C10" s="100"/>
      <c r="D10" s="56"/>
      <c r="E10" s="60"/>
      <c r="F10" s="100"/>
      <c r="G10" s="100"/>
      <c r="H10" s="56"/>
      <c r="I10" s="60"/>
      <c r="J10" s="100"/>
      <c r="K10" s="100"/>
      <c r="L10" s="56"/>
      <c r="M10" s="60"/>
      <c r="N10" s="100"/>
      <c r="O10" s="100"/>
      <c r="P10" s="56"/>
      <c r="Q10" s="60"/>
      <c r="R10" s="100"/>
      <c r="S10" s="100"/>
      <c r="T10" s="56"/>
    </row>
    <row r="11" spans="1:26" x14ac:dyDescent="0.2">
      <c r="A11" s="78" t="s">
        <v>37</v>
      </c>
      <c r="B11" s="100">
        <v>622</v>
      </c>
      <c r="C11" s="100">
        <v>565</v>
      </c>
      <c r="D11" s="56">
        <f t="shared" ref="D11:D37" si="0">+C11/B11</f>
        <v>0.90836012861736337</v>
      </c>
      <c r="E11" s="55"/>
      <c r="F11" s="100">
        <v>258</v>
      </c>
      <c r="G11" s="100">
        <v>226</v>
      </c>
      <c r="H11" s="56">
        <f t="shared" ref="H11:H37" si="1">+G11/F11</f>
        <v>0.87596899224806202</v>
      </c>
      <c r="I11" s="55"/>
      <c r="J11" s="100">
        <v>314</v>
      </c>
      <c r="K11" s="100">
        <v>291</v>
      </c>
      <c r="L11" s="56">
        <f t="shared" ref="L11:L37" si="2">+K11/J11</f>
        <v>0.92675159235668791</v>
      </c>
      <c r="M11" s="55"/>
      <c r="N11" s="100">
        <v>50</v>
      </c>
      <c r="O11" s="100">
        <v>48</v>
      </c>
      <c r="P11" s="56">
        <f t="shared" ref="P11:P37" si="3">+O11/N11</f>
        <v>0.96</v>
      </c>
      <c r="Q11" s="55"/>
      <c r="R11" s="100">
        <v>102</v>
      </c>
      <c r="S11" s="100">
        <v>85</v>
      </c>
      <c r="T11" s="56">
        <f t="shared" ref="T11:T37" si="4">+S11/R11</f>
        <v>0.83333333333333337</v>
      </c>
    </row>
    <row r="12" spans="1:26" x14ac:dyDescent="0.2">
      <c r="A12" s="78" t="s">
        <v>38</v>
      </c>
      <c r="B12" s="100">
        <v>514</v>
      </c>
      <c r="C12" s="100">
        <v>460</v>
      </c>
      <c r="D12" s="56">
        <f t="shared" si="0"/>
        <v>0.89494163424124518</v>
      </c>
      <c r="E12" s="55"/>
      <c r="F12" s="100">
        <v>201</v>
      </c>
      <c r="G12" s="100">
        <v>175</v>
      </c>
      <c r="H12" s="56">
        <f t="shared" si="1"/>
        <v>0.87064676616915426</v>
      </c>
      <c r="I12" s="55"/>
      <c r="J12" s="100">
        <v>241</v>
      </c>
      <c r="K12" s="100">
        <v>221</v>
      </c>
      <c r="L12" s="56">
        <f t="shared" si="2"/>
        <v>0.91701244813278004</v>
      </c>
      <c r="M12" s="55"/>
      <c r="N12" s="100">
        <v>72</v>
      </c>
      <c r="O12" s="100">
        <v>64</v>
      </c>
      <c r="P12" s="56">
        <f t="shared" si="3"/>
        <v>0.88888888888888884</v>
      </c>
      <c r="Q12" s="55"/>
      <c r="R12" s="100">
        <v>74</v>
      </c>
      <c r="S12" s="100">
        <v>63</v>
      </c>
      <c r="T12" s="56">
        <f t="shared" si="4"/>
        <v>0.85135135135135132</v>
      </c>
    </row>
    <row r="13" spans="1:26" x14ac:dyDescent="0.2">
      <c r="A13" s="78" t="s">
        <v>39</v>
      </c>
      <c r="B13" s="100">
        <v>550</v>
      </c>
      <c r="C13" s="100">
        <v>483</v>
      </c>
      <c r="D13" s="56">
        <f t="shared" si="0"/>
        <v>0.87818181818181817</v>
      </c>
      <c r="E13" s="55"/>
      <c r="F13" s="100">
        <v>216</v>
      </c>
      <c r="G13" s="100">
        <v>194</v>
      </c>
      <c r="H13" s="56">
        <f t="shared" si="1"/>
        <v>0.89814814814814814</v>
      </c>
      <c r="I13" s="55"/>
      <c r="J13" s="100">
        <v>249</v>
      </c>
      <c r="K13" s="100">
        <v>225</v>
      </c>
      <c r="L13" s="56">
        <f t="shared" si="2"/>
        <v>0.90361445783132532</v>
      </c>
      <c r="M13" s="55"/>
      <c r="N13" s="100">
        <v>85</v>
      </c>
      <c r="O13" s="100">
        <v>64</v>
      </c>
      <c r="P13" s="56">
        <f t="shared" si="3"/>
        <v>0.75294117647058822</v>
      </c>
      <c r="Q13" s="55"/>
      <c r="R13" s="100">
        <v>70</v>
      </c>
      <c r="S13" s="100">
        <v>64</v>
      </c>
      <c r="T13" s="56">
        <f t="shared" si="4"/>
        <v>0.91428571428571426</v>
      </c>
    </row>
    <row r="14" spans="1:26" x14ac:dyDescent="0.2">
      <c r="A14" s="78" t="s">
        <v>40</v>
      </c>
      <c r="B14" s="100">
        <v>766</v>
      </c>
      <c r="C14" s="100">
        <v>663</v>
      </c>
      <c r="D14" s="56">
        <f t="shared" si="0"/>
        <v>0.86553524804177551</v>
      </c>
      <c r="E14" s="55"/>
      <c r="F14" s="100">
        <v>282</v>
      </c>
      <c r="G14" s="100">
        <v>244</v>
      </c>
      <c r="H14" s="56">
        <f t="shared" si="1"/>
        <v>0.86524822695035464</v>
      </c>
      <c r="I14" s="55"/>
      <c r="J14" s="100">
        <v>325</v>
      </c>
      <c r="K14" s="100">
        <v>277</v>
      </c>
      <c r="L14" s="56">
        <f t="shared" si="2"/>
        <v>0.85230769230769232</v>
      </c>
      <c r="M14" s="55"/>
      <c r="N14" s="100">
        <v>159</v>
      </c>
      <c r="O14" s="100">
        <v>142</v>
      </c>
      <c r="P14" s="56">
        <f t="shared" si="3"/>
        <v>0.89308176100628933</v>
      </c>
      <c r="Q14" s="55"/>
      <c r="R14" s="100">
        <v>96</v>
      </c>
      <c r="S14" s="100">
        <v>94</v>
      </c>
      <c r="T14" s="56">
        <f t="shared" si="4"/>
        <v>0.97916666666666663</v>
      </c>
    </row>
    <row r="15" spans="1:26" x14ac:dyDescent="0.2">
      <c r="A15" s="78" t="s">
        <v>41</v>
      </c>
      <c r="B15" s="100">
        <v>403</v>
      </c>
      <c r="C15" s="100">
        <v>374</v>
      </c>
      <c r="D15" s="56">
        <f t="shared" si="0"/>
        <v>0.92803970223325061</v>
      </c>
      <c r="E15" s="55"/>
      <c r="F15" s="100">
        <v>134</v>
      </c>
      <c r="G15" s="100">
        <v>122</v>
      </c>
      <c r="H15" s="56">
        <f t="shared" si="1"/>
        <v>0.91044776119402981</v>
      </c>
      <c r="I15" s="55"/>
      <c r="J15" s="100">
        <v>163</v>
      </c>
      <c r="K15" s="100">
        <v>152</v>
      </c>
      <c r="L15" s="56">
        <f t="shared" si="2"/>
        <v>0.93251533742331283</v>
      </c>
      <c r="M15" s="55"/>
      <c r="N15" s="100">
        <v>106</v>
      </c>
      <c r="O15" s="100">
        <v>100</v>
      </c>
      <c r="P15" s="56">
        <f t="shared" si="3"/>
        <v>0.94339622641509435</v>
      </c>
      <c r="Q15" s="55"/>
      <c r="R15" s="100">
        <v>32</v>
      </c>
      <c r="S15" s="100">
        <v>32</v>
      </c>
      <c r="T15" s="56">
        <f t="shared" si="4"/>
        <v>1</v>
      </c>
    </row>
    <row r="16" spans="1:26" x14ac:dyDescent="0.2">
      <c r="A16" s="78" t="s">
        <v>43</v>
      </c>
      <c r="B16" s="100">
        <v>798</v>
      </c>
      <c r="C16" s="100">
        <v>705</v>
      </c>
      <c r="D16" s="56">
        <f t="shared" si="0"/>
        <v>0.88345864661654139</v>
      </c>
      <c r="E16" s="55"/>
      <c r="F16" s="100">
        <v>310</v>
      </c>
      <c r="G16" s="100">
        <v>272</v>
      </c>
      <c r="H16" s="56">
        <f t="shared" si="1"/>
        <v>0.8774193548387097</v>
      </c>
      <c r="I16" s="55"/>
      <c r="J16" s="100">
        <v>337</v>
      </c>
      <c r="K16" s="100">
        <v>298</v>
      </c>
      <c r="L16" s="56">
        <f t="shared" si="2"/>
        <v>0.88427299703264095</v>
      </c>
      <c r="M16" s="55"/>
      <c r="N16" s="100">
        <v>151</v>
      </c>
      <c r="O16" s="100">
        <v>135</v>
      </c>
      <c r="P16" s="56">
        <f t="shared" si="3"/>
        <v>0.89403973509933776</v>
      </c>
      <c r="Q16" s="55"/>
      <c r="R16" s="100">
        <v>77</v>
      </c>
      <c r="S16" s="100">
        <v>70</v>
      </c>
      <c r="T16" s="56">
        <f t="shared" si="4"/>
        <v>0.90909090909090906</v>
      </c>
    </row>
    <row r="17" spans="1:20" x14ac:dyDescent="0.2">
      <c r="A17" s="78" t="s">
        <v>44</v>
      </c>
      <c r="B17" s="100">
        <v>286</v>
      </c>
      <c r="C17" s="100">
        <v>263</v>
      </c>
      <c r="D17" s="56">
        <f t="shared" si="0"/>
        <v>0.91958041958041958</v>
      </c>
      <c r="E17" s="55"/>
      <c r="F17" s="100">
        <v>108</v>
      </c>
      <c r="G17" s="100">
        <v>99</v>
      </c>
      <c r="H17" s="56">
        <f t="shared" si="1"/>
        <v>0.91666666666666663</v>
      </c>
      <c r="I17" s="55"/>
      <c r="J17" s="100">
        <v>117</v>
      </c>
      <c r="K17" s="100">
        <v>107</v>
      </c>
      <c r="L17" s="56">
        <f t="shared" si="2"/>
        <v>0.9145299145299145</v>
      </c>
      <c r="M17" s="55"/>
      <c r="N17" s="100">
        <v>61</v>
      </c>
      <c r="O17" s="100">
        <v>57</v>
      </c>
      <c r="P17" s="56">
        <f t="shared" si="3"/>
        <v>0.93442622950819676</v>
      </c>
      <c r="Q17" s="55"/>
      <c r="R17" s="100">
        <v>26</v>
      </c>
      <c r="S17" s="100">
        <v>23</v>
      </c>
      <c r="T17" s="56">
        <f t="shared" si="4"/>
        <v>0.88461538461538458</v>
      </c>
    </row>
    <row r="18" spans="1:20" x14ac:dyDescent="0.2">
      <c r="A18" s="78" t="s">
        <v>45</v>
      </c>
      <c r="B18" s="100">
        <v>1381</v>
      </c>
      <c r="C18" s="100">
        <v>1261</v>
      </c>
      <c r="D18" s="56">
        <f t="shared" si="0"/>
        <v>0.91310644460535839</v>
      </c>
      <c r="E18" s="55"/>
      <c r="F18" s="100">
        <v>509</v>
      </c>
      <c r="G18" s="100">
        <v>463</v>
      </c>
      <c r="H18" s="56">
        <f t="shared" si="1"/>
        <v>0.90962671905697445</v>
      </c>
      <c r="I18" s="55"/>
      <c r="J18" s="100">
        <v>607</v>
      </c>
      <c r="K18" s="100">
        <v>549</v>
      </c>
      <c r="L18" s="56">
        <f t="shared" si="2"/>
        <v>0.90444810543657328</v>
      </c>
      <c r="M18" s="55"/>
      <c r="N18" s="100">
        <v>265</v>
      </c>
      <c r="O18" s="100">
        <v>249</v>
      </c>
      <c r="P18" s="56">
        <f t="shared" si="3"/>
        <v>0.93962264150943398</v>
      </c>
      <c r="Q18" s="55"/>
      <c r="R18" s="100">
        <v>218</v>
      </c>
      <c r="S18" s="100">
        <v>206</v>
      </c>
      <c r="T18" s="56">
        <f t="shared" si="4"/>
        <v>0.94495412844036697</v>
      </c>
    </row>
    <row r="19" spans="1:20" x14ac:dyDescent="0.2">
      <c r="A19" s="78" t="s">
        <v>46</v>
      </c>
      <c r="B19" s="100">
        <v>788</v>
      </c>
      <c r="C19" s="100">
        <v>680</v>
      </c>
      <c r="D19" s="56">
        <f t="shared" si="0"/>
        <v>0.86294416243654826</v>
      </c>
      <c r="E19" s="55"/>
      <c r="F19" s="100">
        <v>300</v>
      </c>
      <c r="G19" s="100">
        <v>264</v>
      </c>
      <c r="H19" s="56">
        <f t="shared" si="1"/>
        <v>0.88</v>
      </c>
      <c r="I19" s="55"/>
      <c r="J19" s="100">
        <v>357</v>
      </c>
      <c r="K19" s="100">
        <v>305</v>
      </c>
      <c r="L19" s="56">
        <f t="shared" si="2"/>
        <v>0.85434173669467783</v>
      </c>
      <c r="M19" s="55"/>
      <c r="N19" s="100">
        <v>131</v>
      </c>
      <c r="O19" s="100">
        <v>111</v>
      </c>
      <c r="P19" s="56">
        <f t="shared" si="3"/>
        <v>0.84732824427480913</v>
      </c>
      <c r="Q19" s="55"/>
      <c r="R19" s="100">
        <v>69</v>
      </c>
      <c r="S19" s="100">
        <v>56</v>
      </c>
      <c r="T19" s="56">
        <f t="shared" si="4"/>
        <v>0.81159420289855078</v>
      </c>
    </row>
    <row r="20" spans="1:20" x14ac:dyDescent="0.2">
      <c r="A20" s="78" t="s">
        <v>47</v>
      </c>
      <c r="B20" s="100">
        <v>1098</v>
      </c>
      <c r="C20" s="100">
        <v>930</v>
      </c>
      <c r="D20" s="56">
        <f t="shared" si="0"/>
        <v>0.84699453551912574</v>
      </c>
      <c r="E20" s="55"/>
      <c r="F20" s="100">
        <v>440</v>
      </c>
      <c r="G20" s="100">
        <v>366</v>
      </c>
      <c r="H20" s="56">
        <f t="shared" si="1"/>
        <v>0.83181818181818179</v>
      </c>
      <c r="I20" s="55"/>
      <c r="J20" s="100">
        <v>484</v>
      </c>
      <c r="K20" s="100">
        <v>414</v>
      </c>
      <c r="L20" s="56">
        <f t="shared" si="2"/>
        <v>0.85537190082644632</v>
      </c>
      <c r="M20" s="55"/>
      <c r="N20" s="100">
        <v>174</v>
      </c>
      <c r="O20" s="100">
        <v>150</v>
      </c>
      <c r="P20" s="56">
        <f t="shared" si="3"/>
        <v>0.86206896551724133</v>
      </c>
      <c r="Q20" s="55"/>
      <c r="R20" s="100">
        <v>124</v>
      </c>
      <c r="S20" s="100">
        <v>111</v>
      </c>
      <c r="T20" s="56">
        <f t="shared" si="4"/>
        <v>0.89516129032258063</v>
      </c>
    </row>
    <row r="21" spans="1:20" x14ac:dyDescent="0.2">
      <c r="A21" s="78" t="s">
        <v>48</v>
      </c>
      <c r="B21" s="100">
        <v>474</v>
      </c>
      <c r="C21" s="100">
        <v>363</v>
      </c>
      <c r="D21" s="56">
        <f t="shared" si="0"/>
        <v>0.76582278481012656</v>
      </c>
      <c r="E21" s="55"/>
      <c r="F21" s="100">
        <v>177</v>
      </c>
      <c r="G21" s="100">
        <v>138</v>
      </c>
      <c r="H21" s="56">
        <f t="shared" si="1"/>
        <v>0.77966101694915257</v>
      </c>
      <c r="I21" s="55"/>
      <c r="J21" s="100">
        <v>207</v>
      </c>
      <c r="K21" s="100">
        <v>159</v>
      </c>
      <c r="L21" s="56">
        <f t="shared" si="2"/>
        <v>0.76811594202898548</v>
      </c>
      <c r="M21" s="55"/>
      <c r="N21" s="100">
        <v>90</v>
      </c>
      <c r="O21" s="100">
        <v>66</v>
      </c>
      <c r="P21" s="56">
        <f t="shared" si="3"/>
        <v>0.73333333333333328</v>
      </c>
      <c r="Q21" s="55"/>
      <c r="R21" s="100">
        <v>56</v>
      </c>
      <c r="S21" s="100">
        <v>52</v>
      </c>
      <c r="T21" s="56">
        <f t="shared" si="4"/>
        <v>0.9285714285714286</v>
      </c>
    </row>
    <row r="22" spans="1:20" x14ac:dyDescent="0.2">
      <c r="A22" s="86" t="s">
        <v>49</v>
      </c>
      <c r="B22" s="100">
        <v>1110</v>
      </c>
      <c r="C22" s="100">
        <v>1030</v>
      </c>
      <c r="D22" s="56">
        <f t="shared" si="0"/>
        <v>0.92792792792792789</v>
      </c>
      <c r="E22" s="55"/>
      <c r="F22" s="100">
        <v>403</v>
      </c>
      <c r="G22" s="100">
        <v>367</v>
      </c>
      <c r="H22" s="56">
        <f t="shared" si="1"/>
        <v>0.91066997518610426</v>
      </c>
      <c r="I22" s="55"/>
      <c r="J22" s="100">
        <v>477</v>
      </c>
      <c r="K22" s="100">
        <v>440</v>
      </c>
      <c r="L22" s="56">
        <f t="shared" si="2"/>
        <v>0.92243186582809222</v>
      </c>
      <c r="M22" s="55"/>
      <c r="N22" s="100">
        <v>230</v>
      </c>
      <c r="O22" s="100">
        <v>223</v>
      </c>
      <c r="P22" s="56">
        <f t="shared" si="3"/>
        <v>0.9695652173913043</v>
      </c>
      <c r="Q22" s="55"/>
      <c r="R22" s="100">
        <v>110</v>
      </c>
      <c r="S22" s="100">
        <v>107</v>
      </c>
      <c r="T22" s="56">
        <f t="shared" si="4"/>
        <v>0.97272727272727277</v>
      </c>
    </row>
    <row r="23" spans="1:20" x14ac:dyDescent="0.2">
      <c r="A23" s="78" t="s">
        <v>50</v>
      </c>
      <c r="B23" s="100">
        <v>503</v>
      </c>
      <c r="C23" s="100">
        <v>452</v>
      </c>
      <c r="D23" s="56">
        <f t="shared" si="0"/>
        <v>0.89860834990059646</v>
      </c>
      <c r="E23" s="55"/>
      <c r="F23" s="100">
        <v>175</v>
      </c>
      <c r="G23" s="100">
        <v>159</v>
      </c>
      <c r="H23" s="56">
        <f t="shared" si="1"/>
        <v>0.90857142857142859</v>
      </c>
      <c r="I23" s="55"/>
      <c r="J23" s="100">
        <v>189</v>
      </c>
      <c r="K23" s="100">
        <v>177</v>
      </c>
      <c r="L23" s="56">
        <f t="shared" si="2"/>
        <v>0.93650793650793651</v>
      </c>
      <c r="M23" s="55"/>
      <c r="N23" s="100">
        <v>139</v>
      </c>
      <c r="O23" s="100">
        <v>116</v>
      </c>
      <c r="P23" s="56">
        <f t="shared" si="3"/>
        <v>0.83453237410071945</v>
      </c>
      <c r="Q23" s="55"/>
      <c r="R23" s="100">
        <v>32</v>
      </c>
      <c r="S23" s="100">
        <v>30</v>
      </c>
      <c r="T23" s="56">
        <f t="shared" si="4"/>
        <v>0.9375</v>
      </c>
    </row>
    <row r="24" spans="1:20" x14ac:dyDescent="0.2">
      <c r="A24" s="78" t="s">
        <v>51</v>
      </c>
      <c r="B24" s="100">
        <v>875</v>
      </c>
      <c r="C24" s="100">
        <v>820</v>
      </c>
      <c r="D24" s="56">
        <f t="shared" si="0"/>
        <v>0.93714285714285717</v>
      </c>
      <c r="E24" s="55"/>
      <c r="F24" s="100">
        <v>363</v>
      </c>
      <c r="G24" s="100">
        <v>336</v>
      </c>
      <c r="H24" s="56">
        <f t="shared" si="1"/>
        <v>0.92561983471074383</v>
      </c>
      <c r="I24" s="55"/>
      <c r="J24" s="100">
        <v>417</v>
      </c>
      <c r="K24" s="100">
        <v>391</v>
      </c>
      <c r="L24" s="56">
        <f t="shared" si="2"/>
        <v>0.93764988009592332</v>
      </c>
      <c r="M24" s="55"/>
      <c r="N24" s="100">
        <v>95</v>
      </c>
      <c r="O24" s="100">
        <v>93</v>
      </c>
      <c r="P24" s="56">
        <f t="shared" si="3"/>
        <v>0.97894736842105268</v>
      </c>
      <c r="Q24" s="55"/>
      <c r="R24" s="100">
        <v>68</v>
      </c>
      <c r="S24" s="100">
        <v>66</v>
      </c>
      <c r="T24" s="56">
        <f t="shared" si="4"/>
        <v>0.97058823529411764</v>
      </c>
    </row>
    <row r="25" spans="1:20" x14ac:dyDescent="0.2">
      <c r="A25" s="78" t="s">
        <v>52</v>
      </c>
      <c r="B25" s="100">
        <v>446</v>
      </c>
      <c r="C25" s="100">
        <v>368</v>
      </c>
      <c r="D25" s="56">
        <f t="shared" si="0"/>
        <v>0.82511210762331844</v>
      </c>
      <c r="E25" s="55"/>
      <c r="F25" s="100">
        <v>166</v>
      </c>
      <c r="G25" s="100">
        <v>138</v>
      </c>
      <c r="H25" s="56">
        <f t="shared" si="1"/>
        <v>0.83132530120481929</v>
      </c>
      <c r="I25" s="55"/>
      <c r="J25" s="100">
        <v>195</v>
      </c>
      <c r="K25" s="100">
        <v>162</v>
      </c>
      <c r="L25" s="56">
        <f t="shared" si="2"/>
        <v>0.83076923076923082</v>
      </c>
      <c r="M25" s="55"/>
      <c r="N25" s="100">
        <v>85</v>
      </c>
      <c r="O25" s="100">
        <v>68</v>
      </c>
      <c r="P25" s="56">
        <f t="shared" si="3"/>
        <v>0.8</v>
      </c>
      <c r="Q25" s="55"/>
      <c r="R25" s="100">
        <v>42</v>
      </c>
      <c r="S25" s="100">
        <v>37</v>
      </c>
      <c r="T25" s="56">
        <f t="shared" si="4"/>
        <v>0.88095238095238093</v>
      </c>
    </row>
    <row r="26" spans="1:20" x14ac:dyDescent="0.2">
      <c r="A26" s="78" t="s">
        <v>53</v>
      </c>
      <c r="B26" s="100">
        <v>474</v>
      </c>
      <c r="C26" s="100">
        <v>409</v>
      </c>
      <c r="D26" s="56">
        <f t="shared" si="0"/>
        <v>0.8628691983122363</v>
      </c>
      <c r="E26" s="55"/>
      <c r="F26" s="100">
        <v>157</v>
      </c>
      <c r="G26" s="100">
        <v>145</v>
      </c>
      <c r="H26" s="56">
        <f t="shared" si="1"/>
        <v>0.92356687898089174</v>
      </c>
      <c r="I26" s="55"/>
      <c r="J26" s="100">
        <v>189</v>
      </c>
      <c r="K26" s="100">
        <v>164</v>
      </c>
      <c r="L26" s="56">
        <f t="shared" si="2"/>
        <v>0.86772486772486768</v>
      </c>
      <c r="M26" s="55"/>
      <c r="N26" s="100">
        <v>128</v>
      </c>
      <c r="O26" s="100">
        <v>100</v>
      </c>
      <c r="P26" s="56">
        <f t="shared" si="3"/>
        <v>0.78125</v>
      </c>
      <c r="Q26" s="55"/>
      <c r="R26" s="100">
        <v>40</v>
      </c>
      <c r="S26" s="100">
        <v>36</v>
      </c>
      <c r="T26" s="56">
        <f t="shared" si="4"/>
        <v>0.9</v>
      </c>
    </row>
    <row r="27" spans="1:20" x14ac:dyDescent="0.2">
      <c r="A27" s="78" t="s">
        <v>54</v>
      </c>
      <c r="B27" s="100">
        <v>405</v>
      </c>
      <c r="C27" s="100">
        <v>364</v>
      </c>
      <c r="D27" s="56">
        <f t="shared" si="0"/>
        <v>0.89876543209876547</v>
      </c>
      <c r="E27" s="55"/>
      <c r="F27" s="100">
        <v>152</v>
      </c>
      <c r="G27" s="100">
        <v>133</v>
      </c>
      <c r="H27" s="56">
        <f t="shared" si="1"/>
        <v>0.875</v>
      </c>
      <c r="I27" s="55"/>
      <c r="J27" s="100">
        <v>166</v>
      </c>
      <c r="K27" s="100">
        <v>152</v>
      </c>
      <c r="L27" s="56">
        <f t="shared" si="2"/>
        <v>0.91566265060240959</v>
      </c>
      <c r="M27" s="55"/>
      <c r="N27" s="100">
        <v>87</v>
      </c>
      <c r="O27" s="100">
        <v>79</v>
      </c>
      <c r="P27" s="56">
        <f t="shared" si="3"/>
        <v>0.90804597701149425</v>
      </c>
      <c r="Q27" s="55"/>
      <c r="R27" s="100">
        <v>37</v>
      </c>
      <c r="S27" s="100">
        <v>37</v>
      </c>
      <c r="T27" s="56">
        <f t="shared" si="4"/>
        <v>1</v>
      </c>
    </row>
    <row r="28" spans="1:20" x14ac:dyDescent="0.2">
      <c r="A28" s="78" t="s">
        <v>55</v>
      </c>
      <c r="B28" s="100">
        <v>387</v>
      </c>
      <c r="C28" s="100">
        <v>338</v>
      </c>
      <c r="D28" s="56">
        <f t="shared" si="0"/>
        <v>0.87338501291989667</v>
      </c>
      <c r="E28" s="55"/>
      <c r="F28" s="100">
        <v>147</v>
      </c>
      <c r="G28" s="100">
        <v>131</v>
      </c>
      <c r="H28" s="56">
        <f t="shared" si="1"/>
        <v>0.891156462585034</v>
      </c>
      <c r="I28" s="55"/>
      <c r="J28" s="100">
        <v>183</v>
      </c>
      <c r="K28" s="100">
        <v>158</v>
      </c>
      <c r="L28" s="56">
        <f t="shared" si="2"/>
        <v>0.86338797814207646</v>
      </c>
      <c r="M28" s="55"/>
      <c r="N28" s="100">
        <v>57</v>
      </c>
      <c r="O28" s="100">
        <v>49</v>
      </c>
      <c r="P28" s="56">
        <f t="shared" si="3"/>
        <v>0.85964912280701755</v>
      </c>
      <c r="Q28" s="55"/>
      <c r="R28" s="100">
        <v>34</v>
      </c>
      <c r="S28" s="100">
        <v>30</v>
      </c>
      <c r="T28" s="56">
        <f t="shared" si="4"/>
        <v>0.88235294117647056</v>
      </c>
    </row>
    <row r="29" spans="1:20" x14ac:dyDescent="0.2">
      <c r="A29" s="78" t="s">
        <v>56</v>
      </c>
      <c r="B29" s="100">
        <v>353</v>
      </c>
      <c r="C29" s="100">
        <v>295</v>
      </c>
      <c r="D29" s="56">
        <f t="shared" si="0"/>
        <v>0.8356940509915014</v>
      </c>
      <c r="E29" s="55"/>
      <c r="F29" s="100">
        <v>127</v>
      </c>
      <c r="G29" s="100">
        <v>105</v>
      </c>
      <c r="H29" s="56">
        <f t="shared" si="1"/>
        <v>0.82677165354330706</v>
      </c>
      <c r="I29" s="55"/>
      <c r="J29" s="100">
        <v>148</v>
      </c>
      <c r="K29" s="100">
        <v>126</v>
      </c>
      <c r="L29" s="56">
        <f t="shared" si="2"/>
        <v>0.85135135135135132</v>
      </c>
      <c r="M29" s="55"/>
      <c r="N29" s="100">
        <v>78</v>
      </c>
      <c r="O29" s="100">
        <v>64</v>
      </c>
      <c r="P29" s="56">
        <f t="shared" si="3"/>
        <v>0.82051282051282048</v>
      </c>
      <c r="Q29" s="55"/>
      <c r="R29" s="100">
        <v>27</v>
      </c>
      <c r="S29" s="100">
        <v>24</v>
      </c>
      <c r="T29" s="56">
        <f t="shared" si="4"/>
        <v>0.88888888888888884</v>
      </c>
    </row>
    <row r="30" spans="1:20" x14ac:dyDescent="0.2">
      <c r="A30" s="78" t="s">
        <v>57</v>
      </c>
      <c r="B30" s="100">
        <v>486</v>
      </c>
      <c r="C30" s="100">
        <v>415</v>
      </c>
      <c r="D30" s="56">
        <f t="shared" si="0"/>
        <v>0.85390946502057619</v>
      </c>
      <c r="E30" s="55"/>
      <c r="F30" s="100">
        <v>181</v>
      </c>
      <c r="G30" s="100">
        <v>155</v>
      </c>
      <c r="H30" s="56">
        <f t="shared" si="1"/>
        <v>0.85635359116022103</v>
      </c>
      <c r="I30" s="55"/>
      <c r="J30" s="100">
        <v>220</v>
      </c>
      <c r="K30" s="100">
        <v>187</v>
      </c>
      <c r="L30" s="56">
        <f t="shared" si="2"/>
        <v>0.85</v>
      </c>
      <c r="M30" s="55"/>
      <c r="N30" s="100">
        <v>85</v>
      </c>
      <c r="O30" s="100">
        <v>73</v>
      </c>
      <c r="P30" s="56">
        <f t="shared" si="3"/>
        <v>0.85882352941176465</v>
      </c>
      <c r="Q30" s="55"/>
      <c r="R30" s="100">
        <v>58</v>
      </c>
      <c r="S30" s="100">
        <v>51</v>
      </c>
      <c r="T30" s="56">
        <f t="shared" si="4"/>
        <v>0.87931034482758619</v>
      </c>
    </row>
    <row r="31" spans="1:20" x14ac:dyDescent="0.2">
      <c r="A31" s="78" t="s">
        <v>58</v>
      </c>
      <c r="B31" s="100">
        <v>845</v>
      </c>
      <c r="C31" s="100">
        <v>729</v>
      </c>
      <c r="D31" s="56">
        <f t="shared" si="0"/>
        <v>0.86272189349112427</v>
      </c>
      <c r="E31" s="55"/>
      <c r="F31" s="100">
        <v>304</v>
      </c>
      <c r="G31" s="100">
        <v>260</v>
      </c>
      <c r="H31" s="56">
        <f t="shared" si="1"/>
        <v>0.85526315789473684</v>
      </c>
      <c r="I31" s="55"/>
      <c r="J31" s="100">
        <v>332</v>
      </c>
      <c r="K31" s="100">
        <v>293</v>
      </c>
      <c r="L31" s="56">
        <f t="shared" si="2"/>
        <v>0.88253012048192769</v>
      </c>
      <c r="M31" s="55"/>
      <c r="N31" s="100">
        <v>209</v>
      </c>
      <c r="O31" s="100">
        <v>176</v>
      </c>
      <c r="P31" s="56">
        <f t="shared" si="3"/>
        <v>0.84210526315789469</v>
      </c>
      <c r="Q31" s="55"/>
      <c r="R31" s="100">
        <v>81</v>
      </c>
      <c r="S31" s="100">
        <v>75</v>
      </c>
      <c r="T31" s="56">
        <f t="shared" si="4"/>
        <v>0.92592592592592593</v>
      </c>
    </row>
    <row r="32" spans="1:20" x14ac:dyDescent="0.2">
      <c r="A32" s="78" t="s">
        <v>59</v>
      </c>
      <c r="B32" s="100">
        <v>334</v>
      </c>
      <c r="C32" s="100">
        <v>302</v>
      </c>
      <c r="D32" s="56">
        <f t="shared" si="0"/>
        <v>0.90419161676646709</v>
      </c>
      <c r="E32" s="55"/>
      <c r="F32" s="100">
        <v>127</v>
      </c>
      <c r="G32" s="100">
        <v>115</v>
      </c>
      <c r="H32" s="56">
        <f t="shared" si="1"/>
        <v>0.90551181102362199</v>
      </c>
      <c r="I32" s="55"/>
      <c r="J32" s="100">
        <v>139</v>
      </c>
      <c r="K32" s="100">
        <v>127</v>
      </c>
      <c r="L32" s="56">
        <f t="shared" si="2"/>
        <v>0.91366906474820142</v>
      </c>
      <c r="M32" s="55"/>
      <c r="N32" s="100">
        <v>68</v>
      </c>
      <c r="O32" s="100">
        <v>60</v>
      </c>
      <c r="P32" s="56">
        <f t="shared" si="3"/>
        <v>0.88235294117647056</v>
      </c>
      <c r="Q32" s="55"/>
      <c r="R32" s="100">
        <v>31</v>
      </c>
      <c r="S32" s="100">
        <v>31</v>
      </c>
      <c r="T32" s="56">
        <f t="shared" si="4"/>
        <v>1</v>
      </c>
    </row>
    <row r="33" spans="1:20" x14ac:dyDescent="0.2">
      <c r="A33" s="78" t="s">
        <v>60</v>
      </c>
      <c r="B33" s="100">
        <v>640</v>
      </c>
      <c r="C33" s="100">
        <v>506</v>
      </c>
      <c r="D33" s="56">
        <f t="shared" si="0"/>
        <v>0.79062500000000002</v>
      </c>
      <c r="E33" s="55"/>
      <c r="F33" s="100">
        <v>243</v>
      </c>
      <c r="G33" s="100">
        <v>186</v>
      </c>
      <c r="H33" s="56">
        <f t="shared" si="1"/>
        <v>0.76543209876543206</v>
      </c>
      <c r="I33" s="55"/>
      <c r="J33" s="100">
        <v>272</v>
      </c>
      <c r="K33" s="100">
        <v>220</v>
      </c>
      <c r="L33" s="56">
        <f t="shared" si="2"/>
        <v>0.80882352941176472</v>
      </c>
      <c r="M33" s="55"/>
      <c r="N33" s="100">
        <v>125</v>
      </c>
      <c r="O33" s="100">
        <v>101</v>
      </c>
      <c r="P33" s="56">
        <f t="shared" si="3"/>
        <v>0.80800000000000005</v>
      </c>
      <c r="Q33" s="55"/>
      <c r="R33" s="100">
        <v>39</v>
      </c>
      <c r="S33" s="100">
        <v>35</v>
      </c>
      <c r="T33" s="56">
        <f t="shared" si="4"/>
        <v>0.89743589743589747</v>
      </c>
    </row>
    <row r="34" spans="1:20" x14ac:dyDescent="0.2">
      <c r="A34" s="78" t="s">
        <v>61</v>
      </c>
      <c r="B34" s="100">
        <v>195</v>
      </c>
      <c r="C34" s="100">
        <v>177</v>
      </c>
      <c r="D34" s="56">
        <f t="shared" si="0"/>
        <v>0.90769230769230769</v>
      </c>
      <c r="E34" s="55"/>
      <c r="F34" s="100">
        <v>68</v>
      </c>
      <c r="G34" s="100">
        <v>62</v>
      </c>
      <c r="H34" s="56">
        <f t="shared" si="1"/>
        <v>0.91176470588235292</v>
      </c>
      <c r="I34" s="55"/>
      <c r="J34" s="100">
        <v>69</v>
      </c>
      <c r="K34" s="100">
        <v>63</v>
      </c>
      <c r="L34" s="56">
        <f t="shared" si="2"/>
        <v>0.91304347826086951</v>
      </c>
      <c r="M34" s="55"/>
      <c r="N34" s="100">
        <v>58</v>
      </c>
      <c r="O34" s="100">
        <v>52</v>
      </c>
      <c r="P34" s="56">
        <f t="shared" si="3"/>
        <v>0.89655172413793105</v>
      </c>
      <c r="Q34" s="55"/>
      <c r="R34" s="100">
        <v>13</v>
      </c>
      <c r="S34" s="100">
        <v>13</v>
      </c>
      <c r="T34" s="56">
        <f t="shared" si="4"/>
        <v>1</v>
      </c>
    </row>
    <row r="35" spans="1:20" x14ac:dyDescent="0.2">
      <c r="A35" s="78" t="s">
        <v>62</v>
      </c>
      <c r="B35" s="100">
        <v>840</v>
      </c>
      <c r="C35" s="100">
        <v>709</v>
      </c>
      <c r="D35" s="56">
        <f t="shared" si="0"/>
        <v>0.84404761904761905</v>
      </c>
      <c r="E35" s="55"/>
      <c r="F35" s="100">
        <v>260</v>
      </c>
      <c r="G35" s="100">
        <v>224</v>
      </c>
      <c r="H35" s="56">
        <f t="shared" si="1"/>
        <v>0.86153846153846159</v>
      </c>
      <c r="I35" s="55"/>
      <c r="J35" s="100">
        <v>295</v>
      </c>
      <c r="K35" s="100">
        <v>260</v>
      </c>
      <c r="L35" s="56">
        <f t="shared" si="2"/>
        <v>0.88135593220338981</v>
      </c>
      <c r="M35" s="55"/>
      <c r="N35" s="100">
        <v>285</v>
      </c>
      <c r="O35" s="100">
        <v>225</v>
      </c>
      <c r="P35" s="56">
        <f t="shared" si="3"/>
        <v>0.78947368421052633</v>
      </c>
      <c r="Q35" s="55"/>
      <c r="R35" s="100">
        <v>70</v>
      </c>
      <c r="S35" s="100">
        <v>58</v>
      </c>
      <c r="T35" s="56">
        <f t="shared" si="4"/>
        <v>0.82857142857142863</v>
      </c>
    </row>
    <row r="36" spans="1:20" x14ac:dyDescent="0.2">
      <c r="A36" s="87" t="s">
        <v>63</v>
      </c>
      <c r="B36" s="100">
        <v>840</v>
      </c>
      <c r="C36" s="100">
        <v>745</v>
      </c>
      <c r="D36" s="56">
        <f t="shared" si="0"/>
        <v>0.88690476190476186</v>
      </c>
      <c r="E36" s="55"/>
      <c r="F36" s="100">
        <v>312</v>
      </c>
      <c r="G36" s="100">
        <v>280</v>
      </c>
      <c r="H36" s="56">
        <f t="shared" si="1"/>
        <v>0.89743589743589747</v>
      </c>
      <c r="I36" s="55"/>
      <c r="J36" s="100">
        <v>364</v>
      </c>
      <c r="K36" s="100">
        <v>317</v>
      </c>
      <c r="L36" s="56">
        <f t="shared" si="2"/>
        <v>0.87087912087912089</v>
      </c>
      <c r="M36" s="55"/>
      <c r="N36" s="100">
        <v>164</v>
      </c>
      <c r="O36" s="100">
        <v>148</v>
      </c>
      <c r="P36" s="56">
        <f t="shared" si="3"/>
        <v>0.90243902439024393</v>
      </c>
      <c r="Q36" s="55"/>
      <c r="R36" s="100">
        <v>97</v>
      </c>
      <c r="S36" s="100">
        <v>84</v>
      </c>
      <c r="T36" s="56">
        <f t="shared" si="4"/>
        <v>0.865979381443299</v>
      </c>
    </row>
    <row r="37" spans="1:20" ht="13.5" thickBot="1" x14ac:dyDescent="0.25">
      <c r="A37" s="88" t="s">
        <v>64</v>
      </c>
      <c r="B37" s="89">
        <v>166</v>
      </c>
      <c r="C37" s="89">
        <v>129</v>
      </c>
      <c r="D37" s="90">
        <f t="shared" si="0"/>
        <v>0.77710843373493976</v>
      </c>
      <c r="E37" s="65"/>
      <c r="F37" s="89">
        <v>62</v>
      </c>
      <c r="G37" s="89">
        <v>48</v>
      </c>
      <c r="H37" s="90">
        <f t="shared" si="1"/>
        <v>0.77419354838709675</v>
      </c>
      <c r="I37" s="65"/>
      <c r="J37" s="89">
        <v>63</v>
      </c>
      <c r="K37" s="89">
        <v>51</v>
      </c>
      <c r="L37" s="90">
        <f t="shared" si="2"/>
        <v>0.80952380952380953</v>
      </c>
      <c r="M37" s="65"/>
      <c r="N37" s="89">
        <v>41</v>
      </c>
      <c r="O37" s="89">
        <v>30</v>
      </c>
      <c r="P37" s="90">
        <f t="shared" si="3"/>
        <v>0.73170731707317072</v>
      </c>
      <c r="Q37" s="65"/>
      <c r="R37" s="89">
        <v>9</v>
      </c>
      <c r="S37" s="89">
        <v>9</v>
      </c>
      <c r="T37" s="90">
        <f t="shared" si="4"/>
        <v>1</v>
      </c>
    </row>
  </sheetData>
  <mergeCells count="12">
    <mergeCell ref="W1:X2"/>
    <mergeCell ref="R7:T7"/>
    <mergeCell ref="A1:T1"/>
    <mergeCell ref="A2:T2"/>
    <mergeCell ref="A3:T3"/>
    <mergeCell ref="A4:T4"/>
    <mergeCell ref="B6:P6"/>
    <mergeCell ref="A7:A8"/>
    <mergeCell ref="B7:D7"/>
    <mergeCell ref="F7:H7"/>
    <mergeCell ref="J7:L7"/>
    <mergeCell ref="N7:P7"/>
  </mergeCells>
  <hyperlinks>
    <hyperlink ref="W1" r:id="rId1" location="INDICE!A1"/>
    <hyperlink ref="W1:X2" location="INDICE!A3" display="INDICE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46</vt:i4>
      </vt:variant>
    </vt:vector>
  </HeadingPairs>
  <TitlesOfParts>
    <vt:vector size="77" baseType="lpstr">
      <vt:lpstr>INDICE</vt:lpstr>
      <vt:lpstr>PORTADA</vt:lpstr>
      <vt:lpstr>FUNCIONARIOS</vt:lpstr>
      <vt:lpstr>c-1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c24</vt:lpstr>
      <vt:lpstr>c-25</vt:lpstr>
      <vt:lpstr>c-26</vt:lpstr>
      <vt:lpstr>c-27</vt:lpstr>
      <vt:lpstr>c-28</vt:lpstr>
      <vt:lpstr>'c-1'!Área_de_impresión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'c-2'!Área_de_impresión</vt:lpstr>
      <vt:lpstr>'c-20'!Área_de_impresión</vt:lpstr>
      <vt:lpstr>'c-21'!Área_de_impresión</vt:lpstr>
      <vt:lpstr>'c-22'!Área_de_impresión</vt:lpstr>
      <vt:lpstr>'c-23'!Área_de_impresión</vt:lpstr>
      <vt:lpstr>'c24'!Área_de_impresión</vt:lpstr>
      <vt:lpstr>'c-25'!Área_de_impresión</vt:lpstr>
      <vt:lpstr>'c-26'!Área_de_impresión</vt:lpstr>
      <vt:lpstr>'c-27'!Área_de_impresión</vt:lpstr>
      <vt:lpstr>'c-28'!Área_de_impresión</vt:lpstr>
      <vt:lpstr>'c-3'!Área_de_impresión</vt:lpstr>
      <vt:lpstr>'c-4'!Área_de_impresión</vt:lpstr>
      <vt:lpstr>'c-5'!Área_de_impresión</vt:lpstr>
      <vt:lpstr>'c-6'!Área_de_impresión</vt:lpstr>
      <vt:lpstr>'c-7'!Área_de_impresión</vt:lpstr>
      <vt:lpstr>'c-8'!Área_de_impresión</vt:lpstr>
      <vt:lpstr>'c-9'!Área_de_impresión</vt:lpstr>
      <vt:lpstr>INDICE!Área_de_impresión</vt:lpstr>
      <vt:lpstr>'c-11'!BaseDeDatos</vt:lpstr>
      <vt:lpstr>'c-12'!BaseDeDatos</vt:lpstr>
      <vt:lpstr>'c-13'!BaseDeDatos</vt:lpstr>
      <vt:lpstr>'c-14'!BaseDeDatos</vt:lpstr>
      <vt:lpstr>'c-15'!BaseDeDatos</vt:lpstr>
      <vt:lpstr>'c-16'!BaseDeDatos</vt:lpstr>
      <vt:lpstr>'c-17'!BaseDeDatos</vt:lpstr>
      <vt:lpstr>'c-19'!BaseDeDatos</vt:lpstr>
      <vt:lpstr>'c24'!BaseDeDatos</vt:lpstr>
      <vt:lpstr>'c-25'!BaseDeDatos</vt:lpstr>
      <vt:lpstr>'c-26'!BaseDeDatos</vt:lpstr>
      <vt:lpstr>'c-27'!BaseDeDatos</vt:lpstr>
      <vt:lpstr>'c-28'!BaseDeDatos</vt:lpstr>
      <vt:lpstr>'c-4'!BaseDeDatos</vt:lpstr>
      <vt:lpstr>'c-5'!BaseDeDatos</vt:lpstr>
      <vt:lpstr>BaseDeDatos</vt:lpstr>
      <vt:lpstr>FUNCIONARIOS!OLE_LINK1</vt:lpstr>
    </vt:vector>
  </TitlesOfParts>
  <Company>MEP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Mayra Quiros Jimenez</cp:lastModifiedBy>
  <cp:lastPrinted>2020-01-24T20:06:19Z</cp:lastPrinted>
  <dcterms:created xsi:type="dcterms:W3CDTF">1999-01-05T21:42:34Z</dcterms:created>
  <dcterms:modified xsi:type="dcterms:W3CDTF">2020-01-24T20:11:40Z</dcterms:modified>
</cp:coreProperties>
</file>