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BOLETINE\Repetición\2018\"/>
    </mc:Choice>
  </mc:AlternateContent>
  <bookViews>
    <workbookView xWindow="0" yWindow="0" windowWidth="24000" windowHeight="8835" tabRatio="873"/>
  </bookViews>
  <sheets>
    <sheet name="INDICE" sheetId="1" r:id="rId1"/>
    <sheet name="PORTADA" sheetId="36" r:id="rId2"/>
    <sheet name="FUNCIONARIOS" sheetId="35" r:id="rId3"/>
    <sheet name="C1" sheetId="2" r:id="rId4"/>
    <sheet name="C2" sheetId="3" r:id="rId5"/>
    <sheet name="C3" sheetId="5" r:id="rId6"/>
    <sheet name="C4" sheetId="6" r:id="rId7"/>
    <sheet name="C5" sheetId="7" r:id="rId8"/>
    <sheet name="C6" sheetId="8" r:id="rId9"/>
    <sheet name="C7" sheetId="9" r:id="rId10"/>
    <sheet name="C8" sheetId="10" r:id="rId11"/>
    <sheet name="C9" sheetId="11" r:id="rId12"/>
    <sheet name="C10" sheetId="12" r:id="rId13"/>
    <sheet name="C11-C12" sheetId="13" r:id="rId14"/>
    <sheet name="C13" sheetId="15" r:id="rId15"/>
    <sheet name="C14" sheetId="16" r:id="rId16"/>
    <sheet name="C15-C16" sheetId="17" r:id="rId17"/>
  </sheets>
  <definedNames>
    <definedName name="_xlnm.Print_Area" localSheetId="3">'C1'!$A$1:$I$33</definedName>
    <definedName name="_xlnm.Print_Area" localSheetId="12">'C10'!$A$1:$AB$72</definedName>
    <definedName name="_xlnm.Print_Area" localSheetId="13">'C11-C12'!$A$1:$AB$84</definedName>
    <definedName name="_xlnm.Print_Area" localSheetId="14">'C13'!$A$1:$AB$43</definedName>
    <definedName name="_xlnm.Print_Area" localSheetId="15">'C14'!$A$1:$AB$60</definedName>
    <definedName name="_xlnm.Print_Area" localSheetId="16">'C15-C16'!$A$1:$AB$83</definedName>
    <definedName name="_xlnm.Print_Area" localSheetId="4">'C2'!$A$1:$Y$34</definedName>
    <definedName name="_xlnm.Print_Area" localSheetId="5">'C3'!$A$1:$V$21</definedName>
    <definedName name="_xlnm.Print_Area" localSheetId="6">'C4'!$A$1:$Y$34</definedName>
    <definedName name="_xlnm.Print_Area" localSheetId="7">'C5'!$A$1:$Y$34</definedName>
    <definedName name="_xlnm.Print_Area" localSheetId="8">'C6'!$A$1:$Y$34</definedName>
    <definedName name="_xlnm.Print_Area" localSheetId="9">'C7'!$A$1:$V$21</definedName>
    <definedName name="_xlnm.Print_Area" localSheetId="10">'C8'!$A$1:$V$21</definedName>
    <definedName name="_xlnm.Print_Area" localSheetId="11">'C9'!$A$1:$AB$43</definedName>
    <definedName name="_xlnm.Print_Area" localSheetId="0">INDICE!$A$1:$B$12</definedName>
    <definedName name="OLE_LINK1" localSheetId="2">FUNCIONARIOS!$D$6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7" i="8" l="1"/>
  <c r="X12" i="8"/>
  <c r="X17" i="7"/>
  <c r="X12" i="7"/>
  <c r="X19" i="6"/>
  <c r="X18" i="6"/>
  <c r="X15" i="6"/>
  <c r="X12" i="6" s="1"/>
  <c r="X14" i="6"/>
  <c r="X13" i="6"/>
  <c r="X17" i="6"/>
  <c r="H31" i="2"/>
  <c r="X10" i="8" l="1"/>
  <c r="X10" i="7"/>
  <c r="X10" i="6"/>
  <c r="E31" i="2" l="1"/>
  <c r="K17" i="10" l="1"/>
  <c r="K10" i="10" s="1"/>
  <c r="K17" i="9"/>
  <c r="K12" i="9"/>
  <c r="Y17" i="8"/>
  <c r="Y12" i="8"/>
  <c r="Y19" i="7"/>
  <c r="Y17" i="7" s="1"/>
  <c r="Y18" i="7"/>
  <c r="Y15" i="7"/>
  <c r="Y14" i="7"/>
  <c r="Y13" i="7"/>
  <c r="Y19" i="6"/>
  <c r="Y17" i="6" s="1"/>
  <c r="Y18" i="6"/>
  <c r="Y15" i="6"/>
  <c r="Y14" i="6"/>
  <c r="Y13" i="6"/>
  <c r="Y12" i="6" s="1"/>
  <c r="Y10" i="6" s="1"/>
  <c r="K17" i="5"/>
  <c r="K12" i="5"/>
  <c r="H32" i="2"/>
  <c r="I32" i="2" s="1"/>
  <c r="E32" i="2"/>
  <c r="F32" i="2" s="1"/>
  <c r="K10" i="9" l="1"/>
  <c r="Y10" i="8"/>
  <c r="Y12" i="7"/>
  <c r="K10" i="5"/>
  <c r="AA12" i="12"/>
  <c r="Z12" i="12"/>
  <c r="W12" i="12"/>
  <c r="V12" i="12"/>
  <c r="S12" i="12"/>
  <c r="R12" i="12"/>
  <c r="O12" i="12"/>
  <c r="N12" i="12"/>
  <c r="K12" i="12"/>
  <c r="J12" i="12"/>
  <c r="G12" i="12"/>
  <c r="F12" i="12"/>
  <c r="D12" i="12"/>
  <c r="C12" i="12"/>
  <c r="B12" i="12"/>
  <c r="Y10" i="7" l="1"/>
  <c r="J17" i="10"/>
  <c r="J10" i="10" s="1"/>
  <c r="J17" i="9"/>
  <c r="J12" i="9"/>
  <c r="J10" i="9" l="1"/>
  <c r="J17" i="5"/>
  <c r="J12" i="5"/>
  <c r="J10" i="5" l="1"/>
  <c r="Y17" i="3"/>
  <c r="Y12" i="3"/>
  <c r="X17" i="3"/>
  <c r="X12" i="3"/>
  <c r="Y10" i="3" l="1"/>
  <c r="X10" i="3"/>
  <c r="I17" i="10" l="1"/>
  <c r="I10" i="10" s="1"/>
  <c r="I17" i="9"/>
  <c r="I12" i="9"/>
  <c r="W17" i="8"/>
  <c r="W12" i="8"/>
  <c r="W17" i="7"/>
  <c r="W12" i="7"/>
  <c r="W10" i="7" s="1"/>
  <c r="I10" i="9" l="1"/>
  <c r="W10" i="8"/>
  <c r="X24" i="15" l="1"/>
  <c r="T24" i="15"/>
  <c r="P24" i="15"/>
  <c r="L24" i="15"/>
  <c r="H24" i="15"/>
  <c r="AB24" i="15" l="1"/>
  <c r="BE39" i="17" l="1"/>
  <c r="BA39" i="17"/>
  <c r="AW39" i="17"/>
  <c r="AS39" i="17"/>
  <c r="AO39" i="17"/>
  <c r="AK39" i="17"/>
  <c r="BE38" i="17"/>
  <c r="BA38" i="17"/>
  <c r="AW38" i="17"/>
  <c r="AS38" i="17"/>
  <c r="AO38" i="17"/>
  <c r="AK38" i="17"/>
  <c r="BE37" i="17"/>
  <c r="BA37" i="17"/>
  <c r="AW37" i="17"/>
  <c r="AS37" i="17"/>
  <c r="AO37" i="17"/>
  <c r="AK37" i="17"/>
  <c r="BE36" i="17"/>
  <c r="BA36" i="17"/>
  <c r="AW36" i="17"/>
  <c r="AS36" i="17"/>
  <c r="AO36" i="17"/>
  <c r="AK36" i="17"/>
  <c r="BE35" i="17"/>
  <c r="BA35" i="17"/>
  <c r="AW35" i="17"/>
  <c r="AS35" i="17"/>
  <c r="AO35" i="17"/>
  <c r="AK35" i="17"/>
  <c r="BE34" i="17"/>
  <c r="BA34" i="17"/>
  <c r="AW34" i="17"/>
  <c r="AS34" i="17"/>
  <c r="AO34" i="17"/>
  <c r="AK34" i="17"/>
  <c r="BE33" i="17"/>
  <c r="BA33" i="17"/>
  <c r="AW33" i="17"/>
  <c r="AS33" i="17"/>
  <c r="AO33" i="17"/>
  <c r="AK33" i="17"/>
  <c r="BE32" i="17"/>
  <c r="BA32" i="17"/>
  <c r="AW32" i="17"/>
  <c r="AS32" i="17"/>
  <c r="AO32" i="17"/>
  <c r="AK32" i="17"/>
  <c r="BE31" i="17"/>
  <c r="BA31" i="17"/>
  <c r="AW31" i="17"/>
  <c r="AS31" i="17"/>
  <c r="AO31" i="17"/>
  <c r="AK31" i="17"/>
  <c r="BE30" i="17"/>
  <c r="BA30" i="17"/>
  <c r="AW30" i="17"/>
  <c r="AS30" i="17"/>
  <c r="AO30" i="17"/>
  <c r="AK30" i="17"/>
  <c r="BE29" i="17"/>
  <c r="BA29" i="17"/>
  <c r="AW29" i="17"/>
  <c r="AS29" i="17"/>
  <c r="AO29" i="17"/>
  <c r="AK29" i="17"/>
  <c r="BE28" i="17"/>
  <c r="BA28" i="17"/>
  <c r="AW28" i="17"/>
  <c r="AS28" i="17"/>
  <c r="AO28" i="17"/>
  <c r="AK28" i="17"/>
  <c r="BE27" i="17"/>
  <c r="BA27" i="17"/>
  <c r="AW27" i="17"/>
  <c r="AS27" i="17"/>
  <c r="AO27" i="17"/>
  <c r="AK27" i="17"/>
  <c r="BE26" i="17"/>
  <c r="BA26" i="17"/>
  <c r="AW26" i="17"/>
  <c r="AS26" i="17"/>
  <c r="AO26" i="17"/>
  <c r="AK26" i="17"/>
  <c r="BE25" i="17"/>
  <c r="BA25" i="17"/>
  <c r="AW25" i="17"/>
  <c r="AS25" i="17"/>
  <c r="AO25" i="17"/>
  <c r="AK25" i="17"/>
  <c r="BE24" i="17"/>
  <c r="BA24" i="17"/>
  <c r="AW24" i="17"/>
  <c r="AS24" i="17"/>
  <c r="AO24" i="17"/>
  <c r="AK24" i="17"/>
  <c r="BE23" i="17"/>
  <c r="BA23" i="17"/>
  <c r="AW23" i="17"/>
  <c r="AS23" i="17"/>
  <c r="AO23" i="17"/>
  <c r="AK23" i="17"/>
  <c r="BE22" i="17"/>
  <c r="BA22" i="17"/>
  <c r="AW22" i="17"/>
  <c r="AS22" i="17"/>
  <c r="AO22" i="17"/>
  <c r="AK22" i="17"/>
  <c r="BE21" i="17"/>
  <c r="BA21" i="17"/>
  <c r="AW21" i="17"/>
  <c r="AS21" i="17"/>
  <c r="AO21" i="17"/>
  <c r="AK21" i="17"/>
  <c r="BE20" i="17"/>
  <c r="BA20" i="17"/>
  <c r="AW20" i="17"/>
  <c r="AS20" i="17"/>
  <c r="AO20" i="17"/>
  <c r="AK20" i="17"/>
  <c r="BE19" i="17"/>
  <c r="BA19" i="17"/>
  <c r="AW19" i="17"/>
  <c r="AS19" i="17"/>
  <c r="AO19" i="17"/>
  <c r="AK19" i="17"/>
  <c r="BE18" i="17"/>
  <c r="BA18" i="17"/>
  <c r="AW18" i="17"/>
  <c r="AS18" i="17"/>
  <c r="AO18" i="17"/>
  <c r="AK18" i="17"/>
  <c r="BE17" i="17"/>
  <c r="BA17" i="17"/>
  <c r="AW17" i="17"/>
  <c r="AS17" i="17"/>
  <c r="AO17" i="17"/>
  <c r="AK17" i="17"/>
  <c r="BE16" i="17"/>
  <c r="BA16" i="17"/>
  <c r="AW16" i="17"/>
  <c r="AS16" i="17"/>
  <c r="AO16" i="17"/>
  <c r="AK16" i="17"/>
  <c r="BE15" i="17"/>
  <c r="BA15" i="17"/>
  <c r="AW15" i="17"/>
  <c r="AS15" i="17"/>
  <c r="AO15" i="17"/>
  <c r="AK15" i="17"/>
  <c r="BE14" i="17"/>
  <c r="BA14" i="17"/>
  <c r="AW14" i="17"/>
  <c r="AS14" i="17"/>
  <c r="AO14" i="17"/>
  <c r="AK14" i="17"/>
  <c r="BE13" i="17"/>
  <c r="BA13" i="17"/>
  <c r="AW13" i="17"/>
  <c r="AS13" i="17"/>
  <c r="AO13" i="17"/>
  <c r="AK13" i="17"/>
  <c r="BD11" i="17"/>
  <c r="BC11" i="17"/>
  <c r="BE11" i="17" s="1"/>
  <c r="AZ11" i="17"/>
  <c r="AY11" i="17"/>
  <c r="BA11" i="17" s="1"/>
  <c r="AV11" i="17"/>
  <c r="AU11" i="17"/>
  <c r="AW11" i="17" s="1"/>
  <c r="AS11" i="17"/>
  <c r="AR11" i="17"/>
  <c r="AQ11" i="17"/>
  <c r="AO11" i="17"/>
  <c r="AN11" i="17"/>
  <c r="AM11" i="17"/>
  <c r="AJ11" i="17"/>
  <c r="AI11" i="17"/>
  <c r="AK11" i="17" s="1"/>
  <c r="AG11" i="17"/>
  <c r="AF11" i="17"/>
  <c r="AE11" i="17"/>
  <c r="BE39" i="13"/>
  <c r="BA39" i="13"/>
  <c r="AW39" i="13"/>
  <c r="AS39" i="13"/>
  <c r="AO39" i="13"/>
  <c r="AK39" i="13"/>
  <c r="BE38" i="13"/>
  <c r="BA38" i="13"/>
  <c r="AW38" i="13"/>
  <c r="AS38" i="13"/>
  <c r="AO38" i="13"/>
  <c r="AK38" i="13"/>
  <c r="BE37" i="13"/>
  <c r="BA37" i="13"/>
  <c r="AW37" i="13"/>
  <c r="AS37" i="13"/>
  <c r="AO37" i="13"/>
  <c r="AK37" i="13"/>
  <c r="BE36" i="13"/>
  <c r="BA36" i="13"/>
  <c r="AW36" i="13"/>
  <c r="AS36" i="13"/>
  <c r="AO36" i="13"/>
  <c r="AK36" i="13"/>
  <c r="BE35" i="13"/>
  <c r="BA35" i="13"/>
  <c r="AW35" i="13"/>
  <c r="AS35" i="13"/>
  <c r="AO35" i="13"/>
  <c r="AK35" i="13"/>
  <c r="BE34" i="13"/>
  <c r="BA34" i="13"/>
  <c r="AW34" i="13"/>
  <c r="AS34" i="13"/>
  <c r="AO34" i="13"/>
  <c r="AK34" i="13"/>
  <c r="BE33" i="13"/>
  <c r="BA33" i="13"/>
  <c r="AW33" i="13"/>
  <c r="AS33" i="13"/>
  <c r="AO33" i="13"/>
  <c r="AK33" i="13"/>
  <c r="BE32" i="13"/>
  <c r="BA32" i="13"/>
  <c r="AW32" i="13"/>
  <c r="AS32" i="13"/>
  <c r="AO32" i="13"/>
  <c r="AK32" i="13"/>
  <c r="BE31" i="13"/>
  <c r="BA31" i="13"/>
  <c r="AW31" i="13"/>
  <c r="AS31" i="13"/>
  <c r="AO31" i="13"/>
  <c r="AK31" i="13"/>
  <c r="BE30" i="13"/>
  <c r="BA30" i="13"/>
  <c r="AW30" i="13"/>
  <c r="AS30" i="13"/>
  <c r="AO30" i="13"/>
  <c r="AK30" i="13"/>
  <c r="BE29" i="13"/>
  <c r="BA29" i="13"/>
  <c r="AW29" i="13"/>
  <c r="AS29" i="13"/>
  <c r="AO29" i="13"/>
  <c r="AK29" i="13"/>
  <c r="BE28" i="13"/>
  <c r="BA28" i="13"/>
  <c r="AW28" i="13"/>
  <c r="AS28" i="13"/>
  <c r="AO28" i="13"/>
  <c r="AK28" i="13"/>
  <c r="BE27" i="13"/>
  <c r="BA27" i="13"/>
  <c r="AW27" i="13"/>
  <c r="AS27" i="13"/>
  <c r="AO27" i="13"/>
  <c r="AK27" i="13"/>
  <c r="BE26" i="13"/>
  <c r="BA26" i="13"/>
  <c r="AW26" i="13"/>
  <c r="AS26" i="13"/>
  <c r="AO26" i="13"/>
  <c r="AK26" i="13"/>
  <c r="BE25" i="13"/>
  <c r="BA25" i="13"/>
  <c r="AW25" i="13"/>
  <c r="AS25" i="13"/>
  <c r="AO25" i="13"/>
  <c r="AK25" i="13"/>
  <c r="BE24" i="13"/>
  <c r="BA24" i="13"/>
  <c r="AW24" i="13"/>
  <c r="AS24" i="13"/>
  <c r="AO24" i="13"/>
  <c r="AK24" i="13"/>
  <c r="BE23" i="13"/>
  <c r="BA23" i="13"/>
  <c r="AW23" i="13"/>
  <c r="AS23" i="13"/>
  <c r="AO23" i="13"/>
  <c r="AK23" i="13"/>
  <c r="BE22" i="13"/>
  <c r="BA22" i="13"/>
  <c r="AW22" i="13"/>
  <c r="AS22" i="13"/>
  <c r="AO22" i="13"/>
  <c r="AK22" i="13"/>
  <c r="BE21" i="13"/>
  <c r="BA21" i="13"/>
  <c r="AW21" i="13"/>
  <c r="AS21" i="13"/>
  <c r="AO21" i="13"/>
  <c r="AK21" i="13"/>
  <c r="BE20" i="13"/>
  <c r="BA20" i="13"/>
  <c r="AW20" i="13"/>
  <c r="AS20" i="13"/>
  <c r="AO20" i="13"/>
  <c r="AK20" i="13"/>
  <c r="BE19" i="13"/>
  <c r="BA19" i="13"/>
  <c r="AW19" i="13"/>
  <c r="AS19" i="13"/>
  <c r="AO19" i="13"/>
  <c r="AK19" i="13"/>
  <c r="BE18" i="13"/>
  <c r="BA18" i="13"/>
  <c r="AW18" i="13"/>
  <c r="AS18" i="13"/>
  <c r="AO18" i="13"/>
  <c r="AK18" i="13"/>
  <c r="BE17" i="13"/>
  <c r="BA17" i="13"/>
  <c r="AW17" i="13"/>
  <c r="AS17" i="13"/>
  <c r="AO17" i="13"/>
  <c r="AK17" i="13"/>
  <c r="BE16" i="13"/>
  <c r="BA16" i="13"/>
  <c r="AW16" i="13"/>
  <c r="AS16" i="13"/>
  <c r="AO16" i="13"/>
  <c r="AK16" i="13"/>
  <c r="BE15" i="13"/>
  <c r="BA15" i="13"/>
  <c r="AW15" i="13"/>
  <c r="AS15" i="13"/>
  <c r="AO15" i="13"/>
  <c r="AK15" i="13"/>
  <c r="BE14" i="13"/>
  <c r="BA14" i="13"/>
  <c r="AW14" i="13"/>
  <c r="AS14" i="13"/>
  <c r="AO14" i="13"/>
  <c r="AK14" i="13"/>
  <c r="BE13" i="13"/>
  <c r="BA13" i="13"/>
  <c r="AW13" i="13"/>
  <c r="AS13" i="13"/>
  <c r="AO13" i="13"/>
  <c r="AK13" i="13"/>
  <c r="BD11" i="13"/>
  <c r="BC11" i="13"/>
  <c r="AZ11" i="13"/>
  <c r="AY11" i="13"/>
  <c r="AV11" i="13"/>
  <c r="AU11" i="13"/>
  <c r="AR11" i="13"/>
  <c r="AQ11" i="13"/>
  <c r="AN11" i="13"/>
  <c r="AM11" i="13"/>
  <c r="AJ11" i="13"/>
  <c r="AI11" i="13"/>
  <c r="AG11" i="13"/>
  <c r="AF11" i="13"/>
  <c r="AE11" i="13"/>
  <c r="H11" i="13"/>
  <c r="L11" i="13"/>
  <c r="P11" i="13"/>
  <c r="T11" i="13"/>
  <c r="AA11" i="13"/>
  <c r="Z11" i="13"/>
  <c r="X11" i="13"/>
  <c r="W11" i="13"/>
  <c r="V11" i="13"/>
  <c r="S11" i="13"/>
  <c r="R11" i="13"/>
  <c r="O11" i="13"/>
  <c r="N11" i="13"/>
  <c r="K11" i="13"/>
  <c r="J11" i="13"/>
  <c r="G11" i="13"/>
  <c r="F11" i="13"/>
  <c r="D11" i="13"/>
  <c r="C11" i="13"/>
  <c r="B11" i="13"/>
  <c r="B12" i="11"/>
  <c r="C12" i="11"/>
  <c r="D12" i="11"/>
  <c r="F12" i="11"/>
  <c r="G12" i="11"/>
  <c r="H12" i="11"/>
  <c r="J12" i="11"/>
  <c r="K12" i="11"/>
  <c r="L12" i="11"/>
  <c r="N12" i="11"/>
  <c r="O12" i="11"/>
  <c r="P12" i="11"/>
  <c r="R12" i="11"/>
  <c r="S12" i="11"/>
  <c r="T12" i="11"/>
  <c r="V12" i="11"/>
  <c r="W12" i="11"/>
  <c r="X12" i="11"/>
  <c r="Z12" i="11"/>
  <c r="AA12" i="11"/>
  <c r="BE11" i="13" l="1"/>
  <c r="AS11" i="13"/>
  <c r="AW11" i="13"/>
  <c r="AO11" i="13"/>
  <c r="AK11" i="13"/>
  <c r="BA11" i="13"/>
  <c r="AB11" i="13"/>
  <c r="AB14" i="12"/>
  <c r="AB12" i="12" s="1"/>
  <c r="X14" i="12"/>
  <c r="X12" i="12" s="1"/>
  <c r="T14" i="12"/>
  <c r="T12" i="12" s="1"/>
  <c r="P14" i="12"/>
  <c r="P12" i="12" s="1"/>
  <c r="L14" i="12"/>
  <c r="L12" i="12" s="1"/>
  <c r="H14" i="12"/>
  <c r="H12" i="12" s="1"/>
  <c r="BE24" i="11"/>
  <c r="BA24" i="11"/>
  <c r="AW24" i="11"/>
  <c r="AS24" i="11"/>
  <c r="AO24" i="11"/>
  <c r="AK24" i="11"/>
  <c r="BE23" i="11"/>
  <c r="BA23" i="11"/>
  <c r="AW23" i="11"/>
  <c r="AS23" i="11"/>
  <c r="AO23" i="11"/>
  <c r="AK23" i="11"/>
  <c r="BE22" i="11"/>
  <c r="BA22" i="11"/>
  <c r="AW22" i="11"/>
  <c r="AS22" i="11"/>
  <c r="AO22" i="11"/>
  <c r="AK22" i="11"/>
  <c r="BD21" i="11"/>
  <c r="BC21" i="11"/>
  <c r="BE21" i="11" s="1"/>
  <c r="AZ21" i="11"/>
  <c r="AY21" i="11"/>
  <c r="BA21" i="11" s="1"/>
  <c r="AV21" i="11"/>
  <c r="AU21" i="11"/>
  <c r="AR21" i="11"/>
  <c r="AQ21" i="11"/>
  <c r="AN21" i="11"/>
  <c r="AM21" i="11"/>
  <c r="AJ21" i="11"/>
  <c r="AI21" i="11"/>
  <c r="AK21" i="11" s="1"/>
  <c r="AG21" i="11"/>
  <c r="AF21" i="11"/>
  <c r="AE21" i="11"/>
  <c r="BE19" i="11"/>
  <c r="BA19" i="11"/>
  <c r="AW19" i="11"/>
  <c r="AS19" i="11"/>
  <c r="AO19" i="11"/>
  <c r="AK19" i="11"/>
  <c r="BE18" i="11"/>
  <c r="BA18" i="11"/>
  <c r="AW18" i="11"/>
  <c r="AS18" i="11"/>
  <c r="AO18" i="11"/>
  <c r="AK18" i="11"/>
  <c r="BE17" i="11"/>
  <c r="BA17" i="11"/>
  <c r="AW17" i="11"/>
  <c r="AS17" i="11"/>
  <c r="AO17" i="11"/>
  <c r="AK17" i="11"/>
  <c r="BD16" i="11"/>
  <c r="BD11" i="11" s="1"/>
  <c r="BC16" i="11"/>
  <c r="AZ16" i="11"/>
  <c r="AZ11" i="11" s="1"/>
  <c r="AY16" i="11"/>
  <c r="AV16" i="11"/>
  <c r="AU16" i="11"/>
  <c r="AR16" i="11"/>
  <c r="AR11" i="11" s="1"/>
  <c r="AQ16" i="11"/>
  <c r="AN16" i="11"/>
  <c r="AN11" i="11" s="1"/>
  <c r="AM16" i="11"/>
  <c r="AJ16" i="11"/>
  <c r="AJ11" i="11" s="1"/>
  <c r="AI16" i="11"/>
  <c r="AG16" i="11"/>
  <c r="AG11" i="11" s="1"/>
  <c r="AF16" i="11"/>
  <c r="AE16" i="11"/>
  <c r="BD14" i="11"/>
  <c r="BC14" i="11"/>
  <c r="BE14" i="11" s="1"/>
  <c r="AZ14" i="11"/>
  <c r="AY14" i="11"/>
  <c r="AV14" i="11"/>
  <c r="AU14" i="11"/>
  <c r="AR14" i="11"/>
  <c r="AQ14" i="11"/>
  <c r="AN14" i="11"/>
  <c r="AM14" i="11"/>
  <c r="AJ14" i="11"/>
  <c r="AI14" i="11"/>
  <c r="AG14" i="11"/>
  <c r="AF14" i="11"/>
  <c r="AE14" i="11"/>
  <c r="BD13" i="11"/>
  <c r="BC13" i="11"/>
  <c r="AZ13" i="11"/>
  <c r="AY13" i="11"/>
  <c r="AV13" i="11"/>
  <c r="AU13" i="11"/>
  <c r="AR13" i="11"/>
  <c r="AQ13" i="11"/>
  <c r="AN13" i="11"/>
  <c r="AM13" i="11"/>
  <c r="AO13" i="11" s="1"/>
  <c r="AJ13" i="11"/>
  <c r="AI13" i="11"/>
  <c r="AG13" i="11"/>
  <c r="AF13" i="11"/>
  <c r="AE13" i="11"/>
  <c r="BD12" i="11"/>
  <c r="BC12" i="11"/>
  <c r="BE12" i="11" s="1"/>
  <c r="AZ12" i="11"/>
  <c r="AY12" i="11"/>
  <c r="AV12" i="11"/>
  <c r="AU12" i="11"/>
  <c r="AR12" i="11"/>
  <c r="AQ12" i="11"/>
  <c r="AN12" i="11"/>
  <c r="AM12" i="11"/>
  <c r="AJ12" i="11"/>
  <c r="AI12" i="11"/>
  <c r="AG12" i="11"/>
  <c r="AF12" i="11"/>
  <c r="AE12" i="11"/>
  <c r="AE11" i="11"/>
  <c r="AI11" i="11" l="1"/>
  <c r="AK11" i="11" s="1"/>
  <c r="AS16" i="11"/>
  <c r="BA13" i="11"/>
  <c r="AM11" i="11"/>
  <c r="AW13" i="11"/>
  <c r="BA16" i="11"/>
  <c r="AY11" i="11"/>
  <c r="BA11" i="11" s="1"/>
  <c r="AO11" i="11"/>
  <c r="AV11" i="11"/>
  <c r="AK13" i="11"/>
  <c r="AS13" i="11"/>
  <c r="AK14" i="11"/>
  <c r="BA14" i="11"/>
  <c r="AS12" i="11"/>
  <c r="BA12" i="11"/>
  <c r="AO16" i="11"/>
  <c r="AW16" i="11"/>
  <c r="BE16" i="11"/>
  <c r="BC11" i="11"/>
  <c r="BE11" i="11" s="1"/>
  <c r="AO12" i="11"/>
  <c r="AS14" i="11"/>
  <c r="AK16" i="11"/>
  <c r="AQ11" i="11"/>
  <c r="AS11" i="11" s="1"/>
  <c r="AF11" i="11"/>
  <c r="AU11" i="11"/>
  <c r="AW11" i="11" s="1"/>
  <c r="AK12" i="11"/>
  <c r="AW12" i="11"/>
  <c r="BE13" i="11"/>
  <c r="AO14" i="11"/>
  <c r="AW14" i="11"/>
  <c r="AO21" i="11"/>
  <c r="AW21" i="11"/>
  <c r="AS21" i="11"/>
  <c r="AB21" i="11" l="1"/>
  <c r="T21" i="11"/>
  <c r="L21" i="11"/>
  <c r="H21" i="11"/>
  <c r="X16" i="11"/>
  <c r="P16" i="11"/>
  <c r="L16" i="11"/>
  <c r="AA21" i="11"/>
  <c r="Z21" i="11"/>
  <c r="X21" i="11"/>
  <c r="W21" i="11"/>
  <c r="V21" i="11"/>
  <c r="S21" i="11"/>
  <c r="R21" i="11"/>
  <c r="P21" i="11"/>
  <c r="O21" i="11"/>
  <c r="N21" i="11"/>
  <c r="K21" i="11"/>
  <c r="J21" i="11"/>
  <c r="G21" i="11"/>
  <c r="F21" i="11"/>
  <c r="D21" i="11"/>
  <c r="C21" i="11"/>
  <c r="B21" i="11"/>
  <c r="AA16" i="11"/>
  <c r="Z16" i="11"/>
  <c r="W16" i="11"/>
  <c r="V16" i="11"/>
  <c r="T16" i="11"/>
  <c r="S16" i="11"/>
  <c r="R16" i="11"/>
  <c r="O16" i="11"/>
  <c r="N16" i="11"/>
  <c r="K16" i="11"/>
  <c r="J16" i="11"/>
  <c r="H16" i="11"/>
  <c r="G16" i="11"/>
  <c r="F16" i="11"/>
  <c r="C16" i="11"/>
  <c r="D16" i="11"/>
  <c r="B16" i="11"/>
  <c r="AB16" i="11" l="1"/>
  <c r="W17" i="3" l="1"/>
  <c r="W12" i="3"/>
  <c r="W10" i="3" l="1"/>
  <c r="AB14" i="11" l="1"/>
  <c r="AA14" i="11"/>
  <c r="Z14" i="11"/>
  <c r="X14" i="11"/>
  <c r="W14" i="11"/>
  <c r="V14" i="11"/>
  <c r="T14" i="11"/>
  <c r="S14" i="11"/>
  <c r="R14" i="11"/>
  <c r="P14" i="11"/>
  <c r="O14" i="11"/>
  <c r="N14" i="11"/>
  <c r="L14" i="11"/>
  <c r="K14" i="11"/>
  <c r="J14" i="11"/>
  <c r="H14" i="11"/>
  <c r="G14" i="11"/>
  <c r="F14" i="11"/>
  <c r="D14" i="11"/>
  <c r="C14" i="11"/>
  <c r="B14" i="11"/>
  <c r="AB13" i="11"/>
  <c r="AA13" i="11"/>
  <c r="Z13" i="11"/>
  <c r="X13" i="11"/>
  <c r="W13" i="11"/>
  <c r="V13" i="11"/>
  <c r="T13" i="11"/>
  <c r="S13" i="11"/>
  <c r="R13" i="11"/>
  <c r="P13" i="11"/>
  <c r="O13" i="11"/>
  <c r="N13" i="11"/>
  <c r="L13" i="11"/>
  <c r="K13" i="11"/>
  <c r="J13" i="11"/>
  <c r="H13" i="11"/>
  <c r="G13" i="11"/>
  <c r="F13" i="11"/>
  <c r="D13" i="11"/>
  <c r="C13" i="11"/>
  <c r="B13" i="11"/>
  <c r="AB12" i="11"/>
  <c r="AB11" i="11"/>
  <c r="AA11" i="11"/>
  <c r="Z11" i="11"/>
  <c r="X11" i="11"/>
  <c r="W11" i="11"/>
  <c r="V11" i="11"/>
  <c r="T11" i="11"/>
  <c r="S11" i="11"/>
  <c r="R11" i="11"/>
  <c r="P11" i="11"/>
  <c r="O11" i="11"/>
  <c r="N11" i="11"/>
  <c r="L11" i="11"/>
  <c r="K11" i="11"/>
  <c r="J11" i="11"/>
  <c r="H11" i="11"/>
  <c r="G11" i="11"/>
  <c r="F11" i="11"/>
  <c r="D11" i="11"/>
  <c r="C11" i="11"/>
  <c r="B11" i="11"/>
  <c r="O17" i="10"/>
  <c r="H17" i="10"/>
  <c r="H10" i="10" s="1"/>
  <c r="G17" i="10"/>
  <c r="G10" i="10" s="1"/>
  <c r="F17" i="10"/>
  <c r="F10" i="10" s="1"/>
  <c r="E17" i="10"/>
  <c r="E10" i="10" s="1"/>
  <c r="D17" i="10"/>
  <c r="D10" i="10" s="1"/>
  <c r="C17" i="10"/>
  <c r="C10" i="10" s="1"/>
  <c r="B17" i="10"/>
  <c r="B10" i="10" s="1"/>
  <c r="H17" i="9"/>
  <c r="G17" i="9"/>
  <c r="F17" i="9"/>
  <c r="E17" i="9"/>
  <c r="D17" i="9"/>
  <c r="O17" i="9" s="1"/>
  <c r="C17" i="9"/>
  <c r="B17" i="9"/>
  <c r="H12" i="9"/>
  <c r="H10" i="9" s="1"/>
  <c r="G12" i="9"/>
  <c r="F12" i="9"/>
  <c r="E12" i="9"/>
  <c r="D12" i="9"/>
  <c r="O12" i="9" s="1"/>
  <c r="C12" i="9"/>
  <c r="C10" i="9" s="1"/>
  <c r="B12" i="9"/>
  <c r="B10" i="9" s="1"/>
  <c r="G10" i="9"/>
  <c r="F10" i="9"/>
  <c r="V17" i="8"/>
  <c r="U17" i="8"/>
  <c r="T17" i="8"/>
  <c r="S17" i="8"/>
  <c r="R17" i="8"/>
  <c r="R30" i="8" s="1"/>
  <c r="Q17" i="8"/>
  <c r="P17" i="8"/>
  <c r="O17" i="8"/>
  <c r="N17" i="8"/>
  <c r="M17" i="8"/>
  <c r="L17" i="8"/>
  <c r="K17" i="8"/>
  <c r="J17" i="8"/>
  <c r="I17" i="8"/>
  <c r="H17" i="8"/>
  <c r="V12" i="8"/>
  <c r="V10" i="8" s="1"/>
  <c r="U12" i="8"/>
  <c r="T12" i="8"/>
  <c r="S12" i="8"/>
  <c r="S10" i="8" s="1"/>
  <c r="R12" i="8"/>
  <c r="R25" i="8" s="1"/>
  <c r="Q12" i="8"/>
  <c r="P12" i="8"/>
  <c r="O12" i="8"/>
  <c r="N12" i="8"/>
  <c r="N10" i="8" s="1"/>
  <c r="M12" i="8"/>
  <c r="L12" i="8"/>
  <c r="K12" i="8"/>
  <c r="K10" i="8" s="1"/>
  <c r="J12" i="8"/>
  <c r="I12" i="8"/>
  <c r="H12" i="8"/>
  <c r="U10" i="8"/>
  <c r="R10" i="8"/>
  <c r="M10" i="8"/>
  <c r="J10" i="8"/>
  <c r="V17" i="7"/>
  <c r="U17" i="7"/>
  <c r="T17" i="7"/>
  <c r="S17" i="7"/>
  <c r="R17" i="7"/>
  <c r="R30" i="7" s="1"/>
  <c r="Q17" i="7"/>
  <c r="P17" i="7"/>
  <c r="O17" i="7"/>
  <c r="N17" i="7"/>
  <c r="M17" i="7"/>
  <c r="L17" i="7"/>
  <c r="K17" i="7"/>
  <c r="J17" i="7"/>
  <c r="I17" i="7"/>
  <c r="H17" i="7"/>
  <c r="H13" i="7"/>
  <c r="V12" i="7"/>
  <c r="U12" i="7"/>
  <c r="U10" i="7" s="1"/>
  <c r="T12" i="7"/>
  <c r="T10" i="7" s="1"/>
  <c r="S12" i="7"/>
  <c r="R12" i="7"/>
  <c r="R25" i="7" s="1"/>
  <c r="Q12" i="7"/>
  <c r="Q10" i="7" s="1"/>
  <c r="P12" i="7"/>
  <c r="P10" i="7" s="1"/>
  <c r="O12" i="7"/>
  <c r="N12" i="7"/>
  <c r="M12" i="7"/>
  <c r="M10" i="7" s="1"/>
  <c r="L12" i="7"/>
  <c r="L10" i="7" s="1"/>
  <c r="K12" i="7"/>
  <c r="J12" i="7"/>
  <c r="I12" i="7"/>
  <c r="I10" i="7" s="1"/>
  <c r="H12" i="7"/>
  <c r="H10" i="7" s="1"/>
  <c r="V10" i="7"/>
  <c r="S10" i="7"/>
  <c r="O10" i="7"/>
  <c r="N10" i="7"/>
  <c r="K10" i="7"/>
  <c r="J10" i="7"/>
  <c r="H17" i="5"/>
  <c r="G17" i="5"/>
  <c r="F17" i="5"/>
  <c r="E17" i="5"/>
  <c r="D17" i="5"/>
  <c r="C17" i="5"/>
  <c r="B17" i="5"/>
  <c r="H12" i="5"/>
  <c r="G12" i="5"/>
  <c r="G10" i="5" s="1"/>
  <c r="F12" i="5"/>
  <c r="E12" i="5"/>
  <c r="D12" i="5"/>
  <c r="C12" i="5"/>
  <c r="B12" i="5"/>
  <c r="F10" i="5"/>
  <c r="E10" i="5"/>
  <c r="V17" i="3"/>
  <c r="U17" i="3"/>
  <c r="U10" i="3" s="1"/>
  <c r="T17" i="3"/>
  <c r="S17" i="3"/>
  <c r="R17" i="3"/>
  <c r="Q17" i="3"/>
  <c r="P17" i="3"/>
  <c r="O17" i="3"/>
  <c r="N17" i="3"/>
  <c r="M17" i="3"/>
  <c r="M10" i="3" s="1"/>
  <c r="L17" i="3"/>
  <c r="K17" i="3"/>
  <c r="K10" i="3" s="1"/>
  <c r="J17" i="3"/>
  <c r="I17" i="3"/>
  <c r="H17" i="3"/>
  <c r="V12" i="3"/>
  <c r="V10" i="3" s="1"/>
  <c r="U12" i="3"/>
  <c r="T12" i="3"/>
  <c r="S12" i="3"/>
  <c r="R12" i="3"/>
  <c r="Q12" i="3"/>
  <c r="P12" i="3"/>
  <c r="P10" i="3" s="1"/>
  <c r="O12" i="3"/>
  <c r="N12" i="3"/>
  <c r="N10" i="3" s="1"/>
  <c r="M12" i="3"/>
  <c r="L12" i="3"/>
  <c r="K12" i="3"/>
  <c r="J12" i="3"/>
  <c r="I12" i="3"/>
  <c r="H12" i="3"/>
  <c r="H10" i="3" s="1"/>
  <c r="T10" i="3"/>
  <c r="L10" i="3"/>
  <c r="H27" i="2"/>
  <c r="E27" i="2"/>
  <c r="H25" i="2"/>
  <c r="I25" i="2" s="1"/>
  <c r="E15" i="2"/>
  <c r="C10" i="5" l="1"/>
  <c r="H10" i="5"/>
  <c r="D10" i="5"/>
  <c r="B10" i="5"/>
  <c r="H10" i="8"/>
  <c r="P10" i="8"/>
  <c r="E10" i="9"/>
  <c r="T10" i="8"/>
  <c r="I10" i="8"/>
  <c r="Q10" i="8"/>
  <c r="L10" i="8"/>
  <c r="I10" i="3"/>
  <c r="R10" i="3"/>
  <c r="J10" i="3"/>
  <c r="D10" i="9"/>
  <c r="O10" i="8"/>
  <c r="O10" i="3"/>
  <c r="Q10" i="3"/>
  <c r="S10" i="3"/>
  <c r="R10" i="7"/>
</calcChain>
</file>

<file path=xl/sharedStrings.xml><?xml version="1.0" encoding="utf-8"?>
<sst xmlns="http://schemas.openxmlformats.org/spreadsheetml/2006/main" count="1201" uniqueCount="179">
  <si>
    <t>CONTENIDO</t>
  </si>
  <si>
    <t>REPITENTES EN I Y II CICLOS Y EN III CICLO Y EDUCACIÓN  DIVERSIFICADA</t>
  </si>
  <si>
    <t>III Ciclo y Educación Diversificada</t>
  </si>
  <si>
    <t>I y  II  Ciclos</t>
  </si>
  <si>
    <t xml:space="preserve">Diurna </t>
  </si>
  <si>
    <t>Nocturna</t>
  </si>
  <si>
    <t>Cifras Absolutas</t>
  </si>
  <si>
    <t>Cifras Relativas</t>
  </si>
  <si>
    <t>.</t>
  </si>
  <si>
    <t>REPITENTES EN I Y II CICLOS</t>
  </si>
  <si>
    <t>Año</t>
  </si>
  <si>
    <t>Total</t>
  </si>
  <si>
    <t>I Ciclo</t>
  </si>
  <si>
    <t>1º</t>
  </si>
  <si>
    <t>2º</t>
  </si>
  <si>
    <t>3º</t>
  </si>
  <si>
    <t>II Ciclo</t>
  </si>
  <si>
    <t>4º</t>
  </si>
  <si>
    <t>5º</t>
  </si>
  <si>
    <t>6º</t>
  </si>
  <si>
    <t>-</t>
  </si>
  <si>
    <t>III Ciclo</t>
  </si>
  <si>
    <t>7º</t>
  </si>
  <si>
    <t>8º</t>
  </si>
  <si>
    <t>9º</t>
  </si>
  <si>
    <t>10º</t>
  </si>
  <si>
    <t>11º</t>
  </si>
  <si>
    <t>12º</t>
  </si>
  <si>
    <t>REPITENTES EN III CICLO Y EDUCACIÓN DIVERSIFICADA, ACADÉMICA DIURNA</t>
  </si>
  <si>
    <t xml:space="preserve">REPITENTES EN III CICLO Y EDUCACIÓN DIVERSIFICADA, TÉCNICA DIURNA </t>
  </si>
  <si>
    <t>MATRICULA INICIAL EN I Y II CICLOS</t>
  </si>
  <si>
    <t>POR:  AÑO CURSADO Y SEXO</t>
  </si>
  <si>
    <t>T</t>
  </si>
  <si>
    <t>H</t>
  </si>
  <si>
    <t>M</t>
  </si>
  <si>
    <t xml:space="preserve">     Pública</t>
  </si>
  <si>
    <t xml:space="preserve">    Pública</t>
  </si>
  <si>
    <t xml:space="preserve">     Privada</t>
  </si>
  <si>
    <t xml:space="preserve">    Privada</t>
  </si>
  <si>
    <t>Urbana</t>
  </si>
  <si>
    <t>Rural</t>
  </si>
  <si>
    <t>TOTAL</t>
  </si>
  <si>
    <t>Edad</t>
  </si>
  <si>
    <t>25 - 29</t>
  </si>
  <si>
    <t>30 - 34</t>
  </si>
  <si>
    <t>35 - 39</t>
  </si>
  <si>
    <t>40 - 44</t>
  </si>
  <si>
    <t>45 - 49</t>
  </si>
  <si>
    <t>50 y más</t>
  </si>
  <si>
    <t>SEGÚN:  DIRECCIÓN REGIONAL</t>
  </si>
  <si>
    <t>Costa Rica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</si>
  <si>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</si>
  <si>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</si>
  <si>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</si>
  <si>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</si>
  <si>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</si>
  <si>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</si>
  <si>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</si>
  <si>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</si>
  <si>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</si>
  <si>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</si>
  <si>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</si>
  <si>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</si>
  <si>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</si>
  <si>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</si>
  <si>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Sarapiqui</t>
  </si>
  <si>
    <t>Liberia</t>
  </si>
  <si>
    <t>Nicoya</t>
  </si>
  <si>
    <t>Santa Cruz</t>
  </si>
  <si>
    <t>Cañas</t>
  </si>
  <si>
    <t>Puntarenas</t>
  </si>
  <si>
    <t>Coto</t>
  </si>
  <si>
    <t>Aguirre</t>
  </si>
  <si>
    <t>Grande de Térraba</t>
  </si>
  <si>
    <t>Peninsular</t>
  </si>
  <si>
    <t>Limón</t>
  </si>
  <si>
    <t>Guápiles</t>
  </si>
  <si>
    <t>Sulá</t>
  </si>
  <si>
    <t>PORCENTAJE DE REPITENTES EN I Y II CICLOS</t>
  </si>
  <si>
    <t xml:space="preserve">MATRICULA INICIAL EN III CICLO Y </t>
  </si>
  <si>
    <t>REPITENTES EN III CICLO Y EDUCACIÓN DIVERSIFICADA, DIURNA Y NOCTURNA</t>
  </si>
  <si>
    <t>44 - 49</t>
  </si>
  <si>
    <t>PORCENTAJE DE REPITENTES EN III CICLO Y EDUCACIÓN DIVERSIFICADA, DIURNA Y NOCTURNA</t>
  </si>
  <si>
    <t>Serie Histórica</t>
  </si>
  <si>
    <t>I y II Ciclos</t>
  </si>
  <si>
    <t>III Ciclo y  Educación Diversificada, Diurna y Nocturna</t>
  </si>
  <si>
    <t>Fuente: Departamento de Análisis Estadístico, MEP.</t>
  </si>
  <si>
    <t>Año Cursado</t>
  </si>
  <si>
    <t>CUADRO Nº2</t>
  </si>
  <si>
    <t>CUADRO Nº1</t>
  </si>
  <si>
    <t>CUADRO Nº4</t>
  </si>
  <si>
    <t>CUADRO Nº5</t>
  </si>
  <si>
    <t>Educación Diversificada</t>
  </si>
  <si>
    <t>CUADRO Nº7</t>
  </si>
  <si>
    <t>CUADRO Nº6</t>
  </si>
  <si>
    <t>CUADRO Nº10</t>
  </si>
  <si>
    <t>Zona y Dependencia</t>
  </si>
  <si>
    <t>SEGÚN ZONA Y DEPENDENCIA</t>
  </si>
  <si>
    <t>POR AÑO CURSADO Y SEXO</t>
  </si>
  <si>
    <t>SEGÚN AÑO CURSADO</t>
  </si>
  <si>
    <t>SEGÚN DIRECCIÓN REGIONAL</t>
  </si>
  <si>
    <t>SEGÚN EDAD EN AÑOS CUMPLIDOS</t>
  </si>
  <si>
    <t>CUADRO Nº12</t>
  </si>
  <si>
    <t>REPITENTES EN III CICLO Y EDUCACIÓN DIVERSIFICADA, DIURNA  Y NOCTURNA</t>
  </si>
  <si>
    <t xml:space="preserve">Cifras Relativas </t>
  </si>
  <si>
    <t>Simbología: T = Total,  H = Hombres, M = Mujeres</t>
  </si>
  <si>
    <t>DEPENDENCIA PÚBLICA, PRIVADA Y SUBVENCIONADA</t>
  </si>
  <si>
    <t>DEPENDENCIA PUBLICA, PRIVADA Y SUBVENCIONADA</t>
  </si>
  <si>
    <t xml:space="preserve">     Subvencionada</t>
  </si>
  <si>
    <t>CUADRO Nº11</t>
  </si>
  <si>
    <t>Dirección Regional</t>
  </si>
  <si>
    <t>CUADRO Nº15</t>
  </si>
  <si>
    <t>SEGÚN:  ZONA Y DEPENDENCIA</t>
  </si>
  <si>
    <t>AÑO:  2016</t>
  </si>
  <si>
    <t xml:space="preserve">    Privada-Subvencionada</t>
  </si>
  <si>
    <t>SEGÚN:  EDAD EN AÑOS CUMPLIDOS</t>
  </si>
  <si>
    <t>DEPENDENCIA:  PUBLICA, PRIVADA Y PRIVADA-SUBVENCIONADA</t>
  </si>
  <si>
    <t xml:space="preserve">SEGÚN:  DIRECCIÓN REGIONAL </t>
  </si>
  <si>
    <t>CUADRO Nº3</t>
  </si>
  <si>
    <t>CUADRO Nº 8</t>
  </si>
  <si>
    <t>CUADRO Nº9</t>
  </si>
  <si>
    <t>EDUCACIÓN DIVERSIFICADA,  DIURNA Y NOCTURNA</t>
  </si>
  <si>
    <t>MATRICULA INICIAL EN III CICLO Y EDUCACIÓN DIVERSIFICADA,</t>
  </si>
  <si>
    <t>DIURNA Y NOCTURNA</t>
  </si>
  <si>
    <t>DEPENDENCIA:  PÚBLICA, PRIVADA Y PRIVADA-SUBVENCIONADA</t>
  </si>
  <si>
    <t>AÑO :  2016</t>
  </si>
  <si>
    <t>DEPENDENCIA: PUBLICA, PRIVADA Y PRIVADA-SUBVENCIONADA</t>
  </si>
  <si>
    <t>Indice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</si>
  <si>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</si>
  <si>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</si>
  <si>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</si>
  <si>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</si>
  <si>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</si>
  <si>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</si>
  <si>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</si>
  <si>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</si>
  <si>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</si>
  <si>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</si>
  <si>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</si>
  <si>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C15</t>
  </si>
  <si>
    <t>C16</t>
  </si>
  <si>
    <t>C12</t>
  </si>
  <si>
    <t>C13</t>
  </si>
  <si>
    <t>C14</t>
  </si>
  <si>
    <t>REPITENTES EN III CICLO Y EDUCACIÓN DIVERSIFICADA,  ACADÉMICA  NOCTURNA</t>
  </si>
  <si>
    <t>REPITENTES EN III CICLO Y EDUCACIÓN DIVERSIFICADA,  TÉCNICA  NOCTURNA</t>
  </si>
  <si>
    <t>INDICE</t>
  </si>
  <si>
    <t>REPITENTES EN III CICLO Y EDUCACIÓN DIVERSIFICADA DIURNA,</t>
  </si>
  <si>
    <t>PORTADA</t>
  </si>
  <si>
    <t>CUADROS ESTADISTICOS</t>
  </si>
  <si>
    <t>FUNCIONARIOS QUE PARTICIPARON EN LA PUBLICACIÓN</t>
  </si>
  <si>
    <t>Portada</t>
  </si>
  <si>
    <t>Funcionarios que participaron en la publicación</t>
  </si>
  <si>
    <t>Cuadros Estadísticos:</t>
  </si>
  <si>
    <t>PERIODO 1995-2018</t>
  </si>
  <si>
    <t>PERIODO 2009-2018</t>
  </si>
  <si>
    <t>AÑO 2018</t>
  </si>
  <si>
    <t>REPITENTES EN I Y II CICLOS Y EN III CICLO Y EDUCACIÓN  DIVERSIFICADA, DEPENDENCIA PÚBLICA, PRIVADA Y SUBVENCIONADA, PERIODO 1995-2018</t>
  </si>
  <si>
    <t>REPITENTES EN I Y II CICLOS, SEGÚN AÑO CURSADO, DEPENDENCIA PÚBLICA, PRIVADA Y SUBVENCIONADA, PERIODO 1995-2018</t>
  </si>
  <si>
    <t xml:space="preserve">REPITENTES EN III CICLO Y EDUCACIÓN DIVERSIFICADA, DIURNA  Y NOCTURNA, SEGÚN AÑO CURSADO, DEPENDENCIA PÚBLICA, PRIVADA Y SUBVENCIONADA, PERIODO 2009-2018 </t>
  </si>
  <si>
    <t xml:space="preserve">REPITENTES EN III CICLO Y EDUCACIÓN DIVERSIFICADA DIURNA, SEGÚN AÑO CURSADO, DEPENDENCIA PÚBLICA, PRIVADA Y SUBVENCIONADA, PERIODO 1995-2018 </t>
  </si>
  <si>
    <t xml:space="preserve">REPITENTES EN III CICLO Y EDUCACIÓN DIVERSIFICADA ACADÉMICA DIURNA, SEGÚN AÑO CURSADO, DEPENDENCIA PÚBLICA, PRIVADA Y SUBVENCIONADA, PERIODO 1995-2018 </t>
  </si>
  <si>
    <t xml:space="preserve">REPITENTES EN III CICLO Y EDUCACIÓN DIVERSIFICADA TÉCNICA DIURNA, SEGÚN AÑO CURSADO, DEPENDENCIA PÚBLICA, PRIVADA Y SUBVENCIONADA, PERIODO 1995-2018 </t>
  </si>
  <si>
    <t xml:space="preserve">REPITENTES EN III CICLO Y EDUCACIÓN DIVERSIFICADA ACADÉMICA NOCTURNA, SEGÚN AÑO CURSADO, DEPENDENCIA PÚBLICA, PRIVADA Y SUBVENCIONADA, PERIODO 2009-2018 </t>
  </si>
  <si>
    <t xml:space="preserve">REPITENTES EN III CICLO Y EDUCACIÓN DIVERSIFICADA TÉCNICA NOCTURNA, SEGÚN AÑO CURSADO, DEPENDENCIA PÚBLICA, PRIVADA Y SUBVENCIONADA, PERIODO 2009-2018 </t>
  </si>
  <si>
    <t xml:space="preserve">REPITENTES EN I Y II CICLOS, POR AÑO CURSADO Y SEXO, SEGÚN ZONA Y DEPENDENCIA, AÑO 2018 </t>
  </si>
  <si>
    <t xml:space="preserve">REPITENTES EN I Y II CICLOS POR AÑO CURSADO Y SEXO, SEGÚN EDAD EN AÑOS CUMPLIDOS, DEPENDENCIA PÚBLICA, PRIVADA Y SUBVENCIONADA, AÑO 2018 </t>
  </si>
  <si>
    <t xml:space="preserve">REPITENTES EN I Y II CICLOS, POR AÑO CURSADO Y SEXO, SEGÚN DIRECCIÓN REGIONAL, DEPENDENCIA PÚBLICA, PRIVADA Y SUBVENCIONADA, AÑO 2018 </t>
  </si>
  <si>
    <t xml:space="preserve">PORCENTAJE DE REPITENTES EN I Y II CICLOS, POR AÑO CURSADO Y SEXO, SEGÚN DIRECCIÓN REGIONAL, DEPENDENCIA PÚBLICA, PRIVADA Y SUBVENCIONADA, AÑO 2018 </t>
  </si>
  <si>
    <t xml:space="preserve">REPITENTES EN III CICLO Y EDUCACIÓN DIVERSIFICADA, DIURNA Y NOCTURNA, POR AÑO CURSADO Y SEXO, SEGÚN ZONA Y DEPENDENCIA, AÑO 2018 </t>
  </si>
  <si>
    <t xml:space="preserve">REPITENTES EN III CICLO Y EDUCACIÓN DIVERSIFICADA, DIURNA Y NOCTURNA, POR AÑO CURSADO Y SEXO, SEGÚN EDAD EN AÑOS CUMPLIDOS, DEPENDENCIA PÚBLICA, PRIVADA Y SUBVENCIONADA, AÑO 2018 </t>
  </si>
  <si>
    <t xml:space="preserve">REPITENTES EN III CICLO Y EDUCACIÓN DIVERSIFICADA, DIURNA Y NOCTURNA, POR AÑO CURSADO Y SEXO, SEGÚN DIRECCIÓN REGIONAL, DEPENDENCIA PÚBLICA, PRIVADA Y SUBVENCIONADA, AÑO 2018 </t>
  </si>
  <si>
    <t xml:space="preserve">PORCENTAJE DE REPITENTES EN III CICLO Y EDUCACIÓN DIVERSIFICADA, DIURNA Y NOCTURNA, POR AÑO CURSADO Y SEXO, SEGÚN DIRECCIÓN REGIONAL, DEPENDENCIA PÚBLICA, PRIVADA Y SUBVENCIONADA, AÑO 2018 </t>
  </si>
  <si>
    <t>C1-C8</t>
  </si>
  <si>
    <t>C9-C12</t>
  </si>
  <si>
    <t>CUADRO Nº13</t>
  </si>
  <si>
    <t>CUADRO Nº 14</t>
  </si>
  <si>
    <t>CUADRO Nº16</t>
  </si>
  <si>
    <t>C13-C16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</si>
</sst>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9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i/>
      <sz val="10"/>
      <name val="Times New Roman"/>
      <family val="1"/>
    </font>
    <font>
      <i/>
      <sz val="9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4"/>
      <color rgb="FF0070C0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rgb="FF0070C0"/>
      <name val="Times New Roman"/>
      <family val="1"/>
    </font>
    <font>
      <b/>
      <i/>
      <sz val="9"/>
      <name val="Times New Roman"/>
      <family val="1"/>
    </font>
    <font>
      <i/>
      <sz val="11"/>
      <name val="Times New Roman"/>
      <family val="1"/>
    </font>
    <font>
      <u/>
      <sz val="11"/>
      <color theme="10"/>
      <name val="Times New Roman"/>
      <family val="1"/>
    </font>
    <font>
      <u/>
      <sz val="14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</borders>
  <cellStyleXfs count="7">
    <xf numFmtId="0" fontId="0" fillId="0" borderId="0"/>
    <xf numFmtId="0" fontId="1" fillId="0" borderId="0"/>
    <xf numFmtId="0" fontId="14" fillId="0" borderId="0"/>
    <xf numFmtId="41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304">
    <xf numFmtId="0" fontId="0" fillId="0" borderId="0" xfId="0"/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2" fillId="0" borderId="1" xfId="1" applyFont="1" applyBorder="1" applyAlignment="1">
      <alignment horizontal="centerContinuous" vertical="center"/>
    </xf>
    <xf numFmtId="0" fontId="4" fillId="0" borderId="1" xfId="1" applyFont="1" applyBorder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164" fontId="7" fillId="0" borderId="1" xfId="1" applyNumberFormat="1" applyFont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0" fontId="2" fillId="0" borderId="1" xfId="1" quotePrefix="1" applyFont="1" applyBorder="1" applyAlignment="1">
      <alignment horizontal="centerContinuous" vertical="center"/>
    </xf>
    <xf numFmtId="3" fontId="4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11" fillId="0" borderId="0" xfId="1" applyNumberFormat="1" applyFont="1" applyAlignment="1">
      <alignment vertical="center"/>
    </xf>
    <xf numFmtId="3" fontId="11" fillId="0" borderId="1" xfId="1" applyNumberFormat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2" fillId="0" borderId="0" xfId="1" quotePrefix="1" applyFont="1" applyBorder="1" applyAlignment="1">
      <alignment horizontal="left" vertical="center"/>
    </xf>
    <xf numFmtId="0" fontId="9" fillId="0" borderId="0" xfId="1" quotePrefix="1" applyFont="1" applyAlignment="1">
      <alignment horizontal="left" vertical="center"/>
    </xf>
    <xf numFmtId="3" fontId="7" fillId="0" borderId="1" xfId="1" applyNumberFormat="1" applyFont="1" applyBorder="1" applyAlignment="1">
      <alignment horizontal="right" vertical="center"/>
    </xf>
    <xf numFmtId="1" fontId="7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1" fontId="2" fillId="0" borderId="0" xfId="1" quotePrefix="1" applyNumberFormat="1" applyFont="1" applyBorder="1" applyAlignment="1">
      <alignment horizontal="left" vertical="center"/>
    </xf>
    <xf numFmtId="1" fontId="3" fillId="0" borderId="0" xfId="1" applyNumberFormat="1" applyFont="1" applyBorder="1" applyAlignment="1">
      <alignment vertical="center"/>
    </xf>
    <xf numFmtId="1" fontId="3" fillId="0" borderId="0" xfId="1" applyNumberFormat="1" applyFont="1" applyAlignment="1">
      <alignment vertical="center"/>
    </xf>
    <xf numFmtId="2" fontId="2" fillId="0" borderId="1" xfId="1" applyNumberFormat="1" applyFont="1" applyBorder="1" applyAlignment="1">
      <alignment horizontal="centerContinuous" vertical="center"/>
    </xf>
    <xf numFmtId="2" fontId="3" fillId="0" borderId="1" xfId="1" applyNumberFormat="1" applyFont="1" applyBorder="1" applyAlignment="1">
      <alignment horizontal="centerContinuous" vertical="center"/>
    </xf>
    <xf numFmtId="1" fontId="5" fillId="0" borderId="0" xfId="1" applyNumberFormat="1" applyFont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1" fontId="7" fillId="0" borderId="0" xfId="1" applyNumberFormat="1" applyFont="1" applyBorder="1" applyAlignment="1">
      <alignment vertical="center"/>
    </xf>
    <xf numFmtId="1" fontId="12" fillId="0" borderId="0" xfId="1" applyNumberFormat="1" applyFont="1" applyBorder="1" applyAlignment="1">
      <alignment vertical="center"/>
    </xf>
    <xf numFmtId="0" fontId="7" fillId="0" borderId="0" xfId="1" applyNumberFormat="1" applyFont="1" applyAlignment="1">
      <alignment vertical="center"/>
    </xf>
    <xf numFmtId="0" fontId="12" fillId="0" borderId="0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vertical="center"/>
    </xf>
    <xf numFmtId="164" fontId="4" fillId="0" borderId="0" xfId="1" applyNumberFormat="1" applyFont="1" applyAlignment="1">
      <alignment vertical="center"/>
    </xf>
    <xf numFmtId="0" fontId="6" fillId="0" borderId="0" xfId="1" quotePrefix="1" applyFont="1" applyAlignment="1">
      <alignment horizontal="left" vertical="center"/>
    </xf>
    <xf numFmtId="0" fontId="4" fillId="0" borderId="0" xfId="1" applyFont="1" applyBorder="1" applyAlignment="1">
      <alignment horizontal="centerContinuous" vertical="center"/>
    </xf>
    <xf numFmtId="0" fontId="3" fillId="0" borderId="1" xfId="1" applyFont="1" applyBorder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" fontId="7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164" fontId="4" fillId="0" borderId="1" xfId="1" applyNumberFormat="1" applyFont="1" applyBorder="1" applyAlignment="1">
      <alignment vertical="center"/>
    </xf>
    <xf numFmtId="1" fontId="4" fillId="0" borderId="0" xfId="1" applyNumberFormat="1" applyFont="1" applyAlignment="1">
      <alignment horizontal="center" vertical="center"/>
    </xf>
    <xf numFmtId="1" fontId="4" fillId="0" borderId="0" xfId="1" applyNumberFormat="1" applyFont="1" applyAlignment="1">
      <alignment horizontal="right" vertical="center"/>
    </xf>
    <xf numFmtId="0" fontId="16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164" fontId="9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vertical="center"/>
    </xf>
    <xf numFmtId="164" fontId="9" fillId="0" borderId="0" xfId="1" applyNumberFormat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3" fontId="9" fillId="0" borderId="0" xfId="1" applyNumberFormat="1" applyFont="1" applyAlignment="1">
      <alignment horizontal="right" vertical="center"/>
    </xf>
    <xf numFmtId="1" fontId="9" fillId="0" borderId="0" xfId="1" applyNumberFormat="1" applyFont="1" applyAlignment="1">
      <alignment horizontal="center" vertical="center"/>
    </xf>
    <xf numFmtId="41" fontId="4" fillId="0" borderId="0" xfId="3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164" fontId="4" fillId="0" borderId="0" xfId="1" applyNumberFormat="1" applyFont="1" applyBorder="1" applyAlignment="1">
      <alignment horizontal="right" vertical="center"/>
    </xf>
    <xf numFmtId="1" fontId="4" fillId="0" borderId="1" xfId="1" applyNumberFormat="1" applyFont="1" applyBorder="1" applyAlignment="1">
      <alignment horizontal="right" vertical="center"/>
    </xf>
    <xf numFmtId="1" fontId="4" fillId="0" borderId="1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right" vertical="center"/>
    </xf>
    <xf numFmtId="164" fontId="9" fillId="0" borderId="0" xfId="1" applyNumberFormat="1" applyFont="1" applyBorder="1" applyAlignment="1">
      <alignment horizontal="right" vertical="center"/>
    </xf>
    <xf numFmtId="2" fontId="3" fillId="0" borderId="0" xfId="1" applyNumberFormat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 vertical="center"/>
    </xf>
    <xf numFmtId="0" fontId="4" fillId="0" borderId="0" xfId="1" quotePrefix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0" xfId="1" applyNumberFormat="1" applyFont="1" applyBorder="1" applyAlignment="1">
      <alignment horizontal="right" vertical="center"/>
    </xf>
    <xf numFmtId="0" fontId="4" fillId="0" borderId="0" xfId="1" applyNumberFormat="1" applyFont="1" applyAlignment="1">
      <alignment horizontal="right" vertical="center"/>
    </xf>
    <xf numFmtId="0" fontId="4" fillId="0" borderId="1" xfId="1" applyNumberFormat="1" applyFont="1" applyBorder="1" applyAlignment="1">
      <alignment horizontal="right" vertical="center"/>
    </xf>
    <xf numFmtId="0" fontId="2" fillId="0" borderId="1" xfId="1" quotePrefix="1" applyFont="1" applyBorder="1" applyAlignment="1">
      <alignment horizontal="center" vertical="center"/>
    </xf>
    <xf numFmtId="0" fontId="13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1" fontId="17" fillId="0" borderId="0" xfId="1" applyNumberFormat="1" applyFont="1" applyBorder="1" applyAlignment="1">
      <alignment vertical="center"/>
    </xf>
    <xf numFmtId="0" fontId="17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Continuous" vertical="center"/>
    </xf>
    <xf numFmtId="3" fontId="4" fillId="0" borderId="0" xfId="1" applyNumberFormat="1" applyFont="1" applyBorder="1" applyAlignment="1">
      <alignment horizontal="center" vertical="center"/>
    </xf>
    <xf numFmtId="3" fontId="18" fillId="0" borderId="0" xfId="1" applyNumberFormat="1" applyFont="1" applyAlignment="1">
      <alignment vertical="center"/>
    </xf>
    <xf numFmtId="0" fontId="9" fillId="0" borderId="0" xfId="1" applyFont="1" applyAlignment="1">
      <alignment horizontal="right" vertical="center"/>
    </xf>
    <xf numFmtId="3" fontId="5" fillId="0" borderId="0" xfId="1" applyNumberFormat="1" applyFont="1" applyAlignment="1">
      <alignment vertical="center"/>
    </xf>
    <xf numFmtId="0" fontId="4" fillId="0" borderId="0" xfId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9" fillId="0" borderId="0" xfId="2" applyFont="1" applyBorder="1" applyAlignment="1">
      <alignment horizontal="centerContinuous" vertical="center"/>
    </xf>
    <xf numFmtId="0" fontId="4" fillId="0" borderId="0" xfId="2" applyFont="1" applyBorder="1" applyAlignment="1">
      <alignment vertical="center"/>
    </xf>
    <xf numFmtId="0" fontId="9" fillId="0" borderId="0" xfId="2" applyFont="1" applyAlignment="1">
      <alignment horizontal="center" vertical="center"/>
    </xf>
    <xf numFmtId="3" fontId="11" fillId="0" borderId="0" xfId="2" applyNumberFormat="1" applyFont="1" applyAlignment="1">
      <alignment vertical="center"/>
    </xf>
    <xf numFmtId="165" fontId="11" fillId="0" borderId="1" xfId="2" applyNumberFormat="1" applyFont="1" applyBorder="1" applyAlignment="1">
      <alignment vertical="center"/>
    </xf>
    <xf numFmtId="3" fontId="18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1" fontId="2" fillId="2" borderId="0" xfId="1" quotePrefix="1" applyNumberFormat="1" applyFont="1" applyFill="1" applyBorder="1" applyAlignment="1">
      <alignment horizontal="left" vertical="center"/>
    </xf>
    <xf numFmtId="1" fontId="3" fillId="2" borderId="0" xfId="1" applyNumberFormat="1" applyFont="1" applyFill="1" applyBorder="1" applyAlignment="1">
      <alignment vertical="center"/>
    </xf>
    <xf numFmtId="1" fontId="3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vertical="center"/>
    </xf>
    <xf numFmtId="1" fontId="5" fillId="2" borderId="0" xfId="4" applyNumberFormat="1" applyFont="1" applyFill="1" applyAlignment="1">
      <alignment vertical="center"/>
    </xf>
    <xf numFmtId="1" fontId="5" fillId="2" borderId="1" xfId="4" applyNumberFormat="1" applyFont="1" applyFill="1" applyBorder="1" applyAlignment="1">
      <alignment horizontal="right" vertical="center"/>
    </xf>
    <xf numFmtId="1" fontId="9" fillId="2" borderId="0" xfId="1" applyNumberFormat="1" applyFont="1" applyFill="1" applyBorder="1" applyAlignment="1">
      <alignment horizontal="center" vertical="center"/>
    </xf>
    <xf numFmtId="1" fontId="9" fillId="2" borderId="0" xfId="1" applyNumberFormat="1" applyFont="1" applyFill="1" applyBorder="1" applyAlignment="1">
      <alignment horizontal="right" vertical="center"/>
    </xf>
    <xf numFmtId="0" fontId="16" fillId="2" borderId="0" xfId="1" applyFont="1" applyFill="1" applyAlignment="1">
      <alignment vertical="center"/>
    </xf>
    <xf numFmtId="1" fontId="5" fillId="2" borderId="0" xfId="1" applyNumberFormat="1" applyFont="1" applyFill="1" applyAlignment="1">
      <alignment vertical="center"/>
    </xf>
    <xf numFmtId="1" fontId="7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9" fillId="2" borderId="0" xfId="4" quotePrefix="1" applyFont="1" applyFill="1" applyAlignment="1">
      <alignment horizontal="left" vertical="center"/>
    </xf>
    <xf numFmtId="3" fontId="4" fillId="2" borderId="0" xfId="4" applyNumberFormat="1" applyFont="1" applyFill="1" applyAlignment="1">
      <alignment vertical="center"/>
    </xf>
    <xf numFmtId="3" fontId="4" fillId="2" borderId="0" xfId="4" applyNumberFormat="1" applyFont="1" applyFill="1" applyBorder="1" applyAlignment="1">
      <alignment vertical="center"/>
    </xf>
    <xf numFmtId="0" fontId="5" fillId="2" borderId="0" xfId="4" applyFont="1" applyFill="1" applyAlignment="1">
      <alignment vertical="center"/>
    </xf>
    <xf numFmtId="3" fontId="11" fillId="2" borderId="0" xfId="4" applyNumberFormat="1" applyFont="1" applyFill="1" applyAlignment="1">
      <alignment vertical="center"/>
    </xf>
    <xf numFmtId="0" fontId="9" fillId="2" borderId="0" xfId="4" applyFont="1" applyFill="1" applyAlignment="1">
      <alignment horizontal="left" vertical="center"/>
    </xf>
    <xf numFmtId="0" fontId="5" fillId="2" borderId="0" xfId="4" applyFont="1" applyFill="1" applyBorder="1" applyAlignment="1">
      <alignment vertical="center"/>
    </xf>
    <xf numFmtId="0" fontId="5" fillId="2" borderId="1" xfId="4" applyFont="1" applyFill="1" applyBorder="1" applyAlignment="1">
      <alignment vertical="center"/>
    </xf>
    <xf numFmtId="3" fontId="11" fillId="2" borderId="1" xfId="4" applyNumberFormat="1" applyFont="1" applyFill="1" applyBorder="1" applyAlignment="1">
      <alignment vertical="center"/>
    </xf>
    <xf numFmtId="3" fontId="4" fillId="2" borderId="1" xfId="4" applyNumberFormat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3" fontId="11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5" fillId="2" borderId="2" xfId="0" applyFont="1" applyFill="1" applyBorder="1" applyAlignment="1">
      <alignment horizontal="centerContinuous"/>
    </xf>
    <xf numFmtId="0" fontId="5" fillId="2" borderId="0" xfId="0" applyFont="1" applyFill="1"/>
    <xf numFmtId="0" fontId="5" fillId="2" borderId="3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centerContinuous"/>
    </xf>
    <xf numFmtId="0" fontId="5" fillId="2" borderId="1" xfId="0" applyFont="1" applyFill="1" applyBorder="1" applyAlignment="1">
      <alignment horizontal="right"/>
    </xf>
    <xf numFmtId="0" fontId="5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9" fillId="2" borderId="0" xfId="0" applyFont="1" applyFill="1"/>
    <xf numFmtId="3" fontId="4" fillId="2" borderId="0" xfId="0" applyNumberFormat="1" applyFont="1" applyFill="1" applyBorder="1"/>
    <xf numFmtId="0" fontId="5" fillId="2" borderId="0" xfId="0" applyFont="1" applyFill="1" applyAlignment="1">
      <alignment horizontal="center"/>
    </xf>
    <xf numFmtId="0" fontId="5" fillId="2" borderId="0" xfId="0" quotePrefix="1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3" fontId="4" fillId="2" borderId="1" xfId="0" applyNumberFormat="1" applyFont="1" applyFill="1" applyBorder="1"/>
    <xf numFmtId="164" fontId="4" fillId="0" borderId="0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9" fillId="0" borderId="0" xfId="1" applyNumberFormat="1" applyFont="1" applyBorder="1" applyAlignment="1">
      <alignment vertical="center"/>
    </xf>
    <xf numFmtId="3" fontId="11" fillId="0" borderId="0" xfId="1" applyNumberFormat="1" applyFont="1" applyFill="1" applyBorder="1" applyAlignment="1">
      <alignment vertical="center"/>
    </xf>
    <xf numFmtId="3" fontId="11" fillId="0" borderId="1" xfId="1" applyNumberFormat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2" fillId="2" borderId="0" xfId="1" quotePrefix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0" fontId="20" fillId="2" borderId="2" xfId="0" applyFont="1" applyFill="1" applyBorder="1" applyAlignment="1">
      <alignment horizontal="centerContinuous"/>
    </xf>
    <xf numFmtId="0" fontId="20" fillId="2" borderId="0" xfId="0" applyFont="1" applyFill="1"/>
    <xf numFmtId="0" fontId="20" fillId="2" borderId="1" xfId="0" applyFont="1" applyFill="1" applyBorder="1" applyAlignment="1">
      <alignment horizontal="right"/>
    </xf>
    <xf numFmtId="0" fontId="4" fillId="2" borderId="0" xfId="4" applyFont="1" applyFill="1" applyBorder="1" applyAlignment="1">
      <alignment horizontal="center" vertical="center"/>
    </xf>
    <xf numFmtId="0" fontId="4" fillId="2" borderId="0" xfId="4" applyFont="1" applyFill="1" applyBorder="1" applyAlignment="1">
      <alignment vertical="center"/>
    </xf>
    <xf numFmtId="1" fontId="4" fillId="2" borderId="0" xfId="4" applyNumberFormat="1" applyFont="1" applyFill="1" applyAlignment="1">
      <alignment vertical="center"/>
    </xf>
    <xf numFmtId="0" fontId="9" fillId="2" borderId="0" xfId="4" applyFont="1" applyFill="1" applyAlignment="1">
      <alignment vertical="center"/>
    </xf>
    <xf numFmtId="0" fontId="5" fillId="2" borderId="0" xfId="4" quotePrefix="1" applyFont="1" applyFill="1" applyAlignment="1">
      <alignment horizontal="left" vertical="center"/>
    </xf>
    <xf numFmtId="0" fontId="4" fillId="2" borderId="0" xfId="4" applyFont="1" applyFill="1" applyAlignment="1">
      <alignment vertical="center"/>
    </xf>
    <xf numFmtId="3" fontId="4" fillId="2" borderId="0" xfId="4" applyNumberFormat="1" applyFont="1" applyFill="1" applyBorder="1" applyAlignment="1">
      <alignment horizontal="right" vertical="center"/>
    </xf>
    <xf numFmtId="3" fontId="4" fillId="2" borderId="0" xfId="4" applyNumberFormat="1" applyFont="1" applyFill="1" applyAlignment="1">
      <alignment horizontal="right" vertical="center"/>
    </xf>
    <xf numFmtId="3" fontId="4" fillId="2" borderId="1" xfId="4" applyNumberFormat="1" applyFont="1" applyFill="1" applyBorder="1" applyAlignment="1">
      <alignment horizontal="right" vertical="center"/>
    </xf>
    <xf numFmtId="0" fontId="5" fillId="0" borderId="0" xfId="1" applyNumberFormat="1" applyFont="1" applyAlignment="1">
      <alignment horizontal="right" vertical="center"/>
    </xf>
    <xf numFmtId="0" fontId="9" fillId="0" borderId="0" xfId="1" applyNumberFormat="1" applyFont="1" applyAlignment="1">
      <alignment horizontal="right" vertical="center"/>
    </xf>
    <xf numFmtId="3" fontId="17" fillId="0" borderId="0" xfId="1" applyNumberFormat="1" applyFont="1" applyBorder="1" applyAlignment="1">
      <alignment vertical="center"/>
    </xf>
    <xf numFmtId="164" fontId="17" fillId="0" borderId="0" xfId="1" applyNumberFormat="1" applyFont="1" applyBorder="1" applyAlignment="1">
      <alignment vertical="center"/>
    </xf>
    <xf numFmtId="0" fontId="4" fillId="0" borderId="0" xfId="1" quotePrefix="1" applyFont="1" applyAlignment="1">
      <alignment horizontal="center" vertical="center"/>
    </xf>
    <xf numFmtId="1" fontId="5" fillId="2" borderId="0" xfId="4" applyNumberFormat="1" applyFont="1" applyFill="1" applyBorder="1" applyAlignment="1">
      <alignment horizontal="center" vertical="center"/>
    </xf>
    <xf numFmtId="1" fontId="5" fillId="2" borderId="0" xfId="4" applyNumberFormat="1" applyFont="1" applyFill="1" applyBorder="1" applyAlignment="1">
      <alignment horizontal="right" vertical="center"/>
    </xf>
    <xf numFmtId="1" fontId="5" fillId="2" borderId="1" xfId="4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/>
    <xf numFmtId="0" fontId="9" fillId="2" borderId="0" xfId="0" applyFont="1" applyFill="1" applyAlignment="1">
      <alignment horizontal="center"/>
    </xf>
    <xf numFmtId="41" fontId="4" fillId="2" borderId="0" xfId="3" applyFont="1" applyFill="1" applyBorder="1"/>
    <xf numFmtId="0" fontId="5" fillId="2" borderId="1" xfId="0" quotePrefix="1" applyFont="1" applyFill="1" applyBorder="1" applyAlignment="1">
      <alignment horizontal="center"/>
    </xf>
    <xf numFmtId="41" fontId="4" fillId="2" borderId="1" xfId="3" applyFont="1" applyFill="1" applyBorder="1"/>
    <xf numFmtId="0" fontId="5" fillId="2" borderId="1" xfId="4" applyFont="1" applyFill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0" xfId="1" applyNumberFormat="1" applyFont="1" applyBorder="1" applyAlignment="1">
      <alignment horizontal="right" vertical="center"/>
    </xf>
    <xf numFmtId="164" fontId="7" fillId="0" borderId="0" xfId="1" applyNumberFormat="1" applyFont="1" applyBorder="1" applyAlignment="1">
      <alignment horizontal="right" vertical="center"/>
    </xf>
    <xf numFmtId="3" fontId="11" fillId="0" borderId="0" xfId="1" applyNumberFormat="1" applyFont="1" applyBorder="1" applyAlignment="1">
      <alignment vertical="center"/>
    </xf>
    <xf numFmtId="166" fontId="7" fillId="0" borderId="0" xfId="5" applyNumberFormat="1" applyFont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quotePrefix="1" applyFont="1" applyBorder="1" applyAlignment="1">
      <alignment horizontal="center" vertical="center"/>
    </xf>
    <xf numFmtId="0" fontId="4" fillId="0" borderId="1" xfId="2" quotePrefix="1" applyFont="1" applyBorder="1" applyAlignment="1">
      <alignment horizontal="center" vertical="center"/>
    </xf>
    <xf numFmtId="165" fontId="18" fillId="0" borderId="0" xfId="2" applyNumberFormat="1" applyFont="1" applyBorder="1" applyAlignment="1">
      <alignment vertical="center"/>
    </xf>
    <xf numFmtId="165" fontId="11" fillId="0" borderId="0" xfId="2" applyNumberFormat="1" applyFont="1" applyBorder="1" applyAlignment="1">
      <alignment vertical="center"/>
    </xf>
    <xf numFmtId="0" fontId="21" fillId="0" borderId="0" xfId="2" applyFont="1" applyBorder="1" applyAlignment="1">
      <alignment horizontal="centerContinuous" vertical="center"/>
    </xf>
    <xf numFmtId="0" fontId="22" fillId="0" borderId="0" xfId="2" applyFont="1" applyBorder="1" applyAlignment="1">
      <alignment vertical="center"/>
    </xf>
    <xf numFmtId="3" fontId="22" fillId="0" borderId="0" xfId="2" applyNumberFormat="1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11" fillId="3" borderId="12" xfId="0" applyFont="1" applyFill="1" applyBorder="1" applyAlignment="1">
      <alignment vertical="center" wrapText="1"/>
    </xf>
    <xf numFmtId="0" fontId="11" fillId="3" borderId="14" xfId="0" applyFont="1" applyFill="1" applyBorder="1" applyAlignment="1">
      <alignment vertical="center" wrapText="1"/>
    </xf>
    <xf numFmtId="0" fontId="7" fillId="0" borderId="0" xfId="1" applyFont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5" fillId="0" borderId="7" xfId="1" applyFont="1" applyBorder="1" applyAlignment="1">
      <alignment horizontal="center" vertical="center" wrapText="1"/>
    </xf>
    <xf numFmtId="3" fontId="27" fillId="0" borderId="0" xfId="1" applyNumberFormat="1" applyFont="1" applyAlignment="1">
      <alignment horizontal="right" vertical="center"/>
    </xf>
    <xf numFmtId="164" fontId="27" fillId="0" borderId="0" xfId="1" applyNumberFormat="1" applyFont="1" applyAlignment="1">
      <alignment horizontal="right" vertical="center"/>
    </xf>
    <xf numFmtId="0" fontId="5" fillId="0" borderId="5" xfId="1" applyFont="1" applyBorder="1" applyAlignment="1">
      <alignment horizontal="center" vertical="center"/>
    </xf>
    <xf numFmtId="41" fontId="11" fillId="0" borderId="0" xfId="3" applyFont="1" applyAlignment="1">
      <alignment vertical="center"/>
    </xf>
    <xf numFmtId="41" fontId="4" fillId="0" borderId="0" xfId="3" applyFont="1" applyBorder="1" applyAlignment="1">
      <alignment vertical="center"/>
    </xf>
    <xf numFmtId="41" fontId="11" fillId="0" borderId="0" xfId="3" applyFont="1" applyBorder="1" applyAlignment="1">
      <alignment vertical="center"/>
    </xf>
    <xf numFmtId="41" fontId="11" fillId="0" borderId="1" xfId="3" applyFont="1" applyBorder="1" applyAlignment="1">
      <alignment vertical="center"/>
    </xf>
    <xf numFmtId="41" fontId="11" fillId="0" borderId="0" xfId="3" applyFont="1" applyFill="1" applyAlignment="1">
      <alignment vertical="center"/>
    </xf>
    <xf numFmtId="0" fontId="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quotePrefix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3" fillId="0" borderId="0" xfId="1" quotePrefix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0" xfId="1" quotePrefix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3" fillId="0" borderId="0" xfId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0" xfId="1" quotePrefix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3" fillId="0" borderId="0" xfId="1" applyFont="1" applyBorder="1" applyAlignment="1">
      <alignment horizontal="left" vertical="center"/>
    </xf>
    <xf numFmtId="0" fontId="2" fillId="0" borderId="0" xfId="1" quotePrefix="1" applyFont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2" fillId="0" borderId="0" xfId="1" quotePrefix="1" applyFont="1" applyBorder="1" applyAlignment="1">
      <alignment horizontal="centerContinuous" vertical="center"/>
    </xf>
    <xf numFmtId="0" fontId="5" fillId="0" borderId="3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164" fontId="9" fillId="0" borderId="1" xfId="1" applyNumberFormat="1" applyFont="1" applyBorder="1" applyAlignment="1">
      <alignment horizontal="right" vertical="center"/>
    </xf>
    <xf numFmtId="3" fontId="10" fillId="0" borderId="0" xfId="0" applyNumberFormat="1" applyFont="1" applyFill="1"/>
    <xf numFmtId="164" fontId="16" fillId="0" borderId="0" xfId="1" applyNumberFormat="1" applyFont="1" applyAlignment="1">
      <alignment horizontal="right" vertical="center"/>
    </xf>
    <xf numFmtId="3" fontId="10" fillId="0" borderId="0" xfId="0" applyNumberFormat="1" applyFont="1" applyFill="1" applyBorder="1"/>
    <xf numFmtId="41" fontId="7" fillId="0" borderId="1" xfId="3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164" fontId="16" fillId="0" borderId="1" xfId="1" applyNumberFormat="1" applyFont="1" applyBorder="1" applyAlignment="1">
      <alignment horizontal="right" vertical="center"/>
    </xf>
    <xf numFmtId="164" fontId="16" fillId="0" borderId="0" xfId="1" applyNumberFormat="1" applyFont="1" applyBorder="1" applyAlignment="1">
      <alignment horizontal="right" vertical="center"/>
    </xf>
    <xf numFmtId="0" fontId="29" fillId="3" borderId="11" xfId="6" applyFont="1" applyFill="1" applyBorder="1" applyAlignment="1">
      <alignment horizontal="center" vertical="center"/>
    </xf>
    <xf numFmtId="0" fontId="29" fillId="3" borderId="13" xfId="6" applyFont="1" applyFill="1" applyBorder="1" applyAlignment="1">
      <alignment horizontal="center" vertical="center"/>
    </xf>
    <xf numFmtId="0" fontId="30" fillId="4" borderId="8" xfId="6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5" fillId="3" borderId="11" xfId="6" applyFill="1" applyBorder="1" applyAlignment="1">
      <alignment horizontal="left" vertical="center"/>
    </xf>
    <xf numFmtId="0" fontId="25" fillId="3" borderId="12" xfId="6" applyFill="1" applyBorder="1" applyAlignment="1">
      <alignment horizontal="left" vertical="center"/>
    </xf>
    <xf numFmtId="0" fontId="26" fillId="3" borderId="11" xfId="0" applyFont="1" applyFill="1" applyBorder="1" applyAlignment="1">
      <alignment horizontal="left" vertical="center"/>
    </xf>
    <xf numFmtId="0" fontId="26" fillId="3" borderId="12" xfId="0" applyFont="1" applyFill="1" applyBorder="1" applyAlignment="1">
      <alignment horizontal="left" vertical="center"/>
    </xf>
    <xf numFmtId="0" fontId="13" fillId="0" borderId="6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3" fillId="0" borderId="6" xfId="1" quotePrefix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9" fillId="0" borderId="0" xfId="1" quotePrefix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2" borderId="1" xfId="4" quotePrefix="1" applyFont="1" applyFill="1" applyBorder="1" applyAlignment="1">
      <alignment horizontal="center" vertical="center"/>
    </xf>
    <xf numFmtId="1" fontId="5" fillId="2" borderId="6" xfId="4" applyNumberFormat="1" applyFont="1" applyFill="1" applyBorder="1" applyAlignment="1">
      <alignment horizontal="center" vertical="center" wrapText="1"/>
    </xf>
    <xf numFmtId="1" fontId="5" fillId="2" borderId="1" xfId="4" applyNumberFormat="1" applyFont="1" applyFill="1" applyBorder="1" applyAlignment="1">
      <alignment horizontal="center" vertical="center" wrapText="1"/>
    </xf>
    <xf numFmtId="1" fontId="5" fillId="2" borderId="2" xfId="4" applyNumberFormat="1" applyFont="1" applyFill="1" applyBorder="1" applyAlignment="1">
      <alignment horizontal="center" vertical="center"/>
    </xf>
    <xf numFmtId="0" fontId="5" fillId="2" borderId="0" xfId="4" quotePrefix="1" applyFont="1" applyFill="1" applyAlignment="1">
      <alignment horizontal="center" vertical="center"/>
    </xf>
    <xf numFmtId="0" fontId="5" fillId="2" borderId="0" xfId="4" quotePrefix="1" applyFont="1" applyFill="1" applyBorder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0" fontId="13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1" quotePrefix="1" applyFont="1" applyBorder="1" applyAlignment="1">
      <alignment horizontal="center" vertical="center"/>
    </xf>
    <xf numFmtId="0" fontId="19" fillId="0" borderId="0" xfId="4" quotePrefix="1" applyFont="1" applyAlignment="1">
      <alignment horizontal="center" vertical="center"/>
    </xf>
    <xf numFmtId="0" fontId="5" fillId="2" borderId="6" xfId="4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0" fontId="2" fillId="0" borderId="0" xfId="1" quotePrefix="1" applyFont="1" applyAlignment="1">
      <alignment horizontal="center" vertical="center"/>
    </xf>
    <xf numFmtId="1" fontId="5" fillId="2" borderId="6" xfId="4" applyNumberFormat="1" applyFont="1" applyFill="1" applyBorder="1" applyAlignment="1">
      <alignment horizontal="center" vertical="center"/>
    </xf>
    <xf numFmtId="1" fontId="5" fillId="2" borderId="1" xfId="4" applyNumberFormat="1" applyFont="1" applyFill="1" applyBorder="1" applyAlignment="1">
      <alignment horizontal="center" vertical="center"/>
    </xf>
    <xf numFmtId="0" fontId="5" fillId="2" borderId="0" xfId="0" quotePrefix="1" applyFont="1" applyFill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4" applyFont="1" applyFill="1" applyBorder="1" applyAlignment="1">
      <alignment horizontal="center" vertical="center"/>
    </xf>
    <xf numFmtId="0" fontId="5" fillId="2" borderId="3" xfId="4" applyFont="1" applyFill="1" applyBorder="1" applyAlignment="1">
      <alignment horizontal="center" vertical="center"/>
    </xf>
  </cellXfs>
  <cellStyles count="7">
    <cellStyle name="Hipervínculo" xfId="6" builtinId="8"/>
    <cellStyle name="Millares" xfId="5" builtinId="3"/>
    <cellStyle name="Millares [0]" xfId="3" builtinId="6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2" defaultPivotStyle="PivotStyleLight16"/>
  <colors>
    <mruColors>
      <color rgb="FF66FF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</xdr:row>
      <xdr:rowOff>104774</xdr:rowOff>
    </xdr:from>
    <xdr:to>
      <xdr:col>12</xdr:col>
      <xdr:colOff>42068</xdr:colOff>
      <xdr:row>31</xdr:row>
      <xdr:rowOff>57743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2575" y="304799"/>
          <a:ext cx="7633493" cy="57251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2</xdr:row>
      <xdr:rowOff>161925</xdr:rowOff>
    </xdr:from>
    <xdr:to>
      <xdr:col>9</xdr:col>
      <xdr:colOff>441031</xdr:colOff>
      <xdr:row>25</xdr:row>
      <xdr:rowOff>85725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609600"/>
          <a:ext cx="6641806" cy="430530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2016\Repitentes%201995-2016.xls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21"/>
  <sheetViews>
    <sheetView tabSelected="1" workbookViewId="0">
      <selection activeCell="A13" sqref="A13"/>
    </sheetView>
  </sheetViews>
  <sheetFormatPr baseColWidth="10" defaultRowHeight="15" x14ac:dyDescent="0.25"/>
  <cols>
    <col min="1" max="1" width="50.140625" style="206" bestFit="1" customWidth="1"/>
    <col min="2" max="2" width="9.7109375" style="206" customWidth="1"/>
    <col min="3" max="3" width="11.42578125" style="206"/>
    <col min="4" max="4" width="5.42578125" style="211" customWidth="1"/>
    <col min="5" max="5" width="134.28515625" style="210" customWidth="1"/>
    <col min="6" max="256" width="11.42578125" style="206"/>
    <col min="257" max="257" width="79.28515625" style="206" customWidth="1"/>
    <col min="258" max="258" width="3.42578125" style="206" customWidth="1"/>
    <col min="259" max="512" width="11.42578125" style="206"/>
    <col min="513" max="513" width="79.28515625" style="206" customWidth="1"/>
    <col min="514" max="514" width="3.42578125" style="206" customWidth="1"/>
    <col min="515" max="768" width="11.42578125" style="206"/>
    <col min="769" max="769" width="79.28515625" style="206" customWidth="1"/>
    <col min="770" max="770" width="3.42578125" style="206" customWidth="1"/>
    <col min="771" max="1024" width="11.42578125" style="206"/>
    <col min="1025" max="1025" width="79.28515625" style="206" customWidth="1"/>
    <col min="1026" max="1026" width="3.42578125" style="206" customWidth="1"/>
    <col min="1027" max="1280" width="11.42578125" style="206"/>
    <col min="1281" max="1281" width="79.28515625" style="206" customWidth="1"/>
    <col min="1282" max="1282" width="3.42578125" style="206" customWidth="1"/>
    <col min="1283" max="1536" width="11.42578125" style="206"/>
    <col min="1537" max="1537" width="79.28515625" style="206" customWidth="1"/>
    <col min="1538" max="1538" width="3.42578125" style="206" customWidth="1"/>
    <col min="1539" max="1792" width="11.42578125" style="206"/>
    <col min="1793" max="1793" width="79.28515625" style="206" customWidth="1"/>
    <col min="1794" max="1794" width="3.42578125" style="206" customWidth="1"/>
    <col min="1795" max="2048" width="11.42578125" style="206"/>
    <col min="2049" max="2049" width="79.28515625" style="206" customWidth="1"/>
    <col min="2050" max="2050" width="3.42578125" style="206" customWidth="1"/>
    <col min="2051" max="2304" width="11.42578125" style="206"/>
    <col min="2305" max="2305" width="79.28515625" style="206" customWidth="1"/>
    <col min="2306" max="2306" width="3.42578125" style="206" customWidth="1"/>
    <col min="2307" max="2560" width="11.42578125" style="206"/>
    <col min="2561" max="2561" width="79.28515625" style="206" customWidth="1"/>
    <col min="2562" max="2562" width="3.42578125" style="206" customWidth="1"/>
    <col min="2563" max="2816" width="11.42578125" style="206"/>
    <col min="2817" max="2817" width="79.28515625" style="206" customWidth="1"/>
    <col min="2818" max="2818" width="3.42578125" style="206" customWidth="1"/>
    <col min="2819" max="3072" width="11.42578125" style="206"/>
    <col min="3073" max="3073" width="79.28515625" style="206" customWidth="1"/>
    <col min="3074" max="3074" width="3.42578125" style="206" customWidth="1"/>
    <col min="3075" max="3328" width="11.42578125" style="206"/>
    <col min="3329" max="3329" width="79.28515625" style="206" customWidth="1"/>
    <col min="3330" max="3330" width="3.42578125" style="206" customWidth="1"/>
    <col min="3331" max="3584" width="11.42578125" style="206"/>
    <col min="3585" max="3585" width="79.28515625" style="206" customWidth="1"/>
    <col min="3586" max="3586" width="3.42578125" style="206" customWidth="1"/>
    <col min="3587" max="3840" width="11.42578125" style="206"/>
    <col min="3841" max="3841" width="79.28515625" style="206" customWidth="1"/>
    <col min="3842" max="3842" width="3.42578125" style="206" customWidth="1"/>
    <col min="3843" max="4096" width="11.42578125" style="206"/>
    <col min="4097" max="4097" width="79.28515625" style="206" customWidth="1"/>
    <col min="4098" max="4098" width="3.42578125" style="206" customWidth="1"/>
    <col min="4099" max="4352" width="11.42578125" style="206"/>
    <col min="4353" max="4353" width="79.28515625" style="206" customWidth="1"/>
    <col min="4354" max="4354" width="3.42578125" style="206" customWidth="1"/>
    <col min="4355" max="4608" width="11.42578125" style="206"/>
    <col min="4609" max="4609" width="79.28515625" style="206" customWidth="1"/>
    <col min="4610" max="4610" width="3.42578125" style="206" customWidth="1"/>
    <col min="4611" max="4864" width="11.42578125" style="206"/>
    <col min="4865" max="4865" width="79.28515625" style="206" customWidth="1"/>
    <col min="4866" max="4866" width="3.42578125" style="206" customWidth="1"/>
    <col min="4867" max="5120" width="11.42578125" style="206"/>
    <col min="5121" max="5121" width="79.28515625" style="206" customWidth="1"/>
    <col min="5122" max="5122" width="3.42578125" style="206" customWidth="1"/>
    <col min="5123" max="5376" width="11.42578125" style="206"/>
    <col min="5377" max="5377" width="79.28515625" style="206" customWidth="1"/>
    <col min="5378" max="5378" width="3.42578125" style="206" customWidth="1"/>
    <col min="5379" max="5632" width="11.42578125" style="206"/>
    <col min="5633" max="5633" width="79.28515625" style="206" customWidth="1"/>
    <col min="5634" max="5634" width="3.42578125" style="206" customWidth="1"/>
    <col min="5635" max="5888" width="11.42578125" style="206"/>
    <col min="5889" max="5889" width="79.28515625" style="206" customWidth="1"/>
    <col min="5890" max="5890" width="3.42578125" style="206" customWidth="1"/>
    <col min="5891" max="6144" width="11.42578125" style="206"/>
    <col min="6145" max="6145" width="79.28515625" style="206" customWidth="1"/>
    <col min="6146" max="6146" width="3.42578125" style="206" customWidth="1"/>
    <col min="6147" max="6400" width="11.42578125" style="206"/>
    <col min="6401" max="6401" width="79.28515625" style="206" customWidth="1"/>
    <col min="6402" max="6402" width="3.42578125" style="206" customWidth="1"/>
    <col min="6403" max="6656" width="11.42578125" style="206"/>
    <col min="6657" max="6657" width="79.28515625" style="206" customWidth="1"/>
    <col min="6658" max="6658" width="3.42578125" style="206" customWidth="1"/>
    <col min="6659" max="6912" width="11.42578125" style="206"/>
    <col min="6913" max="6913" width="79.28515625" style="206" customWidth="1"/>
    <col min="6914" max="6914" width="3.42578125" style="206" customWidth="1"/>
    <col min="6915" max="7168" width="11.42578125" style="206"/>
    <col min="7169" max="7169" width="79.28515625" style="206" customWidth="1"/>
    <col min="7170" max="7170" width="3.42578125" style="206" customWidth="1"/>
    <col min="7171" max="7424" width="11.42578125" style="206"/>
    <col min="7425" max="7425" width="79.28515625" style="206" customWidth="1"/>
    <col min="7426" max="7426" width="3.42578125" style="206" customWidth="1"/>
    <col min="7427" max="7680" width="11.42578125" style="206"/>
    <col min="7681" max="7681" width="79.28515625" style="206" customWidth="1"/>
    <col min="7682" max="7682" width="3.42578125" style="206" customWidth="1"/>
    <col min="7683" max="7936" width="11.42578125" style="206"/>
    <col min="7937" max="7937" width="79.28515625" style="206" customWidth="1"/>
    <col min="7938" max="7938" width="3.42578125" style="206" customWidth="1"/>
    <col min="7939" max="8192" width="11.42578125" style="206"/>
    <col min="8193" max="8193" width="79.28515625" style="206" customWidth="1"/>
    <col min="8194" max="8194" width="3.42578125" style="206" customWidth="1"/>
    <col min="8195" max="8448" width="11.42578125" style="206"/>
    <col min="8449" max="8449" width="79.28515625" style="206" customWidth="1"/>
    <col min="8450" max="8450" width="3.42578125" style="206" customWidth="1"/>
    <col min="8451" max="8704" width="11.42578125" style="206"/>
    <col min="8705" max="8705" width="79.28515625" style="206" customWidth="1"/>
    <col min="8706" max="8706" width="3.42578125" style="206" customWidth="1"/>
    <col min="8707" max="8960" width="11.42578125" style="206"/>
    <col min="8961" max="8961" width="79.28515625" style="206" customWidth="1"/>
    <col min="8962" max="8962" width="3.42578125" style="206" customWidth="1"/>
    <col min="8963" max="9216" width="11.42578125" style="206"/>
    <col min="9217" max="9217" width="79.28515625" style="206" customWidth="1"/>
    <col min="9218" max="9218" width="3.42578125" style="206" customWidth="1"/>
    <col min="9219" max="9472" width="11.42578125" style="206"/>
    <col min="9473" max="9473" width="79.28515625" style="206" customWidth="1"/>
    <col min="9474" max="9474" width="3.42578125" style="206" customWidth="1"/>
    <col min="9475" max="9728" width="11.42578125" style="206"/>
    <col min="9729" max="9729" width="79.28515625" style="206" customWidth="1"/>
    <col min="9730" max="9730" width="3.42578125" style="206" customWidth="1"/>
    <col min="9731" max="9984" width="11.42578125" style="206"/>
    <col min="9985" max="9985" width="79.28515625" style="206" customWidth="1"/>
    <col min="9986" max="9986" width="3.42578125" style="206" customWidth="1"/>
    <col min="9987" max="10240" width="11.42578125" style="206"/>
    <col min="10241" max="10241" width="79.28515625" style="206" customWidth="1"/>
    <col min="10242" max="10242" width="3.42578125" style="206" customWidth="1"/>
    <col min="10243" max="10496" width="11.42578125" style="206"/>
    <col min="10497" max="10497" width="79.28515625" style="206" customWidth="1"/>
    <col min="10498" max="10498" width="3.42578125" style="206" customWidth="1"/>
    <col min="10499" max="10752" width="11.42578125" style="206"/>
    <col min="10753" max="10753" width="79.28515625" style="206" customWidth="1"/>
    <col min="10754" max="10754" width="3.42578125" style="206" customWidth="1"/>
    <col min="10755" max="11008" width="11.42578125" style="206"/>
    <col min="11009" max="11009" width="79.28515625" style="206" customWidth="1"/>
    <col min="11010" max="11010" width="3.42578125" style="206" customWidth="1"/>
    <col min="11011" max="11264" width="11.42578125" style="206"/>
    <col min="11265" max="11265" width="79.28515625" style="206" customWidth="1"/>
    <col min="11266" max="11266" width="3.42578125" style="206" customWidth="1"/>
    <col min="11267" max="11520" width="11.42578125" style="206"/>
    <col min="11521" max="11521" width="79.28515625" style="206" customWidth="1"/>
    <col min="11522" max="11522" width="3.42578125" style="206" customWidth="1"/>
    <col min="11523" max="11776" width="11.42578125" style="206"/>
    <col min="11777" max="11777" width="79.28515625" style="206" customWidth="1"/>
    <col min="11778" max="11778" width="3.42578125" style="206" customWidth="1"/>
    <col min="11779" max="12032" width="11.42578125" style="206"/>
    <col min="12033" max="12033" width="79.28515625" style="206" customWidth="1"/>
    <col min="12034" max="12034" width="3.42578125" style="206" customWidth="1"/>
    <col min="12035" max="12288" width="11.42578125" style="206"/>
    <col min="12289" max="12289" width="79.28515625" style="206" customWidth="1"/>
    <col min="12290" max="12290" width="3.42578125" style="206" customWidth="1"/>
    <col min="12291" max="12544" width="11.42578125" style="206"/>
    <col min="12545" max="12545" width="79.28515625" style="206" customWidth="1"/>
    <col min="12546" max="12546" width="3.42578125" style="206" customWidth="1"/>
    <col min="12547" max="12800" width="11.42578125" style="206"/>
    <col min="12801" max="12801" width="79.28515625" style="206" customWidth="1"/>
    <col min="12802" max="12802" width="3.42578125" style="206" customWidth="1"/>
    <col min="12803" max="13056" width="11.42578125" style="206"/>
    <col min="13057" max="13057" width="79.28515625" style="206" customWidth="1"/>
    <col min="13058" max="13058" width="3.42578125" style="206" customWidth="1"/>
    <col min="13059" max="13312" width="11.42578125" style="206"/>
    <col min="13313" max="13313" width="79.28515625" style="206" customWidth="1"/>
    <col min="13314" max="13314" width="3.42578125" style="206" customWidth="1"/>
    <col min="13315" max="13568" width="11.42578125" style="206"/>
    <col min="13569" max="13569" width="79.28515625" style="206" customWidth="1"/>
    <col min="13570" max="13570" width="3.42578125" style="206" customWidth="1"/>
    <col min="13571" max="13824" width="11.42578125" style="206"/>
    <col min="13825" max="13825" width="79.28515625" style="206" customWidth="1"/>
    <col min="13826" max="13826" width="3.42578125" style="206" customWidth="1"/>
    <col min="13827" max="14080" width="11.42578125" style="206"/>
    <col min="14081" max="14081" width="79.28515625" style="206" customWidth="1"/>
    <col min="14082" max="14082" width="3.42578125" style="206" customWidth="1"/>
    <col min="14083" max="14336" width="11.42578125" style="206"/>
    <col min="14337" max="14337" width="79.28515625" style="206" customWidth="1"/>
    <col min="14338" max="14338" width="3.42578125" style="206" customWidth="1"/>
    <col min="14339" max="14592" width="11.42578125" style="206"/>
    <col min="14593" max="14593" width="79.28515625" style="206" customWidth="1"/>
    <col min="14594" max="14594" width="3.42578125" style="206" customWidth="1"/>
    <col min="14595" max="14848" width="11.42578125" style="206"/>
    <col min="14849" max="14849" width="79.28515625" style="206" customWidth="1"/>
    <col min="14850" max="14850" width="3.42578125" style="206" customWidth="1"/>
    <col min="14851" max="15104" width="11.42578125" style="206"/>
    <col min="15105" max="15105" width="79.28515625" style="206" customWidth="1"/>
    <col min="15106" max="15106" width="3.42578125" style="206" customWidth="1"/>
    <col min="15107" max="15360" width="11.42578125" style="206"/>
    <col min="15361" max="15361" width="79.28515625" style="206" customWidth="1"/>
    <col min="15362" max="15362" width="3.42578125" style="206" customWidth="1"/>
    <col min="15363" max="15616" width="11.42578125" style="206"/>
    <col min="15617" max="15617" width="79.28515625" style="206" customWidth="1"/>
    <col min="15618" max="15618" width="3.42578125" style="206" customWidth="1"/>
    <col min="15619" max="15872" width="11.42578125" style="206"/>
    <col min="15873" max="15873" width="79.28515625" style="206" customWidth="1"/>
    <col min="15874" max="15874" width="3.42578125" style="206" customWidth="1"/>
    <col min="15875" max="16128" width="11.42578125" style="206"/>
    <col min="16129" max="16129" width="79.28515625" style="206" customWidth="1"/>
    <col min="16130" max="16130" width="3.42578125" style="206" customWidth="1"/>
    <col min="16131" max="16384" width="11.42578125" style="206"/>
  </cols>
  <sheetData>
    <row r="1" spans="1:5" ht="15.75" thickBot="1" x14ac:dyDescent="0.3"/>
    <row r="2" spans="1:5" ht="18.75" x14ac:dyDescent="0.25">
      <c r="A2" s="205" t="s">
        <v>0</v>
      </c>
      <c r="B2" s="205"/>
      <c r="D2" s="261" t="s">
        <v>146</v>
      </c>
      <c r="E2" s="262"/>
    </row>
    <row r="3" spans="1:5" x14ac:dyDescent="0.25">
      <c r="A3" s="205"/>
      <c r="B3" s="205"/>
      <c r="D3" s="263" t="s">
        <v>148</v>
      </c>
      <c r="E3" s="264"/>
    </row>
    <row r="4" spans="1:5" x14ac:dyDescent="0.25">
      <c r="A4" s="233" t="s">
        <v>151</v>
      </c>
      <c r="B4" s="208"/>
      <c r="D4" s="263" t="s">
        <v>150</v>
      </c>
      <c r="E4" s="264"/>
    </row>
    <row r="5" spans="1:5" x14ac:dyDescent="0.25">
      <c r="A5" s="233" t="s">
        <v>152</v>
      </c>
      <c r="B5" s="208"/>
      <c r="D5" s="265" t="s">
        <v>149</v>
      </c>
      <c r="E5" s="266"/>
    </row>
    <row r="6" spans="1:5" ht="21" customHeight="1" x14ac:dyDescent="0.25">
      <c r="A6" s="234" t="s">
        <v>153</v>
      </c>
      <c r="B6" s="208"/>
      <c r="D6" s="258" t="s">
        <v>128</v>
      </c>
      <c r="E6" s="212" t="s">
        <v>157</v>
      </c>
    </row>
    <row r="7" spans="1:5" ht="22.5" customHeight="1" x14ac:dyDescent="0.25">
      <c r="A7" s="207" t="s">
        <v>83</v>
      </c>
      <c r="B7" s="208" t="s">
        <v>173</v>
      </c>
      <c r="D7" s="258" t="s">
        <v>129</v>
      </c>
      <c r="E7" s="212" t="s">
        <v>158</v>
      </c>
    </row>
    <row r="8" spans="1:5" ht="25.5" x14ac:dyDescent="0.25">
      <c r="A8" s="207" t="s">
        <v>84</v>
      </c>
      <c r="B8" s="208" t="s">
        <v>174</v>
      </c>
      <c r="D8" s="258" t="s">
        <v>130</v>
      </c>
      <c r="E8" s="212" t="s">
        <v>159</v>
      </c>
    </row>
    <row r="9" spans="1:5" ht="25.5" x14ac:dyDescent="0.25">
      <c r="A9" s="209" t="s">
        <v>85</v>
      </c>
      <c r="B9" s="208" t="s">
        <v>178</v>
      </c>
      <c r="D9" s="258" t="s">
        <v>131</v>
      </c>
      <c r="E9" s="212" t="s">
        <v>160</v>
      </c>
    </row>
    <row r="10" spans="1:5" ht="25.5" x14ac:dyDescent="0.25">
      <c r="D10" s="258" t="s">
        <v>132</v>
      </c>
      <c r="E10" s="212" t="s">
        <v>161</v>
      </c>
    </row>
    <row r="11" spans="1:5" ht="25.5" x14ac:dyDescent="0.25">
      <c r="D11" s="258" t="s">
        <v>133</v>
      </c>
      <c r="E11" s="212" t="s">
        <v>162</v>
      </c>
    </row>
    <row r="12" spans="1:5" ht="25.5" x14ac:dyDescent="0.25">
      <c r="A12" s="209"/>
      <c r="B12" s="208"/>
      <c r="D12" s="258" t="s">
        <v>134</v>
      </c>
      <c r="E12" s="212" t="s">
        <v>163</v>
      </c>
    </row>
    <row r="13" spans="1:5" ht="25.5" x14ac:dyDescent="0.25">
      <c r="A13" s="207"/>
      <c r="B13" s="208"/>
      <c r="D13" s="258" t="s">
        <v>135</v>
      </c>
      <c r="E13" s="212" t="s">
        <v>164</v>
      </c>
    </row>
    <row r="14" spans="1:5" x14ac:dyDescent="0.25">
      <c r="A14" s="209"/>
      <c r="B14" s="208"/>
      <c r="D14" s="258" t="s">
        <v>136</v>
      </c>
      <c r="E14" s="212" t="s">
        <v>165</v>
      </c>
    </row>
    <row r="15" spans="1:5" ht="25.5" x14ac:dyDescent="0.25">
      <c r="A15" s="207"/>
      <c r="B15" s="208"/>
      <c r="D15" s="258" t="s">
        <v>137</v>
      </c>
      <c r="E15" s="212" t="s">
        <v>166</v>
      </c>
    </row>
    <row r="16" spans="1:5" x14ac:dyDescent="0.25">
      <c r="D16" s="258" t="s">
        <v>138</v>
      </c>
      <c r="E16" s="212" t="s">
        <v>167</v>
      </c>
    </row>
    <row r="17" spans="4:5" ht="25.5" x14ac:dyDescent="0.25">
      <c r="D17" s="258" t="s">
        <v>141</v>
      </c>
      <c r="E17" s="212" t="s">
        <v>168</v>
      </c>
    </row>
    <row r="18" spans="4:5" x14ac:dyDescent="0.25">
      <c r="D18" s="258" t="s">
        <v>142</v>
      </c>
      <c r="E18" s="212" t="s">
        <v>169</v>
      </c>
    </row>
    <row r="19" spans="4:5" ht="25.5" x14ac:dyDescent="0.25">
      <c r="D19" s="258" t="s">
        <v>143</v>
      </c>
      <c r="E19" s="212" t="s">
        <v>170</v>
      </c>
    </row>
    <row r="20" spans="4:5" ht="25.5" x14ac:dyDescent="0.25">
      <c r="D20" s="258" t="s">
        <v>139</v>
      </c>
      <c r="E20" s="212" t="s">
        <v>171</v>
      </c>
    </row>
    <row r="21" spans="4:5" ht="26.25" thickBot="1" x14ac:dyDescent="0.3">
      <c r="D21" s="259" t="s">
        <v>140</v>
      </c>
      <c r="E21" s="213" t="s">
        <v>172</v>
      </c>
    </row>
  </sheetData>
  <mergeCells count="4">
    <mergeCell ref="D2:E2"/>
    <mergeCell ref="D3:E3"/>
    <mergeCell ref="D4:E4"/>
    <mergeCell ref="D5:E5"/>
  </mergeCells>
  <hyperlinks>
    <hyperlink ref="D6" location="'C1'!A1" display="C1"/>
    <hyperlink ref="D7" location="'C2'!A1" display="C2"/>
    <hyperlink ref="D8" location="'C3'!A1" display="C3"/>
    <hyperlink ref="D9" location="'C4'!A1" display="C4"/>
    <hyperlink ref="D10" location="'C5'!A1" display="C5"/>
    <hyperlink ref="D11" location="'C6'!A1" display="C6"/>
    <hyperlink ref="D12" location="'C7'!A1" display="C7"/>
    <hyperlink ref="D13" location="'C8'!A1" display="C8"/>
    <hyperlink ref="D14" location="'C9'!A1" display="C9"/>
    <hyperlink ref="D15" location="'C10'!A1" display="C10"/>
    <hyperlink ref="D16" location="'C11-C12'!A1" display="C11"/>
    <hyperlink ref="D17" location="'C11-C12'!A44" display="C12"/>
    <hyperlink ref="D3:E3" location="PORTADA!A1" display="PORTADA"/>
    <hyperlink ref="D4:E4" location="FUNCIONARIOS!A1" display="FUNCIONARIOS QUE PARTICIPARON EN LA PUBLICACIÓN"/>
    <hyperlink ref="D18:D21" r:id="rId1" location="'C11-C12'!A43" display="C12"/>
    <hyperlink ref="D18" location="'C13'!A1" display="C13"/>
    <hyperlink ref="D19" location="'C14'!A1" display="C14"/>
    <hyperlink ref="D20" location="'C15-C16'!A1" display="C15"/>
    <hyperlink ref="D21" location="'C15-C16'!A44" display="C16"/>
  </hyperlinks>
  <pageMargins left="0.70866141732283472" right="0.70866141732283472" top="0.74803149606299213" bottom="0.74803149606299213" header="0.31496062992125984" footer="0.31496062992125984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X34"/>
  <sheetViews>
    <sheetView zoomScaleNormal="100" zoomScaleSheetLayoutView="100" workbookViewId="0">
      <selection activeCell="W1" sqref="W1"/>
    </sheetView>
  </sheetViews>
  <sheetFormatPr baseColWidth="10" defaultRowHeight="12.75" x14ac:dyDescent="0.25"/>
  <cols>
    <col min="1" max="1" width="11.7109375" style="4" customWidth="1"/>
    <col min="2" max="11" width="6.7109375" style="4" customWidth="1"/>
    <col min="12" max="12" width="1.5703125" style="4" customWidth="1"/>
    <col min="13" max="22" width="6.7109375" style="4" customWidth="1"/>
    <col min="23" max="261" width="11.42578125" style="4"/>
    <col min="262" max="262" width="15.7109375" style="4" customWidth="1"/>
    <col min="263" max="269" width="9.7109375" style="4" customWidth="1"/>
    <col min="270" max="270" width="1.5703125" style="4" customWidth="1"/>
    <col min="271" max="277" width="9.7109375" style="4" customWidth="1"/>
    <col min="278" max="517" width="11.42578125" style="4"/>
    <col min="518" max="518" width="15.7109375" style="4" customWidth="1"/>
    <col min="519" max="525" width="9.7109375" style="4" customWidth="1"/>
    <col min="526" max="526" width="1.5703125" style="4" customWidth="1"/>
    <col min="527" max="533" width="9.7109375" style="4" customWidth="1"/>
    <col min="534" max="773" width="11.42578125" style="4"/>
    <col min="774" max="774" width="15.7109375" style="4" customWidth="1"/>
    <col min="775" max="781" width="9.7109375" style="4" customWidth="1"/>
    <col min="782" max="782" width="1.5703125" style="4" customWidth="1"/>
    <col min="783" max="789" width="9.7109375" style="4" customWidth="1"/>
    <col min="790" max="1029" width="11.42578125" style="4"/>
    <col min="1030" max="1030" width="15.7109375" style="4" customWidth="1"/>
    <col min="1031" max="1037" width="9.7109375" style="4" customWidth="1"/>
    <col min="1038" max="1038" width="1.5703125" style="4" customWidth="1"/>
    <col min="1039" max="1045" width="9.7109375" style="4" customWidth="1"/>
    <col min="1046" max="1285" width="11.42578125" style="4"/>
    <col min="1286" max="1286" width="15.7109375" style="4" customWidth="1"/>
    <col min="1287" max="1293" width="9.7109375" style="4" customWidth="1"/>
    <col min="1294" max="1294" width="1.5703125" style="4" customWidth="1"/>
    <col min="1295" max="1301" width="9.7109375" style="4" customWidth="1"/>
    <col min="1302" max="1541" width="11.42578125" style="4"/>
    <col min="1542" max="1542" width="15.7109375" style="4" customWidth="1"/>
    <col min="1543" max="1549" width="9.7109375" style="4" customWidth="1"/>
    <col min="1550" max="1550" width="1.5703125" style="4" customWidth="1"/>
    <col min="1551" max="1557" width="9.7109375" style="4" customWidth="1"/>
    <col min="1558" max="1797" width="11.42578125" style="4"/>
    <col min="1798" max="1798" width="15.7109375" style="4" customWidth="1"/>
    <col min="1799" max="1805" width="9.7109375" style="4" customWidth="1"/>
    <col min="1806" max="1806" width="1.5703125" style="4" customWidth="1"/>
    <col min="1807" max="1813" width="9.7109375" style="4" customWidth="1"/>
    <col min="1814" max="2053" width="11.42578125" style="4"/>
    <col min="2054" max="2054" width="15.7109375" style="4" customWidth="1"/>
    <col min="2055" max="2061" width="9.7109375" style="4" customWidth="1"/>
    <col min="2062" max="2062" width="1.5703125" style="4" customWidth="1"/>
    <col min="2063" max="2069" width="9.7109375" style="4" customWidth="1"/>
    <col min="2070" max="2309" width="11.42578125" style="4"/>
    <col min="2310" max="2310" width="15.7109375" style="4" customWidth="1"/>
    <col min="2311" max="2317" width="9.7109375" style="4" customWidth="1"/>
    <col min="2318" max="2318" width="1.5703125" style="4" customWidth="1"/>
    <col min="2319" max="2325" width="9.7109375" style="4" customWidth="1"/>
    <col min="2326" max="2565" width="11.42578125" style="4"/>
    <col min="2566" max="2566" width="15.7109375" style="4" customWidth="1"/>
    <col min="2567" max="2573" width="9.7109375" style="4" customWidth="1"/>
    <col min="2574" max="2574" width="1.5703125" style="4" customWidth="1"/>
    <col min="2575" max="2581" width="9.7109375" style="4" customWidth="1"/>
    <col min="2582" max="2821" width="11.42578125" style="4"/>
    <col min="2822" max="2822" width="15.7109375" style="4" customWidth="1"/>
    <col min="2823" max="2829" width="9.7109375" style="4" customWidth="1"/>
    <col min="2830" max="2830" width="1.5703125" style="4" customWidth="1"/>
    <col min="2831" max="2837" width="9.7109375" style="4" customWidth="1"/>
    <col min="2838" max="3077" width="11.42578125" style="4"/>
    <col min="3078" max="3078" width="15.7109375" style="4" customWidth="1"/>
    <col min="3079" max="3085" width="9.7109375" style="4" customWidth="1"/>
    <col min="3086" max="3086" width="1.5703125" style="4" customWidth="1"/>
    <col min="3087" max="3093" width="9.7109375" style="4" customWidth="1"/>
    <col min="3094" max="3333" width="11.42578125" style="4"/>
    <col min="3334" max="3334" width="15.7109375" style="4" customWidth="1"/>
    <col min="3335" max="3341" width="9.7109375" style="4" customWidth="1"/>
    <col min="3342" max="3342" width="1.5703125" style="4" customWidth="1"/>
    <col min="3343" max="3349" width="9.7109375" style="4" customWidth="1"/>
    <col min="3350" max="3589" width="11.42578125" style="4"/>
    <col min="3590" max="3590" width="15.7109375" style="4" customWidth="1"/>
    <col min="3591" max="3597" width="9.7109375" style="4" customWidth="1"/>
    <col min="3598" max="3598" width="1.5703125" style="4" customWidth="1"/>
    <col min="3599" max="3605" width="9.7109375" style="4" customWidth="1"/>
    <col min="3606" max="3845" width="11.42578125" style="4"/>
    <col min="3846" max="3846" width="15.7109375" style="4" customWidth="1"/>
    <col min="3847" max="3853" width="9.7109375" style="4" customWidth="1"/>
    <col min="3854" max="3854" width="1.5703125" style="4" customWidth="1"/>
    <col min="3855" max="3861" width="9.7109375" style="4" customWidth="1"/>
    <col min="3862" max="4101" width="11.42578125" style="4"/>
    <col min="4102" max="4102" width="15.7109375" style="4" customWidth="1"/>
    <col min="4103" max="4109" width="9.7109375" style="4" customWidth="1"/>
    <col min="4110" max="4110" width="1.5703125" style="4" customWidth="1"/>
    <col min="4111" max="4117" width="9.7109375" style="4" customWidth="1"/>
    <col min="4118" max="4357" width="11.42578125" style="4"/>
    <col min="4358" max="4358" width="15.7109375" style="4" customWidth="1"/>
    <col min="4359" max="4365" width="9.7109375" style="4" customWidth="1"/>
    <col min="4366" max="4366" width="1.5703125" style="4" customWidth="1"/>
    <col min="4367" max="4373" width="9.7109375" style="4" customWidth="1"/>
    <col min="4374" max="4613" width="11.42578125" style="4"/>
    <col min="4614" max="4614" width="15.7109375" style="4" customWidth="1"/>
    <col min="4615" max="4621" width="9.7109375" style="4" customWidth="1"/>
    <col min="4622" max="4622" width="1.5703125" style="4" customWidth="1"/>
    <col min="4623" max="4629" width="9.7109375" style="4" customWidth="1"/>
    <col min="4630" max="4869" width="11.42578125" style="4"/>
    <col min="4870" max="4870" width="15.7109375" style="4" customWidth="1"/>
    <col min="4871" max="4877" width="9.7109375" style="4" customWidth="1"/>
    <col min="4878" max="4878" width="1.5703125" style="4" customWidth="1"/>
    <col min="4879" max="4885" width="9.7109375" style="4" customWidth="1"/>
    <col min="4886" max="5125" width="11.42578125" style="4"/>
    <col min="5126" max="5126" width="15.7109375" style="4" customWidth="1"/>
    <col min="5127" max="5133" width="9.7109375" style="4" customWidth="1"/>
    <col min="5134" max="5134" width="1.5703125" style="4" customWidth="1"/>
    <col min="5135" max="5141" width="9.7109375" style="4" customWidth="1"/>
    <col min="5142" max="5381" width="11.42578125" style="4"/>
    <col min="5382" max="5382" width="15.7109375" style="4" customWidth="1"/>
    <col min="5383" max="5389" width="9.7109375" style="4" customWidth="1"/>
    <col min="5390" max="5390" width="1.5703125" style="4" customWidth="1"/>
    <col min="5391" max="5397" width="9.7109375" style="4" customWidth="1"/>
    <col min="5398" max="5637" width="11.42578125" style="4"/>
    <col min="5638" max="5638" width="15.7109375" style="4" customWidth="1"/>
    <col min="5639" max="5645" width="9.7109375" style="4" customWidth="1"/>
    <col min="5646" max="5646" width="1.5703125" style="4" customWidth="1"/>
    <col min="5647" max="5653" width="9.7109375" style="4" customWidth="1"/>
    <col min="5654" max="5893" width="11.42578125" style="4"/>
    <col min="5894" max="5894" width="15.7109375" style="4" customWidth="1"/>
    <col min="5895" max="5901" width="9.7109375" style="4" customWidth="1"/>
    <col min="5902" max="5902" width="1.5703125" style="4" customWidth="1"/>
    <col min="5903" max="5909" width="9.7109375" style="4" customWidth="1"/>
    <col min="5910" max="6149" width="11.42578125" style="4"/>
    <col min="6150" max="6150" width="15.7109375" style="4" customWidth="1"/>
    <col min="6151" max="6157" width="9.7109375" style="4" customWidth="1"/>
    <col min="6158" max="6158" width="1.5703125" style="4" customWidth="1"/>
    <col min="6159" max="6165" width="9.7109375" style="4" customWidth="1"/>
    <col min="6166" max="6405" width="11.42578125" style="4"/>
    <col min="6406" max="6406" width="15.7109375" style="4" customWidth="1"/>
    <col min="6407" max="6413" width="9.7109375" style="4" customWidth="1"/>
    <col min="6414" max="6414" width="1.5703125" style="4" customWidth="1"/>
    <col min="6415" max="6421" width="9.7109375" style="4" customWidth="1"/>
    <col min="6422" max="6661" width="11.42578125" style="4"/>
    <col min="6662" max="6662" width="15.7109375" style="4" customWidth="1"/>
    <col min="6663" max="6669" width="9.7109375" style="4" customWidth="1"/>
    <col min="6670" max="6670" width="1.5703125" style="4" customWidth="1"/>
    <col min="6671" max="6677" width="9.7109375" style="4" customWidth="1"/>
    <col min="6678" max="6917" width="11.42578125" style="4"/>
    <col min="6918" max="6918" width="15.7109375" style="4" customWidth="1"/>
    <col min="6919" max="6925" width="9.7109375" style="4" customWidth="1"/>
    <col min="6926" max="6926" width="1.5703125" style="4" customWidth="1"/>
    <col min="6927" max="6933" width="9.7109375" style="4" customWidth="1"/>
    <col min="6934" max="7173" width="11.42578125" style="4"/>
    <col min="7174" max="7174" width="15.7109375" style="4" customWidth="1"/>
    <col min="7175" max="7181" width="9.7109375" style="4" customWidth="1"/>
    <col min="7182" max="7182" width="1.5703125" style="4" customWidth="1"/>
    <col min="7183" max="7189" width="9.7109375" style="4" customWidth="1"/>
    <col min="7190" max="7429" width="11.42578125" style="4"/>
    <col min="7430" max="7430" width="15.7109375" style="4" customWidth="1"/>
    <col min="7431" max="7437" width="9.7109375" style="4" customWidth="1"/>
    <col min="7438" max="7438" width="1.5703125" style="4" customWidth="1"/>
    <col min="7439" max="7445" width="9.7109375" style="4" customWidth="1"/>
    <col min="7446" max="7685" width="11.42578125" style="4"/>
    <col min="7686" max="7686" width="15.7109375" style="4" customWidth="1"/>
    <col min="7687" max="7693" width="9.7109375" style="4" customWidth="1"/>
    <col min="7694" max="7694" width="1.5703125" style="4" customWidth="1"/>
    <col min="7695" max="7701" width="9.7109375" style="4" customWidth="1"/>
    <col min="7702" max="7941" width="11.42578125" style="4"/>
    <col min="7942" max="7942" width="15.7109375" style="4" customWidth="1"/>
    <col min="7943" max="7949" width="9.7109375" style="4" customWidth="1"/>
    <col min="7950" max="7950" width="1.5703125" style="4" customWidth="1"/>
    <col min="7951" max="7957" width="9.7109375" style="4" customWidth="1"/>
    <col min="7958" max="8197" width="11.42578125" style="4"/>
    <col min="8198" max="8198" width="15.7109375" style="4" customWidth="1"/>
    <col min="8199" max="8205" width="9.7109375" style="4" customWidth="1"/>
    <col min="8206" max="8206" width="1.5703125" style="4" customWidth="1"/>
    <col min="8207" max="8213" width="9.7109375" style="4" customWidth="1"/>
    <col min="8214" max="8453" width="11.42578125" style="4"/>
    <col min="8454" max="8454" width="15.7109375" style="4" customWidth="1"/>
    <col min="8455" max="8461" width="9.7109375" style="4" customWidth="1"/>
    <col min="8462" max="8462" width="1.5703125" style="4" customWidth="1"/>
    <col min="8463" max="8469" width="9.7109375" style="4" customWidth="1"/>
    <col min="8470" max="8709" width="11.42578125" style="4"/>
    <col min="8710" max="8710" width="15.7109375" style="4" customWidth="1"/>
    <col min="8711" max="8717" width="9.7109375" style="4" customWidth="1"/>
    <col min="8718" max="8718" width="1.5703125" style="4" customWidth="1"/>
    <col min="8719" max="8725" width="9.7109375" style="4" customWidth="1"/>
    <col min="8726" max="8965" width="11.42578125" style="4"/>
    <col min="8966" max="8966" width="15.7109375" style="4" customWidth="1"/>
    <col min="8967" max="8973" width="9.7109375" style="4" customWidth="1"/>
    <col min="8974" max="8974" width="1.5703125" style="4" customWidth="1"/>
    <col min="8975" max="8981" width="9.7109375" style="4" customWidth="1"/>
    <col min="8982" max="9221" width="11.42578125" style="4"/>
    <col min="9222" max="9222" width="15.7109375" style="4" customWidth="1"/>
    <col min="9223" max="9229" width="9.7109375" style="4" customWidth="1"/>
    <col min="9230" max="9230" width="1.5703125" style="4" customWidth="1"/>
    <col min="9231" max="9237" width="9.7109375" style="4" customWidth="1"/>
    <col min="9238" max="9477" width="11.42578125" style="4"/>
    <col min="9478" max="9478" width="15.7109375" style="4" customWidth="1"/>
    <col min="9479" max="9485" width="9.7109375" style="4" customWidth="1"/>
    <col min="9486" max="9486" width="1.5703125" style="4" customWidth="1"/>
    <col min="9487" max="9493" width="9.7109375" style="4" customWidth="1"/>
    <col min="9494" max="9733" width="11.42578125" style="4"/>
    <col min="9734" max="9734" width="15.7109375" style="4" customWidth="1"/>
    <col min="9735" max="9741" width="9.7109375" style="4" customWidth="1"/>
    <col min="9742" max="9742" width="1.5703125" style="4" customWidth="1"/>
    <col min="9743" max="9749" width="9.7109375" style="4" customWidth="1"/>
    <col min="9750" max="9989" width="11.42578125" style="4"/>
    <col min="9990" max="9990" width="15.7109375" style="4" customWidth="1"/>
    <col min="9991" max="9997" width="9.7109375" style="4" customWidth="1"/>
    <col min="9998" max="9998" width="1.5703125" style="4" customWidth="1"/>
    <col min="9999" max="10005" width="9.7109375" style="4" customWidth="1"/>
    <col min="10006" max="10245" width="11.42578125" style="4"/>
    <col min="10246" max="10246" width="15.7109375" style="4" customWidth="1"/>
    <col min="10247" max="10253" width="9.7109375" style="4" customWidth="1"/>
    <col min="10254" max="10254" width="1.5703125" style="4" customWidth="1"/>
    <col min="10255" max="10261" width="9.7109375" style="4" customWidth="1"/>
    <col min="10262" max="10501" width="11.42578125" style="4"/>
    <col min="10502" max="10502" width="15.7109375" style="4" customWidth="1"/>
    <col min="10503" max="10509" width="9.7109375" style="4" customWidth="1"/>
    <col min="10510" max="10510" width="1.5703125" style="4" customWidth="1"/>
    <col min="10511" max="10517" width="9.7109375" style="4" customWidth="1"/>
    <col min="10518" max="10757" width="11.42578125" style="4"/>
    <col min="10758" max="10758" width="15.7109375" style="4" customWidth="1"/>
    <col min="10759" max="10765" width="9.7109375" style="4" customWidth="1"/>
    <col min="10766" max="10766" width="1.5703125" style="4" customWidth="1"/>
    <col min="10767" max="10773" width="9.7109375" style="4" customWidth="1"/>
    <col min="10774" max="11013" width="11.42578125" style="4"/>
    <col min="11014" max="11014" width="15.7109375" style="4" customWidth="1"/>
    <col min="11015" max="11021" width="9.7109375" style="4" customWidth="1"/>
    <col min="11022" max="11022" width="1.5703125" style="4" customWidth="1"/>
    <col min="11023" max="11029" width="9.7109375" style="4" customWidth="1"/>
    <col min="11030" max="11269" width="11.42578125" style="4"/>
    <col min="11270" max="11270" width="15.7109375" style="4" customWidth="1"/>
    <col min="11271" max="11277" width="9.7109375" style="4" customWidth="1"/>
    <col min="11278" max="11278" width="1.5703125" style="4" customWidth="1"/>
    <col min="11279" max="11285" width="9.7109375" style="4" customWidth="1"/>
    <col min="11286" max="11525" width="11.42578125" style="4"/>
    <col min="11526" max="11526" width="15.7109375" style="4" customWidth="1"/>
    <col min="11527" max="11533" width="9.7109375" style="4" customWidth="1"/>
    <col min="11534" max="11534" width="1.5703125" style="4" customWidth="1"/>
    <col min="11535" max="11541" width="9.7109375" style="4" customWidth="1"/>
    <col min="11542" max="11781" width="11.42578125" style="4"/>
    <col min="11782" max="11782" width="15.7109375" style="4" customWidth="1"/>
    <col min="11783" max="11789" width="9.7109375" style="4" customWidth="1"/>
    <col min="11790" max="11790" width="1.5703125" style="4" customWidth="1"/>
    <col min="11791" max="11797" width="9.7109375" style="4" customWidth="1"/>
    <col min="11798" max="12037" width="11.42578125" style="4"/>
    <col min="12038" max="12038" width="15.7109375" style="4" customWidth="1"/>
    <col min="12039" max="12045" width="9.7109375" style="4" customWidth="1"/>
    <col min="12046" max="12046" width="1.5703125" style="4" customWidth="1"/>
    <col min="12047" max="12053" width="9.7109375" style="4" customWidth="1"/>
    <col min="12054" max="12293" width="11.42578125" style="4"/>
    <col min="12294" max="12294" width="15.7109375" style="4" customWidth="1"/>
    <col min="12295" max="12301" width="9.7109375" style="4" customWidth="1"/>
    <col min="12302" max="12302" width="1.5703125" style="4" customWidth="1"/>
    <col min="12303" max="12309" width="9.7109375" style="4" customWidth="1"/>
    <col min="12310" max="12549" width="11.42578125" style="4"/>
    <col min="12550" max="12550" width="15.7109375" style="4" customWidth="1"/>
    <col min="12551" max="12557" width="9.7109375" style="4" customWidth="1"/>
    <col min="12558" max="12558" width="1.5703125" style="4" customWidth="1"/>
    <col min="12559" max="12565" width="9.7109375" style="4" customWidth="1"/>
    <col min="12566" max="12805" width="11.42578125" style="4"/>
    <col min="12806" max="12806" width="15.7109375" style="4" customWidth="1"/>
    <col min="12807" max="12813" width="9.7109375" style="4" customWidth="1"/>
    <col min="12814" max="12814" width="1.5703125" style="4" customWidth="1"/>
    <col min="12815" max="12821" width="9.7109375" style="4" customWidth="1"/>
    <col min="12822" max="13061" width="11.42578125" style="4"/>
    <col min="13062" max="13062" width="15.7109375" style="4" customWidth="1"/>
    <col min="13063" max="13069" width="9.7109375" style="4" customWidth="1"/>
    <col min="13070" max="13070" width="1.5703125" style="4" customWidth="1"/>
    <col min="13071" max="13077" width="9.7109375" style="4" customWidth="1"/>
    <col min="13078" max="13317" width="11.42578125" style="4"/>
    <col min="13318" max="13318" width="15.7109375" style="4" customWidth="1"/>
    <col min="13319" max="13325" width="9.7109375" style="4" customWidth="1"/>
    <col min="13326" max="13326" width="1.5703125" style="4" customWidth="1"/>
    <col min="13327" max="13333" width="9.7109375" style="4" customWidth="1"/>
    <col min="13334" max="13573" width="11.42578125" style="4"/>
    <col min="13574" max="13574" width="15.7109375" style="4" customWidth="1"/>
    <col min="13575" max="13581" width="9.7109375" style="4" customWidth="1"/>
    <col min="13582" max="13582" width="1.5703125" style="4" customWidth="1"/>
    <col min="13583" max="13589" width="9.7109375" style="4" customWidth="1"/>
    <col min="13590" max="13829" width="11.42578125" style="4"/>
    <col min="13830" max="13830" width="15.7109375" style="4" customWidth="1"/>
    <col min="13831" max="13837" width="9.7109375" style="4" customWidth="1"/>
    <col min="13838" max="13838" width="1.5703125" style="4" customWidth="1"/>
    <col min="13839" max="13845" width="9.7109375" style="4" customWidth="1"/>
    <col min="13846" max="14085" width="11.42578125" style="4"/>
    <col min="14086" max="14086" width="15.7109375" style="4" customWidth="1"/>
    <col min="14087" max="14093" width="9.7109375" style="4" customWidth="1"/>
    <col min="14094" max="14094" width="1.5703125" style="4" customWidth="1"/>
    <col min="14095" max="14101" width="9.7109375" style="4" customWidth="1"/>
    <col min="14102" max="14341" width="11.42578125" style="4"/>
    <col min="14342" max="14342" width="15.7109375" style="4" customWidth="1"/>
    <col min="14343" max="14349" width="9.7109375" style="4" customWidth="1"/>
    <col min="14350" max="14350" width="1.5703125" style="4" customWidth="1"/>
    <col min="14351" max="14357" width="9.7109375" style="4" customWidth="1"/>
    <col min="14358" max="14597" width="11.42578125" style="4"/>
    <col min="14598" max="14598" width="15.7109375" style="4" customWidth="1"/>
    <col min="14599" max="14605" width="9.7109375" style="4" customWidth="1"/>
    <col min="14606" max="14606" width="1.5703125" style="4" customWidth="1"/>
    <col min="14607" max="14613" width="9.7109375" style="4" customWidth="1"/>
    <col min="14614" max="14853" width="11.42578125" style="4"/>
    <col min="14854" max="14854" width="15.7109375" style="4" customWidth="1"/>
    <col min="14855" max="14861" width="9.7109375" style="4" customWidth="1"/>
    <col min="14862" max="14862" width="1.5703125" style="4" customWidth="1"/>
    <col min="14863" max="14869" width="9.7109375" style="4" customWidth="1"/>
    <col min="14870" max="15109" width="11.42578125" style="4"/>
    <col min="15110" max="15110" width="15.7109375" style="4" customWidth="1"/>
    <col min="15111" max="15117" width="9.7109375" style="4" customWidth="1"/>
    <col min="15118" max="15118" width="1.5703125" style="4" customWidth="1"/>
    <col min="15119" max="15125" width="9.7109375" style="4" customWidth="1"/>
    <col min="15126" max="15365" width="11.42578125" style="4"/>
    <col min="15366" max="15366" width="15.7109375" style="4" customWidth="1"/>
    <col min="15367" max="15373" width="9.7109375" style="4" customWidth="1"/>
    <col min="15374" max="15374" width="1.5703125" style="4" customWidth="1"/>
    <col min="15375" max="15381" width="9.7109375" style="4" customWidth="1"/>
    <col min="15382" max="15621" width="11.42578125" style="4"/>
    <col min="15622" max="15622" width="15.7109375" style="4" customWidth="1"/>
    <col min="15623" max="15629" width="9.7109375" style="4" customWidth="1"/>
    <col min="15630" max="15630" width="1.5703125" style="4" customWidth="1"/>
    <col min="15631" max="15637" width="9.7109375" style="4" customWidth="1"/>
    <col min="15638" max="15877" width="11.42578125" style="4"/>
    <col min="15878" max="15878" width="15.7109375" style="4" customWidth="1"/>
    <col min="15879" max="15885" width="9.7109375" style="4" customWidth="1"/>
    <col min="15886" max="15886" width="1.5703125" style="4" customWidth="1"/>
    <col min="15887" max="15893" width="9.7109375" style="4" customWidth="1"/>
    <col min="15894" max="16133" width="11.42578125" style="4"/>
    <col min="16134" max="16134" width="15.7109375" style="4" customWidth="1"/>
    <col min="16135" max="16141" width="9.7109375" style="4" customWidth="1"/>
    <col min="16142" max="16142" width="1.5703125" style="4" customWidth="1"/>
    <col min="16143" max="16149" width="9.7109375" style="4" customWidth="1"/>
    <col min="16150" max="16384" width="11.42578125" style="4"/>
  </cols>
  <sheetData>
    <row r="1" spans="1:24" s="33" customFormat="1" ht="14.25" customHeight="1" thickBot="1" x14ac:dyDescent="0.3">
      <c r="A1" s="245" t="s">
        <v>93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60" t="s">
        <v>127</v>
      </c>
    </row>
    <row r="2" spans="1:24" s="33" customFormat="1" ht="12.75" customHeight="1" x14ac:dyDescent="0.25">
      <c r="A2" s="245" t="s">
        <v>144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</row>
    <row r="3" spans="1:24" s="33" customFormat="1" ht="12.75" customHeight="1" x14ac:dyDescent="0.25">
      <c r="A3" s="245" t="s">
        <v>99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</row>
    <row r="4" spans="1:24" s="33" customFormat="1" ht="12.75" customHeight="1" x14ac:dyDescent="0.25">
      <c r="A4" s="245" t="s">
        <v>106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</row>
    <row r="5" spans="1:24" s="33" customFormat="1" ht="13.5" customHeight="1" x14ac:dyDescent="0.25">
      <c r="A5" s="245" t="s">
        <v>155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</row>
    <row r="6" spans="1:24" ht="13.5" customHeight="1" thickBot="1" x14ac:dyDescent="0.3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4" s="8" customFormat="1" ht="15" customHeight="1" x14ac:dyDescent="0.25">
      <c r="A7" s="279" t="s">
        <v>87</v>
      </c>
      <c r="B7" s="246" t="s">
        <v>6</v>
      </c>
      <c r="C7" s="246"/>
      <c r="D7" s="246"/>
      <c r="E7" s="246"/>
      <c r="F7" s="246"/>
      <c r="G7" s="246"/>
      <c r="H7" s="246"/>
      <c r="I7" s="246"/>
      <c r="J7" s="246"/>
      <c r="K7" s="246"/>
      <c r="L7" s="57"/>
      <c r="M7" s="246" t="s">
        <v>7</v>
      </c>
      <c r="N7" s="246"/>
      <c r="O7" s="246"/>
      <c r="P7" s="246"/>
      <c r="Q7" s="246"/>
      <c r="R7" s="249"/>
      <c r="S7" s="249"/>
      <c r="T7" s="249"/>
      <c r="U7" s="249"/>
      <c r="V7" s="249"/>
    </row>
    <row r="8" spans="1:24" ht="15" customHeight="1" thickBot="1" x14ac:dyDescent="0.3">
      <c r="A8" s="280"/>
      <c r="B8" s="11">
        <v>2009</v>
      </c>
      <c r="C8" s="11">
        <v>2010</v>
      </c>
      <c r="D8" s="11">
        <v>2011</v>
      </c>
      <c r="E8" s="11">
        <v>2012</v>
      </c>
      <c r="F8" s="11">
        <v>2013</v>
      </c>
      <c r="G8" s="11">
        <v>2014</v>
      </c>
      <c r="H8" s="11">
        <v>2015</v>
      </c>
      <c r="I8" s="11">
        <v>2016</v>
      </c>
      <c r="J8" s="11">
        <v>2017</v>
      </c>
      <c r="K8" s="11">
        <v>2018</v>
      </c>
      <c r="L8" s="57"/>
      <c r="M8" s="11">
        <v>2009</v>
      </c>
      <c r="N8" s="11">
        <v>2010</v>
      </c>
      <c r="O8" s="11">
        <v>2011</v>
      </c>
      <c r="P8" s="11">
        <v>2012</v>
      </c>
      <c r="Q8" s="11">
        <v>2013</v>
      </c>
      <c r="R8" s="11">
        <v>2014</v>
      </c>
      <c r="S8" s="11">
        <v>2015</v>
      </c>
      <c r="T8" s="11">
        <v>2016</v>
      </c>
      <c r="U8" s="11">
        <v>2017</v>
      </c>
      <c r="V8" s="11">
        <v>2018</v>
      </c>
    </row>
    <row r="9" spans="1:24" ht="9.75" customHeight="1" x14ac:dyDescent="0.25">
      <c r="A9" s="17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24" s="24" customFormat="1" ht="25.5" customHeight="1" x14ac:dyDescent="0.25">
      <c r="A10" s="77" t="s">
        <v>11</v>
      </c>
      <c r="B10" s="74">
        <f t="shared" ref="B10:G10" si="0">+B12+B17</f>
        <v>8077</v>
      </c>
      <c r="C10" s="74">
        <f t="shared" si="0"/>
        <v>7834</v>
      </c>
      <c r="D10" s="74">
        <f t="shared" si="0"/>
        <v>7822</v>
      </c>
      <c r="E10" s="74">
        <f t="shared" si="0"/>
        <v>8426</v>
      </c>
      <c r="F10" s="74">
        <f t="shared" si="0"/>
        <v>6794</v>
      </c>
      <c r="G10" s="74">
        <f t="shared" si="0"/>
        <v>6718</v>
      </c>
      <c r="H10" s="74">
        <f>+H12+H17</f>
        <v>7202</v>
      </c>
      <c r="I10" s="74">
        <f>+I12+I17</f>
        <v>6534</v>
      </c>
      <c r="J10" s="74">
        <f>+J12+J17</f>
        <v>5627</v>
      </c>
      <c r="K10" s="74">
        <f>+K12+K17</f>
        <v>6024</v>
      </c>
      <c r="M10" s="82">
        <v>22</v>
      </c>
      <c r="N10" s="82">
        <v>21.5</v>
      </c>
      <c r="O10" s="82">
        <v>21.7</v>
      </c>
      <c r="P10" s="82">
        <v>23.6</v>
      </c>
      <c r="Q10" s="82">
        <v>18.899999999999999</v>
      </c>
      <c r="R10" s="82">
        <v>18.5</v>
      </c>
      <c r="S10" s="82">
        <v>19.899999999999999</v>
      </c>
      <c r="T10" s="82">
        <v>18.748923959827835</v>
      </c>
      <c r="U10" s="82">
        <v>16.840246603220208</v>
      </c>
      <c r="V10" s="82">
        <v>18.271709787982651</v>
      </c>
      <c r="X10" s="74"/>
    </row>
    <row r="11" spans="1:24" ht="15" customHeight="1" x14ac:dyDescent="0.25">
      <c r="A11" s="8"/>
      <c r="B11" s="65"/>
      <c r="C11" s="65"/>
      <c r="D11" s="65"/>
      <c r="E11" s="65"/>
      <c r="F11" s="65"/>
      <c r="G11" s="65"/>
      <c r="H11" s="65"/>
      <c r="I11" s="65"/>
      <c r="J11" s="65"/>
      <c r="K11" s="65"/>
      <c r="M11" s="78"/>
      <c r="N11" s="78"/>
      <c r="O11" s="78"/>
      <c r="P11" s="78"/>
      <c r="Q11" s="78"/>
      <c r="R11" s="78"/>
      <c r="S11" s="78"/>
      <c r="T11" s="78"/>
      <c r="U11" s="78"/>
      <c r="V11" s="78"/>
      <c r="X11" s="65"/>
    </row>
    <row r="12" spans="1:24" s="8" customFormat="1" ht="25.5" customHeight="1" x14ac:dyDescent="0.25">
      <c r="A12" s="7" t="s">
        <v>21</v>
      </c>
      <c r="B12" s="68">
        <f t="shared" ref="B12:I12" si="1">+B13+B14+B15</f>
        <v>5728</v>
      </c>
      <c r="C12" s="68">
        <f t="shared" si="1"/>
        <v>5471</v>
      </c>
      <c r="D12" s="68">
        <f t="shared" si="1"/>
        <v>5435</v>
      </c>
      <c r="E12" s="68">
        <f t="shared" si="1"/>
        <v>5888</v>
      </c>
      <c r="F12" s="68">
        <f t="shared" si="1"/>
        <v>4635</v>
      </c>
      <c r="G12" s="68">
        <f t="shared" si="1"/>
        <v>4654</v>
      </c>
      <c r="H12" s="68">
        <f t="shared" si="1"/>
        <v>5016</v>
      </c>
      <c r="I12" s="68">
        <f t="shared" si="1"/>
        <v>4534</v>
      </c>
      <c r="J12" s="68">
        <f>+J13+J14+J15</f>
        <v>3720</v>
      </c>
      <c r="K12" s="68">
        <f>+K13+K14+K15</f>
        <v>4051</v>
      </c>
      <c r="M12" s="81">
        <v>24.4</v>
      </c>
      <c r="N12" s="81">
        <v>23.7</v>
      </c>
      <c r="O12" s="81">
        <f>+D12/22784*100</f>
        <v>23.854459269662922</v>
      </c>
      <c r="P12" s="81">
        <v>26.7</v>
      </c>
      <c r="Q12" s="81">
        <v>21.2</v>
      </c>
      <c r="R12" s="81">
        <v>21.1</v>
      </c>
      <c r="S12" s="81">
        <v>23</v>
      </c>
      <c r="T12" s="81">
        <v>22.03431015211158</v>
      </c>
      <c r="U12" s="81">
        <v>19.588226001790321</v>
      </c>
      <c r="V12" s="81">
        <v>22.286405897562855</v>
      </c>
      <c r="X12" s="68"/>
    </row>
    <row r="13" spans="1:24" ht="15" customHeight="1" x14ac:dyDescent="0.25">
      <c r="A13" s="46" t="s">
        <v>22</v>
      </c>
      <c r="B13" s="21">
        <v>2220</v>
      </c>
      <c r="C13" s="21">
        <v>2212</v>
      </c>
      <c r="D13" s="21">
        <v>1726</v>
      </c>
      <c r="E13" s="21">
        <v>2012</v>
      </c>
      <c r="F13" s="21">
        <v>1520</v>
      </c>
      <c r="G13" s="21">
        <v>1651</v>
      </c>
      <c r="H13" s="21">
        <v>1774</v>
      </c>
      <c r="I13" s="21">
        <v>1594</v>
      </c>
      <c r="J13" s="21">
        <v>1301</v>
      </c>
      <c r="K13" s="21">
        <v>1407</v>
      </c>
      <c r="M13" s="78">
        <v>23</v>
      </c>
      <c r="N13" s="78">
        <v>24.5</v>
      </c>
      <c r="O13" s="78">
        <v>20</v>
      </c>
      <c r="P13" s="78">
        <v>23.8</v>
      </c>
      <c r="Q13" s="78">
        <v>18.7</v>
      </c>
      <c r="R13" s="78">
        <v>20.7</v>
      </c>
      <c r="S13" s="78">
        <v>22.6</v>
      </c>
      <c r="T13" s="78">
        <v>22.129668193808136</v>
      </c>
      <c r="U13" s="78">
        <v>19.917330067360687</v>
      </c>
      <c r="V13" s="78">
        <v>23.961171662125341</v>
      </c>
      <c r="X13" s="21"/>
    </row>
    <row r="14" spans="1:24" ht="15" customHeight="1" x14ac:dyDescent="0.25">
      <c r="A14" s="46" t="s">
        <v>23</v>
      </c>
      <c r="B14" s="21">
        <v>2116</v>
      </c>
      <c r="C14" s="21">
        <v>1851</v>
      </c>
      <c r="D14" s="21">
        <v>2083</v>
      </c>
      <c r="E14" s="21">
        <v>2226</v>
      </c>
      <c r="F14" s="21">
        <v>1815</v>
      </c>
      <c r="G14" s="21">
        <v>1694</v>
      </c>
      <c r="H14" s="21">
        <v>1841</v>
      </c>
      <c r="I14" s="21">
        <v>1607</v>
      </c>
      <c r="J14" s="21">
        <v>1434</v>
      </c>
      <c r="K14" s="21">
        <v>1591</v>
      </c>
      <c r="M14" s="78">
        <v>28.1</v>
      </c>
      <c r="N14" s="78">
        <v>23.8</v>
      </c>
      <c r="O14" s="78">
        <v>27.6</v>
      </c>
      <c r="P14" s="78">
        <v>30.2</v>
      </c>
      <c r="Q14" s="78">
        <v>24.6</v>
      </c>
      <c r="R14" s="78">
        <v>22.9</v>
      </c>
      <c r="S14" s="78">
        <v>25.6</v>
      </c>
      <c r="T14" s="78">
        <v>23.242695979172691</v>
      </c>
      <c r="U14" s="78">
        <v>22.388758782201403</v>
      </c>
      <c r="V14" s="78">
        <v>25.039345294302802</v>
      </c>
      <c r="X14" s="21"/>
    </row>
    <row r="15" spans="1:24" ht="15" customHeight="1" x14ac:dyDescent="0.25">
      <c r="A15" s="46" t="s">
        <v>24</v>
      </c>
      <c r="B15" s="21">
        <v>1392</v>
      </c>
      <c r="C15" s="21">
        <v>1408</v>
      </c>
      <c r="D15" s="21">
        <v>1626</v>
      </c>
      <c r="E15" s="21">
        <v>1650</v>
      </c>
      <c r="F15" s="21">
        <v>1300</v>
      </c>
      <c r="G15" s="21">
        <v>1309</v>
      </c>
      <c r="H15" s="21">
        <v>1401</v>
      </c>
      <c r="I15" s="21">
        <v>1333</v>
      </c>
      <c r="J15" s="21">
        <v>985</v>
      </c>
      <c r="K15" s="21">
        <v>1053</v>
      </c>
      <c r="M15" s="78">
        <v>22.1</v>
      </c>
      <c r="N15" s="78">
        <v>22.4</v>
      </c>
      <c r="O15" s="78">
        <v>24.5</v>
      </c>
      <c r="P15" s="78">
        <v>26.4</v>
      </c>
      <c r="Q15" s="78">
        <v>20.3</v>
      </c>
      <c r="R15" s="78">
        <v>19.5</v>
      </c>
      <c r="S15" s="78">
        <v>20.7</v>
      </c>
      <c r="T15" s="78">
        <v>20.634674922600617</v>
      </c>
      <c r="U15" s="78">
        <v>16.270234555665674</v>
      </c>
      <c r="V15" s="78">
        <v>17.694505125189046</v>
      </c>
      <c r="X15" s="21"/>
    </row>
    <row r="16" spans="1:24" ht="15" customHeight="1" x14ac:dyDescent="0.25">
      <c r="A16" s="8"/>
      <c r="B16" s="21"/>
      <c r="C16" s="21"/>
      <c r="D16" s="21"/>
      <c r="E16" s="21"/>
      <c r="F16" s="21"/>
      <c r="G16" s="21"/>
      <c r="H16" s="21"/>
      <c r="I16" s="21"/>
      <c r="J16" s="21"/>
      <c r="K16" s="21"/>
      <c r="M16" s="78"/>
      <c r="N16" s="78"/>
      <c r="O16" s="78"/>
      <c r="P16" s="78"/>
      <c r="Q16" s="78"/>
      <c r="R16" s="78"/>
      <c r="S16" s="78"/>
      <c r="T16" s="78"/>
      <c r="U16" s="78"/>
      <c r="V16" s="78"/>
      <c r="X16" s="21"/>
    </row>
    <row r="17" spans="1:24" s="8" customFormat="1" ht="25.5" customHeight="1" x14ac:dyDescent="0.25">
      <c r="A17" s="1" t="s">
        <v>92</v>
      </c>
      <c r="B17" s="68">
        <f t="shared" ref="B17:I17" si="2">+B18+B19</f>
        <v>2349</v>
      </c>
      <c r="C17" s="68">
        <f t="shared" si="2"/>
        <v>2363</v>
      </c>
      <c r="D17" s="68">
        <f t="shared" si="2"/>
        <v>2387</v>
      </c>
      <c r="E17" s="68">
        <f t="shared" si="2"/>
        <v>2538</v>
      </c>
      <c r="F17" s="68">
        <f t="shared" si="2"/>
        <v>2159</v>
      </c>
      <c r="G17" s="68">
        <f t="shared" si="2"/>
        <v>2064</v>
      </c>
      <c r="H17" s="68">
        <f t="shared" si="2"/>
        <v>2186</v>
      </c>
      <c r="I17" s="68">
        <f t="shared" si="2"/>
        <v>2000</v>
      </c>
      <c r="J17" s="68">
        <f>+J18+J19</f>
        <v>1907</v>
      </c>
      <c r="K17" s="68">
        <f>+K18+K19</f>
        <v>1973</v>
      </c>
      <c r="L17" s="39"/>
      <c r="M17" s="81">
        <v>17.7</v>
      </c>
      <c r="N17" s="81">
        <v>17.8</v>
      </c>
      <c r="O17" s="81">
        <f>+D17/13223*100</f>
        <v>18.051879301217575</v>
      </c>
      <c r="P17" s="81">
        <v>18.5</v>
      </c>
      <c r="Q17" s="81">
        <v>15.3</v>
      </c>
      <c r="R17" s="81">
        <v>14.4</v>
      </c>
      <c r="S17" s="81">
        <v>15.2</v>
      </c>
      <c r="T17" s="81">
        <v>14.012471099278359</v>
      </c>
      <c r="U17" s="81">
        <v>13.221937183664981</v>
      </c>
      <c r="V17" s="81">
        <v>13.33829096809086</v>
      </c>
      <c r="X17" s="68"/>
    </row>
    <row r="18" spans="1:24" ht="15" customHeight="1" x14ac:dyDescent="0.25">
      <c r="A18" s="46" t="s">
        <v>25</v>
      </c>
      <c r="B18" s="21">
        <v>1717</v>
      </c>
      <c r="C18" s="21">
        <v>1664</v>
      </c>
      <c r="D18" s="21">
        <v>1642</v>
      </c>
      <c r="E18" s="21">
        <v>1721</v>
      </c>
      <c r="F18" s="21">
        <v>1394</v>
      </c>
      <c r="G18" s="21">
        <v>1365</v>
      </c>
      <c r="H18" s="21">
        <v>1564</v>
      </c>
      <c r="I18" s="21">
        <v>1338</v>
      </c>
      <c r="J18" s="21">
        <v>1298</v>
      </c>
      <c r="K18" s="21">
        <v>1329</v>
      </c>
      <c r="M18" s="78">
        <v>21.5</v>
      </c>
      <c r="N18" s="78">
        <v>21.3</v>
      </c>
      <c r="O18" s="78">
        <v>21.5</v>
      </c>
      <c r="P18" s="78">
        <v>21.1</v>
      </c>
      <c r="Q18" s="78">
        <v>17.3</v>
      </c>
      <c r="R18" s="78">
        <v>16.8</v>
      </c>
      <c r="S18" s="78">
        <v>18.7</v>
      </c>
      <c r="T18" s="78">
        <v>16.714553404122423</v>
      </c>
      <c r="U18" s="257">
        <v>15.565415517448136</v>
      </c>
      <c r="V18" s="78">
        <v>15.69437883797827</v>
      </c>
    </row>
    <row r="19" spans="1:24" ht="15" customHeight="1" x14ac:dyDescent="0.25">
      <c r="A19" s="46" t="s">
        <v>26</v>
      </c>
      <c r="B19" s="21">
        <v>632</v>
      </c>
      <c r="C19" s="21">
        <v>699</v>
      </c>
      <c r="D19" s="21">
        <v>745</v>
      </c>
      <c r="E19" s="21">
        <v>817</v>
      </c>
      <c r="F19" s="21">
        <v>765</v>
      </c>
      <c r="G19" s="21">
        <v>699</v>
      </c>
      <c r="H19" s="21">
        <v>622</v>
      </c>
      <c r="I19" s="21">
        <v>662</v>
      </c>
      <c r="J19" s="21">
        <v>609</v>
      </c>
      <c r="K19" s="21">
        <v>644</v>
      </c>
      <c r="M19" s="78">
        <v>12</v>
      </c>
      <c r="N19" s="78">
        <v>12.7</v>
      </c>
      <c r="O19" s="78">
        <v>13.3</v>
      </c>
      <c r="P19" s="78">
        <v>14.8</v>
      </c>
      <c r="Q19" s="78">
        <v>12.8</v>
      </c>
      <c r="R19" s="78">
        <v>11.3</v>
      </c>
      <c r="S19" s="78">
        <v>10.3</v>
      </c>
      <c r="T19" s="78">
        <v>10.561582641991066</v>
      </c>
      <c r="U19" s="257">
        <v>10.009861932938856</v>
      </c>
      <c r="V19" s="78">
        <v>10.183428209993675</v>
      </c>
    </row>
    <row r="20" spans="1:24" ht="15" customHeight="1" thickBot="1" x14ac:dyDescent="0.3">
      <c r="A20" s="73" t="s">
        <v>27</v>
      </c>
      <c r="B20" s="79" t="s">
        <v>8</v>
      </c>
      <c r="C20" s="79" t="s">
        <v>8</v>
      </c>
      <c r="D20" s="79" t="s">
        <v>8</v>
      </c>
      <c r="E20" s="79" t="s">
        <v>8</v>
      </c>
      <c r="F20" s="79" t="s">
        <v>8</v>
      </c>
      <c r="G20" s="79" t="s">
        <v>8</v>
      </c>
      <c r="H20" s="79" t="s">
        <v>8</v>
      </c>
      <c r="I20" s="79" t="s">
        <v>8</v>
      </c>
      <c r="J20" s="79" t="s">
        <v>8</v>
      </c>
      <c r="K20" s="79"/>
      <c r="L20" s="80"/>
      <c r="M20" s="79" t="s">
        <v>8</v>
      </c>
      <c r="N20" s="79" t="s">
        <v>8</v>
      </c>
      <c r="O20" s="79" t="s">
        <v>8</v>
      </c>
      <c r="P20" s="79" t="s">
        <v>8</v>
      </c>
      <c r="Q20" s="79" t="s">
        <v>8</v>
      </c>
      <c r="R20" s="79" t="s">
        <v>8</v>
      </c>
      <c r="S20" s="79" t="s">
        <v>8</v>
      </c>
      <c r="T20" s="79" t="s">
        <v>8</v>
      </c>
      <c r="U20" s="79" t="s">
        <v>8</v>
      </c>
      <c r="V20" s="79"/>
    </row>
    <row r="21" spans="1:24" ht="15" customHeight="1" x14ac:dyDescent="0.25">
      <c r="A21" s="277" t="s">
        <v>86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44"/>
      <c r="V21" s="244"/>
    </row>
    <row r="23" spans="1:24" ht="15" customHeight="1" x14ac:dyDescent="0.25">
      <c r="L23" s="48"/>
    </row>
    <row r="24" spans="1:24" ht="15" customHeight="1" x14ac:dyDescent="0.25">
      <c r="L24" s="48"/>
    </row>
    <row r="25" spans="1:24" ht="15" customHeight="1" x14ac:dyDescent="0.25">
      <c r="L25" s="48"/>
    </row>
    <row r="26" spans="1:24" ht="15" customHeight="1" x14ac:dyDescent="0.25">
      <c r="L26" s="48"/>
    </row>
    <row r="27" spans="1:24" ht="15" customHeight="1" x14ac:dyDescent="0.25">
      <c r="L27" s="48"/>
    </row>
    <row r="28" spans="1:24" ht="15" customHeight="1" x14ac:dyDescent="0.25">
      <c r="L28" s="48"/>
    </row>
    <row r="29" spans="1:24" ht="15" customHeight="1" x14ac:dyDescent="0.25">
      <c r="L29" s="48"/>
    </row>
    <row r="30" spans="1:24" ht="15" customHeight="1" x14ac:dyDescent="0.25">
      <c r="L30" s="48"/>
    </row>
    <row r="31" spans="1:24" ht="15" customHeight="1" x14ac:dyDescent="0.25">
      <c r="L31" s="48"/>
    </row>
    <row r="32" spans="1:24" ht="15" customHeight="1" x14ac:dyDescent="0.25">
      <c r="L32" s="48"/>
    </row>
    <row r="33" spans="1:12" ht="15" customHeight="1" x14ac:dyDescent="0.25">
      <c r="L33" s="48"/>
    </row>
    <row r="34" spans="1:12" x14ac:dyDescent="0.25">
      <c r="A34" s="51"/>
    </row>
  </sheetData>
  <mergeCells count="2">
    <mergeCell ref="A21:T21"/>
    <mergeCell ref="A7:A8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W34"/>
  <sheetViews>
    <sheetView zoomScaleNormal="100" workbookViewId="0">
      <selection activeCell="W1" sqref="W1"/>
    </sheetView>
  </sheetViews>
  <sheetFormatPr baseColWidth="10" defaultRowHeight="12.75" x14ac:dyDescent="0.25"/>
  <cols>
    <col min="1" max="1" width="11.28515625" style="4" bestFit="1" customWidth="1"/>
    <col min="2" max="11" width="6.7109375" style="4" customWidth="1"/>
    <col min="12" max="12" width="1.5703125" style="4" customWidth="1"/>
    <col min="13" max="22" width="6.7109375" style="4" customWidth="1"/>
    <col min="23" max="261" width="11.42578125" style="4"/>
    <col min="262" max="262" width="15.7109375" style="4" customWidth="1"/>
    <col min="263" max="269" width="7.7109375" style="4" customWidth="1"/>
    <col min="270" max="270" width="1.5703125" style="4" customWidth="1"/>
    <col min="271" max="277" width="7.7109375" style="4" customWidth="1"/>
    <col min="278" max="517" width="11.42578125" style="4"/>
    <col min="518" max="518" width="15.7109375" style="4" customWidth="1"/>
    <col min="519" max="525" width="7.7109375" style="4" customWidth="1"/>
    <col min="526" max="526" width="1.5703125" style="4" customWidth="1"/>
    <col min="527" max="533" width="7.7109375" style="4" customWidth="1"/>
    <col min="534" max="773" width="11.42578125" style="4"/>
    <col min="774" max="774" width="15.7109375" style="4" customWidth="1"/>
    <col min="775" max="781" width="7.7109375" style="4" customWidth="1"/>
    <col min="782" max="782" width="1.5703125" style="4" customWidth="1"/>
    <col min="783" max="789" width="7.7109375" style="4" customWidth="1"/>
    <col min="790" max="1029" width="11.42578125" style="4"/>
    <col min="1030" max="1030" width="15.7109375" style="4" customWidth="1"/>
    <col min="1031" max="1037" width="7.7109375" style="4" customWidth="1"/>
    <col min="1038" max="1038" width="1.5703125" style="4" customWidth="1"/>
    <col min="1039" max="1045" width="7.7109375" style="4" customWidth="1"/>
    <col min="1046" max="1285" width="11.42578125" style="4"/>
    <col min="1286" max="1286" width="15.7109375" style="4" customWidth="1"/>
    <col min="1287" max="1293" width="7.7109375" style="4" customWidth="1"/>
    <col min="1294" max="1294" width="1.5703125" style="4" customWidth="1"/>
    <col min="1295" max="1301" width="7.7109375" style="4" customWidth="1"/>
    <col min="1302" max="1541" width="11.42578125" style="4"/>
    <col min="1542" max="1542" width="15.7109375" style="4" customWidth="1"/>
    <col min="1543" max="1549" width="7.7109375" style="4" customWidth="1"/>
    <col min="1550" max="1550" width="1.5703125" style="4" customWidth="1"/>
    <col min="1551" max="1557" width="7.7109375" style="4" customWidth="1"/>
    <col min="1558" max="1797" width="11.42578125" style="4"/>
    <col min="1798" max="1798" width="15.7109375" style="4" customWidth="1"/>
    <col min="1799" max="1805" width="7.7109375" style="4" customWidth="1"/>
    <col min="1806" max="1806" width="1.5703125" style="4" customWidth="1"/>
    <col min="1807" max="1813" width="7.7109375" style="4" customWidth="1"/>
    <col min="1814" max="2053" width="11.42578125" style="4"/>
    <col min="2054" max="2054" width="15.7109375" style="4" customWidth="1"/>
    <col min="2055" max="2061" width="7.7109375" style="4" customWidth="1"/>
    <col min="2062" max="2062" width="1.5703125" style="4" customWidth="1"/>
    <col min="2063" max="2069" width="7.7109375" style="4" customWidth="1"/>
    <col min="2070" max="2309" width="11.42578125" style="4"/>
    <col min="2310" max="2310" width="15.7109375" style="4" customWidth="1"/>
    <col min="2311" max="2317" width="7.7109375" style="4" customWidth="1"/>
    <col min="2318" max="2318" width="1.5703125" style="4" customWidth="1"/>
    <col min="2319" max="2325" width="7.7109375" style="4" customWidth="1"/>
    <col min="2326" max="2565" width="11.42578125" style="4"/>
    <col min="2566" max="2566" width="15.7109375" style="4" customWidth="1"/>
    <col min="2567" max="2573" width="7.7109375" style="4" customWidth="1"/>
    <col min="2574" max="2574" width="1.5703125" style="4" customWidth="1"/>
    <col min="2575" max="2581" width="7.7109375" style="4" customWidth="1"/>
    <col min="2582" max="2821" width="11.42578125" style="4"/>
    <col min="2822" max="2822" width="15.7109375" style="4" customWidth="1"/>
    <col min="2823" max="2829" width="7.7109375" style="4" customWidth="1"/>
    <col min="2830" max="2830" width="1.5703125" style="4" customWidth="1"/>
    <col min="2831" max="2837" width="7.7109375" style="4" customWidth="1"/>
    <col min="2838" max="3077" width="11.42578125" style="4"/>
    <col min="3078" max="3078" width="15.7109375" style="4" customWidth="1"/>
    <col min="3079" max="3085" width="7.7109375" style="4" customWidth="1"/>
    <col min="3086" max="3086" width="1.5703125" style="4" customWidth="1"/>
    <col min="3087" max="3093" width="7.7109375" style="4" customWidth="1"/>
    <col min="3094" max="3333" width="11.42578125" style="4"/>
    <col min="3334" max="3334" width="15.7109375" style="4" customWidth="1"/>
    <col min="3335" max="3341" width="7.7109375" style="4" customWidth="1"/>
    <col min="3342" max="3342" width="1.5703125" style="4" customWidth="1"/>
    <col min="3343" max="3349" width="7.7109375" style="4" customWidth="1"/>
    <col min="3350" max="3589" width="11.42578125" style="4"/>
    <col min="3590" max="3590" width="15.7109375" style="4" customWidth="1"/>
    <col min="3591" max="3597" width="7.7109375" style="4" customWidth="1"/>
    <col min="3598" max="3598" width="1.5703125" style="4" customWidth="1"/>
    <col min="3599" max="3605" width="7.7109375" style="4" customWidth="1"/>
    <col min="3606" max="3845" width="11.42578125" style="4"/>
    <col min="3846" max="3846" width="15.7109375" style="4" customWidth="1"/>
    <col min="3847" max="3853" width="7.7109375" style="4" customWidth="1"/>
    <col min="3854" max="3854" width="1.5703125" style="4" customWidth="1"/>
    <col min="3855" max="3861" width="7.7109375" style="4" customWidth="1"/>
    <col min="3862" max="4101" width="11.42578125" style="4"/>
    <col min="4102" max="4102" width="15.7109375" style="4" customWidth="1"/>
    <col min="4103" max="4109" width="7.7109375" style="4" customWidth="1"/>
    <col min="4110" max="4110" width="1.5703125" style="4" customWidth="1"/>
    <col min="4111" max="4117" width="7.7109375" style="4" customWidth="1"/>
    <col min="4118" max="4357" width="11.42578125" style="4"/>
    <col min="4358" max="4358" width="15.7109375" style="4" customWidth="1"/>
    <col min="4359" max="4365" width="7.7109375" style="4" customWidth="1"/>
    <col min="4366" max="4366" width="1.5703125" style="4" customWidth="1"/>
    <col min="4367" max="4373" width="7.7109375" style="4" customWidth="1"/>
    <col min="4374" max="4613" width="11.42578125" style="4"/>
    <col min="4614" max="4614" width="15.7109375" style="4" customWidth="1"/>
    <col min="4615" max="4621" width="7.7109375" style="4" customWidth="1"/>
    <col min="4622" max="4622" width="1.5703125" style="4" customWidth="1"/>
    <col min="4623" max="4629" width="7.7109375" style="4" customWidth="1"/>
    <col min="4630" max="4869" width="11.42578125" style="4"/>
    <col min="4870" max="4870" width="15.7109375" style="4" customWidth="1"/>
    <col min="4871" max="4877" width="7.7109375" style="4" customWidth="1"/>
    <col min="4878" max="4878" width="1.5703125" style="4" customWidth="1"/>
    <col min="4879" max="4885" width="7.7109375" style="4" customWidth="1"/>
    <col min="4886" max="5125" width="11.42578125" style="4"/>
    <col min="5126" max="5126" width="15.7109375" style="4" customWidth="1"/>
    <col min="5127" max="5133" width="7.7109375" style="4" customWidth="1"/>
    <col min="5134" max="5134" width="1.5703125" style="4" customWidth="1"/>
    <col min="5135" max="5141" width="7.7109375" style="4" customWidth="1"/>
    <col min="5142" max="5381" width="11.42578125" style="4"/>
    <col min="5382" max="5382" width="15.7109375" style="4" customWidth="1"/>
    <col min="5383" max="5389" width="7.7109375" style="4" customWidth="1"/>
    <col min="5390" max="5390" width="1.5703125" style="4" customWidth="1"/>
    <col min="5391" max="5397" width="7.7109375" style="4" customWidth="1"/>
    <col min="5398" max="5637" width="11.42578125" style="4"/>
    <col min="5638" max="5638" width="15.7109375" style="4" customWidth="1"/>
    <col min="5639" max="5645" width="7.7109375" style="4" customWidth="1"/>
    <col min="5646" max="5646" width="1.5703125" style="4" customWidth="1"/>
    <col min="5647" max="5653" width="7.7109375" style="4" customWidth="1"/>
    <col min="5654" max="5893" width="11.42578125" style="4"/>
    <col min="5894" max="5894" width="15.7109375" style="4" customWidth="1"/>
    <col min="5895" max="5901" width="7.7109375" style="4" customWidth="1"/>
    <col min="5902" max="5902" width="1.5703125" style="4" customWidth="1"/>
    <col min="5903" max="5909" width="7.7109375" style="4" customWidth="1"/>
    <col min="5910" max="6149" width="11.42578125" style="4"/>
    <col min="6150" max="6150" width="15.7109375" style="4" customWidth="1"/>
    <col min="6151" max="6157" width="7.7109375" style="4" customWidth="1"/>
    <col min="6158" max="6158" width="1.5703125" style="4" customWidth="1"/>
    <col min="6159" max="6165" width="7.7109375" style="4" customWidth="1"/>
    <col min="6166" max="6405" width="11.42578125" style="4"/>
    <col min="6406" max="6406" width="15.7109375" style="4" customWidth="1"/>
    <col min="6407" max="6413" width="7.7109375" style="4" customWidth="1"/>
    <col min="6414" max="6414" width="1.5703125" style="4" customWidth="1"/>
    <col min="6415" max="6421" width="7.7109375" style="4" customWidth="1"/>
    <col min="6422" max="6661" width="11.42578125" style="4"/>
    <col min="6662" max="6662" width="15.7109375" style="4" customWidth="1"/>
    <col min="6663" max="6669" width="7.7109375" style="4" customWidth="1"/>
    <col min="6670" max="6670" width="1.5703125" style="4" customWidth="1"/>
    <col min="6671" max="6677" width="7.7109375" style="4" customWidth="1"/>
    <col min="6678" max="6917" width="11.42578125" style="4"/>
    <col min="6918" max="6918" width="15.7109375" style="4" customWidth="1"/>
    <col min="6919" max="6925" width="7.7109375" style="4" customWidth="1"/>
    <col min="6926" max="6926" width="1.5703125" style="4" customWidth="1"/>
    <col min="6927" max="6933" width="7.7109375" style="4" customWidth="1"/>
    <col min="6934" max="7173" width="11.42578125" style="4"/>
    <col min="7174" max="7174" width="15.7109375" style="4" customWidth="1"/>
    <col min="7175" max="7181" width="7.7109375" style="4" customWidth="1"/>
    <col min="7182" max="7182" width="1.5703125" style="4" customWidth="1"/>
    <col min="7183" max="7189" width="7.7109375" style="4" customWidth="1"/>
    <col min="7190" max="7429" width="11.42578125" style="4"/>
    <col min="7430" max="7430" width="15.7109375" style="4" customWidth="1"/>
    <col min="7431" max="7437" width="7.7109375" style="4" customWidth="1"/>
    <col min="7438" max="7438" width="1.5703125" style="4" customWidth="1"/>
    <col min="7439" max="7445" width="7.7109375" style="4" customWidth="1"/>
    <col min="7446" max="7685" width="11.42578125" style="4"/>
    <col min="7686" max="7686" width="15.7109375" style="4" customWidth="1"/>
    <col min="7687" max="7693" width="7.7109375" style="4" customWidth="1"/>
    <col min="7694" max="7694" width="1.5703125" style="4" customWidth="1"/>
    <col min="7695" max="7701" width="7.7109375" style="4" customWidth="1"/>
    <col min="7702" max="7941" width="11.42578125" style="4"/>
    <col min="7942" max="7942" width="15.7109375" style="4" customWidth="1"/>
    <col min="7943" max="7949" width="7.7109375" style="4" customWidth="1"/>
    <col min="7950" max="7950" width="1.5703125" style="4" customWidth="1"/>
    <col min="7951" max="7957" width="7.7109375" style="4" customWidth="1"/>
    <col min="7958" max="8197" width="11.42578125" style="4"/>
    <col min="8198" max="8198" width="15.7109375" style="4" customWidth="1"/>
    <col min="8199" max="8205" width="7.7109375" style="4" customWidth="1"/>
    <col min="8206" max="8206" width="1.5703125" style="4" customWidth="1"/>
    <col min="8207" max="8213" width="7.7109375" style="4" customWidth="1"/>
    <col min="8214" max="8453" width="11.42578125" style="4"/>
    <col min="8454" max="8454" width="15.7109375" style="4" customWidth="1"/>
    <col min="8455" max="8461" width="7.7109375" style="4" customWidth="1"/>
    <col min="8462" max="8462" width="1.5703125" style="4" customWidth="1"/>
    <col min="8463" max="8469" width="7.7109375" style="4" customWidth="1"/>
    <col min="8470" max="8709" width="11.42578125" style="4"/>
    <col min="8710" max="8710" width="15.7109375" style="4" customWidth="1"/>
    <col min="8711" max="8717" width="7.7109375" style="4" customWidth="1"/>
    <col min="8718" max="8718" width="1.5703125" style="4" customWidth="1"/>
    <col min="8719" max="8725" width="7.7109375" style="4" customWidth="1"/>
    <col min="8726" max="8965" width="11.42578125" style="4"/>
    <col min="8966" max="8966" width="15.7109375" style="4" customWidth="1"/>
    <col min="8967" max="8973" width="7.7109375" style="4" customWidth="1"/>
    <col min="8974" max="8974" width="1.5703125" style="4" customWidth="1"/>
    <col min="8975" max="8981" width="7.7109375" style="4" customWidth="1"/>
    <col min="8982" max="9221" width="11.42578125" style="4"/>
    <col min="9222" max="9222" width="15.7109375" style="4" customWidth="1"/>
    <col min="9223" max="9229" width="7.7109375" style="4" customWidth="1"/>
    <col min="9230" max="9230" width="1.5703125" style="4" customWidth="1"/>
    <col min="9231" max="9237" width="7.7109375" style="4" customWidth="1"/>
    <col min="9238" max="9477" width="11.42578125" style="4"/>
    <col min="9478" max="9478" width="15.7109375" style="4" customWidth="1"/>
    <col min="9479" max="9485" width="7.7109375" style="4" customWidth="1"/>
    <col min="9486" max="9486" width="1.5703125" style="4" customWidth="1"/>
    <col min="9487" max="9493" width="7.7109375" style="4" customWidth="1"/>
    <col min="9494" max="9733" width="11.42578125" style="4"/>
    <col min="9734" max="9734" width="15.7109375" style="4" customWidth="1"/>
    <col min="9735" max="9741" width="7.7109375" style="4" customWidth="1"/>
    <col min="9742" max="9742" width="1.5703125" style="4" customWidth="1"/>
    <col min="9743" max="9749" width="7.7109375" style="4" customWidth="1"/>
    <col min="9750" max="9989" width="11.42578125" style="4"/>
    <col min="9990" max="9990" width="15.7109375" style="4" customWidth="1"/>
    <col min="9991" max="9997" width="7.7109375" style="4" customWidth="1"/>
    <col min="9998" max="9998" width="1.5703125" style="4" customWidth="1"/>
    <col min="9999" max="10005" width="7.7109375" style="4" customWidth="1"/>
    <col min="10006" max="10245" width="11.42578125" style="4"/>
    <col min="10246" max="10246" width="15.7109375" style="4" customWidth="1"/>
    <col min="10247" max="10253" width="7.7109375" style="4" customWidth="1"/>
    <col min="10254" max="10254" width="1.5703125" style="4" customWidth="1"/>
    <col min="10255" max="10261" width="7.7109375" style="4" customWidth="1"/>
    <col min="10262" max="10501" width="11.42578125" style="4"/>
    <col min="10502" max="10502" width="15.7109375" style="4" customWidth="1"/>
    <col min="10503" max="10509" width="7.7109375" style="4" customWidth="1"/>
    <col min="10510" max="10510" width="1.5703125" style="4" customWidth="1"/>
    <col min="10511" max="10517" width="7.7109375" style="4" customWidth="1"/>
    <col min="10518" max="10757" width="11.42578125" style="4"/>
    <col min="10758" max="10758" width="15.7109375" style="4" customWidth="1"/>
    <col min="10759" max="10765" width="7.7109375" style="4" customWidth="1"/>
    <col min="10766" max="10766" width="1.5703125" style="4" customWidth="1"/>
    <col min="10767" max="10773" width="7.7109375" style="4" customWidth="1"/>
    <col min="10774" max="11013" width="11.42578125" style="4"/>
    <col min="11014" max="11014" width="15.7109375" style="4" customWidth="1"/>
    <col min="11015" max="11021" width="7.7109375" style="4" customWidth="1"/>
    <col min="11022" max="11022" width="1.5703125" style="4" customWidth="1"/>
    <col min="11023" max="11029" width="7.7109375" style="4" customWidth="1"/>
    <col min="11030" max="11269" width="11.42578125" style="4"/>
    <col min="11270" max="11270" width="15.7109375" style="4" customWidth="1"/>
    <col min="11271" max="11277" width="7.7109375" style="4" customWidth="1"/>
    <col min="11278" max="11278" width="1.5703125" style="4" customWidth="1"/>
    <col min="11279" max="11285" width="7.7109375" style="4" customWidth="1"/>
    <col min="11286" max="11525" width="11.42578125" style="4"/>
    <col min="11526" max="11526" width="15.7109375" style="4" customWidth="1"/>
    <col min="11527" max="11533" width="7.7109375" style="4" customWidth="1"/>
    <col min="11534" max="11534" width="1.5703125" style="4" customWidth="1"/>
    <col min="11535" max="11541" width="7.7109375" style="4" customWidth="1"/>
    <col min="11542" max="11781" width="11.42578125" style="4"/>
    <col min="11782" max="11782" width="15.7109375" style="4" customWidth="1"/>
    <col min="11783" max="11789" width="7.7109375" style="4" customWidth="1"/>
    <col min="11790" max="11790" width="1.5703125" style="4" customWidth="1"/>
    <col min="11791" max="11797" width="7.7109375" style="4" customWidth="1"/>
    <col min="11798" max="12037" width="11.42578125" style="4"/>
    <col min="12038" max="12038" width="15.7109375" style="4" customWidth="1"/>
    <col min="12039" max="12045" width="7.7109375" style="4" customWidth="1"/>
    <col min="12046" max="12046" width="1.5703125" style="4" customWidth="1"/>
    <col min="12047" max="12053" width="7.7109375" style="4" customWidth="1"/>
    <col min="12054" max="12293" width="11.42578125" style="4"/>
    <col min="12294" max="12294" width="15.7109375" style="4" customWidth="1"/>
    <col min="12295" max="12301" width="7.7109375" style="4" customWidth="1"/>
    <col min="12302" max="12302" width="1.5703125" style="4" customWidth="1"/>
    <col min="12303" max="12309" width="7.7109375" style="4" customWidth="1"/>
    <col min="12310" max="12549" width="11.42578125" style="4"/>
    <col min="12550" max="12550" width="15.7109375" style="4" customWidth="1"/>
    <col min="12551" max="12557" width="7.7109375" style="4" customWidth="1"/>
    <col min="12558" max="12558" width="1.5703125" style="4" customWidth="1"/>
    <col min="12559" max="12565" width="7.7109375" style="4" customWidth="1"/>
    <col min="12566" max="12805" width="11.42578125" style="4"/>
    <col min="12806" max="12806" width="15.7109375" style="4" customWidth="1"/>
    <col min="12807" max="12813" width="7.7109375" style="4" customWidth="1"/>
    <col min="12814" max="12814" width="1.5703125" style="4" customWidth="1"/>
    <col min="12815" max="12821" width="7.7109375" style="4" customWidth="1"/>
    <col min="12822" max="13061" width="11.42578125" style="4"/>
    <col min="13062" max="13062" width="15.7109375" style="4" customWidth="1"/>
    <col min="13063" max="13069" width="7.7109375" style="4" customWidth="1"/>
    <col min="13070" max="13070" width="1.5703125" style="4" customWidth="1"/>
    <col min="13071" max="13077" width="7.7109375" style="4" customWidth="1"/>
    <col min="13078" max="13317" width="11.42578125" style="4"/>
    <col min="13318" max="13318" width="15.7109375" style="4" customWidth="1"/>
    <col min="13319" max="13325" width="7.7109375" style="4" customWidth="1"/>
    <col min="13326" max="13326" width="1.5703125" style="4" customWidth="1"/>
    <col min="13327" max="13333" width="7.7109375" style="4" customWidth="1"/>
    <col min="13334" max="13573" width="11.42578125" style="4"/>
    <col min="13574" max="13574" width="15.7109375" style="4" customWidth="1"/>
    <col min="13575" max="13581" width="7.7109375" style="4" customWidth="1"/>
    <col min="13582" max="13582" width="1.5703125" style="4" customWidth="1"/>
    <col min="13583" max="13589" width="7.7109375" style="4" customWidth="1"/>
    <col min="13590" max="13829" width="11.42578125" style="4"/>
    <col min="13830" max="13830" width="15.7109375" style="4" customWidth="1"/>
    <col min="13831" max="13837" width="7.7109375" style="4" customWidth="1"/>
    <col min="13838" max="13838" width="1.5703125" style="4" customWidth="1"/>
    <col min="13839" max="13845" width="7.7109375" style="4" customWidth="1"/>
    <col min="13846" max="14085" width="11.42578125" style="4"/>
    <col min="14086" max="14086" width="15.7109375" style="4" customWidth="1"/>
    <col min="14087" max="14093" width="7.7109375" style="4" customWidth="1"/>
    <col min="14094" max="14094" width="1.5703125" style="4" customWidth="1"/>
    <col min="14095" max="14101" width="7.7109375" style="4" customWidth="1"/>
    <col min="14102" max="14341" width="11.42578125" style="4"/>
    <col min="14342" max="14342" width="15.7109375" style="4" customWidth="1"/>
    <col min="14343" max="14349" width="7.7109375" style="4" customWidth="1"/>
    <col min="14350" max="14350" width="1.5703125" style="4" customWidth="1"/>
    <col min="14351" max="14357" width="7.7109375" style="4" customWidth="1"/>
    <col min="14358" max="14597" width="11.42578125" style="4"/>
    <col min="14598" max="14598" width="15.7109375" style="4" customWidth="1"/>
    <col min="14599" max="14605" width="7.7109375" style="4" customWidth="1"/>
    <col min="14606" max="14606" width="1.5703125" style="4" customWidth="1"/>
    <col min="14607" max="14613" width="7.7109375" style="4" customWidth="1"/>
    <col min="14614" max="14853" width="11.42578125" style="4"/>
    <col min="14854" max="14854" width="15.7109375" style="4" customWidth="1"/>
    <col min="14855" max="14861" width="7.7109375" style="4" customWidth="1"/>
    <col min="14862" max="14862" width="1.5703125" style="4" customWidth="1"/>
    <col min="14863" max="14869" width="7.7109375" style="4" customWidth="1"/>
    <col min="14870" max="15109" width="11.42578125" style="4"/>
    <col min="15110" max="15110" width="15.7109375" style="4" customWidth="1"/>
    <col min="15111" max="15117" width="7.7109375" style="4" customWidth="1"/>
    <col min="15118" max="15118" width="1.5703125" style="4" customWidth="1"/>
    <col min="15119" max="15125" width="7.7109375" style="4" customWidth="1"/>
    <col min="15126" max="15365" width="11.42578125" style="4"/>
    <col min="15366" max="15366" width="15.7109375" style="4" customWidth="1"/>
    <col min="15367" max="15373" width="7.7109375" style="4" customWidth="1"/>
    <col min="15374" max="15374" width="1.5703125" style="4" customWidth="1"/>
    <col min="15375" max="15381" width="7.7109375" style="4" customWidth="1"/>
    <col min="15382" max="15621" width="11.42578125" style="4"/>
    <col min="15622" max="15622" width="15.7109375" style="4" customWidth="1"/>
    <col min="15623" max="15629" width="7.7109375" style="4" customWidth="1"/>
    <col min="15630" max="15630" width="1.5703125" style="4" customWidth="1"/>
    <col min="15631" max="15637" width="7.7109375" style="4" customWidth="1"/>
    <col min="15638" max="15877" width="11.42578125" style="4"/>
    <col min="15878" max="15878" width="15.7109375" style="4" customWidth="1"/>
    <col min="15879" max="15885" width="7.7109375" style="4" customWidth="1"/>
    <col min="15886" max="15886" width="1.5703125" style="4" customWidth="1"/>
    <col min="15887" max="15893" width="7.7109375" style="4" customWidth="1"/>
    <col min="15894" max="16133" width="11.42578125" style="4"/>
    <col min="16134" max="16134" width="15.7109375" style="4" customWidth="1"/>
    <col min="16135" max="16141" width="7.7109375" style="4" customWidth="1"/>
    <col min="16142" max="16142" width="1.5703125" style="4" customWidth="1"/>
    <col min="16143" max="16149" width="7.7109375" style="4" customWidth="1"/>
    <col min="16150" max="16384" width="11.42578125" style="4"/>
  </cols>
  <sheetData>
    <row r="1" spans="1:23" s="33" customFormat="1" ht="14.25" customHeight="1" thickBot="1" x14ac:dyDescent="0.3">
      <c r="A1" s="245" t="s">
        <v>119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60" t="s">
        <v>127</v>
      </c>
    </row>
    <row r="2" spans="1:23" s="33" customFormat="1" ht="12.75" customHeight="1" x14ac:dyDescent="0.25">
      <c r="A2" s="245" t="s">
        <v>145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</row>
    <row r="3" spans="1:23" s="33" customFormat="1" ht="12.75" customHeight="1" x14ac:dyDescent="0.25">
      <c r="A3" s="245" t="s">
        <v>99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</row>
    <row r="4" spans="1:23" s="33" customFormat="1" ht="12.75" customHeight="1" x14ac:dyDescent="0.25">
      <c r="A4" s="245" t="s">
        <v>106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</row>
    <row r="5" spans="1:23" s="33" customFormat="1" ht="13.5" customHeight="1" x14ac:dyDescent="0.25">
      <c r="A5" s="245" t="s">
        <v>155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</row>
    <row r="6" spans="1:23" ht="13.5" customHeight="1" thickBot="1" x14ac:dyDescent="0.3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52"/>
      <c r="U6" s="52"/>
      <c r="V6" s="52"/>
    </row>
    <row r="7" spans="1:23" ht="15" customHeight="1" x14ac:dyDescent="0.25">
      <c r="A7" s="279" t="s">
        <v>87</v>
      </c>
      <c r="B7" s="248" t="s">
        <v>6</v>
      </c>
      <c r="C7" s="248"/>
      <c r="D7" s="248"/>
      <c r="E7" s="248"/>
      <c r="F7" s="248"/>
      <c r="G7" s="248"/>
      <c r="H7" s="248"/>
      <c r="I7" s="248"/>
      <c r="J7" s="248"/>
      <c r="K7" s="248"/>
      <c r="L7" s="57"/>
      <c r="M7" s="248" t="s">
        <v>7</v>
      </c>
      <c r="N7" s="248"/>
      <c r="O7" s="248"/>
      <c r="P7" s="248"/>
      <c r="Q7" s="248"/>
      <c r="R7" s="248"/>
      <c r="S7" s="248"/>
      <c r="T7" s="248"/>
      <c r="U7" s="248"/>
      <c r="V7" s="248"/>
    </row>
    <row r="8" spans="1:23" ht="15" customHeight="1" thickBot="1" x14ac:dyDescent="0.3">
      <c r="A8" s="280"/>
      <c r="B8" s="11">
        <v>2009</v>
      </c>
      <c r="C8" s="11">
        <v>2010</v>
      </c>
      <c r="D8" s="11">
        <v>2011</v>
      </c>
      <c r="E8" s="11">
        <v>2012</v>
      </c>
      <c r="F8" s="11">
        <v>2013</v>
      </c>
      <c r="G8" s="11">
        <v>2014</v>
      </c>
      <c r="H8" s="11">
        <v>2015</v>
      </c>
      <c r="I8" s="11">
        <v>2016</v>
      </c>
      <c r="J8" s="11">
        <v>2017</v>
      </c>
      <c r="K8" s="11">
        <v>2018</v>
      </c>
      <c r="L8" s="57"/>
      <c r="M8" s="11">
        <v>2009</v>
      </c>
      <c r="N8" s="11">
        <v>2010</v>
      </c>
      <c r="O8" s="11">
        <v>2011</v>
      </c>
      <c r="P8" s="11">
        <v>2012</v>
      </c>
      <c r="Q8" s="11">
        <v>2013</v>
      </c>
      <c r="R8" s="11">
        <v>2014</v>
      </c>
      <c r="S8" s="11">
        <v>2015</v>
      </c>
      <c r="T8" s="11">
        <v>2016</v>
      </c>
      <c r="U8" s="11">
        <v>2017</v>
      </c>
      <c r="V8" s="11">
        <v>2018</v>
      </c>
    </row>
    <row r="9" spans="1:23" ht="9.75" customHeight="1" x14ac:dyDescent="0.25">
      <c r="A9" s="17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23" s="8" customFormat="1" ht="25.5" customHeight="1" x14ac:dyDescent="0.25">
      <c r="A10" s="77" t="s">
        <v>11</v>
      </c>
      <c r="B10" s="74">
        <f t="shared" ref="B10:G10" si="0">+B17</f>
        <v>10</v>
      </c>
      <c r="C10" s="74">
        <f t="shared" si="0"/>
        <v>32</v>
      </c>
      <c r="D10" s="74">
        <f t="shared" si="0"/>
        <v>22</v>
      </c>
      <c r="E10" s="74">
        <f t="shared" si="0"/>
        <v>12</v>
      </c>
      <c r="F10" s="74">
        <f t="shared" si="0"/>
        <v>20</v>
      </c>
      <c r="G10" s="74">
        <f t="shared" si="0"/>
        <v>297</v>
      </c>
      <c r="H10" s="74">
        <f>+H17</f>
        <v>60</v>
      </c>
      <c r="I10" s="74">
        <f>+I17</f>
        <v>116</v>
      </c>
      <c r="J10" s="74">
        <f>+J17</f>
        <v>27</v>
      </c>
      <c r="K10" s="74">
        <f>+K17</f>
        <v>42</v>
      </c>
      <c r="L10" s="24"/>
      <c r="M10" s="82">
        <v>0.6</v>
      </c>
      <c r="N10" s="82">
        <v>1.4</v>
      </c>
      <c r="O10" s="82">
        <v>0.7</v>
      </c>
      <c r="P10" s="82">
        <v>0.2</v>
      </c>
      <c r="Q10" s="82">
        <v>0.2</v>
      </c>
      <c r="R10" s="82">
        <v>2.6</v>
      </c>
      <c r="S10" s="82">
        <v>0.5</v>
      </c>
      <c r="T10" s="82">
        <v>0.86806854748185291</v>
      </c>
      <c r="U10" s="82">
        <v>0.18988677122160491</v>
      </c>
      <c r="V10" s="82">
        <v>0.28033640368442131</v>
      </c>
    </row>
    <row r="11" spans="1:23" ht="15" customHeight="1" x14ac:dyDescent="0.25">
      <c r="A11" s="8"/>
      <c r="B11" s="65"/>
      <c r="C11" s="65"/>
      <c r="D11" s="65"/>
      <c r="E11" s="65"/>
      <c r="F11" s="65"/>
      <c r="G11" s="65"/>
      <c r="H11" s="65"/>
      <c r="I11" s="65"/>
      <c r="J11" s="65"/>
      <c r="K11" s="65"/>
      <c r="M11" s="78"/>
      <c r="N11" s="78"/>
      <c r="O11" s="78"/>
      <c r="P11" s="78"/>
      <c r="Q11" s="78"/>
      <c r="R11" s="78"/>
      <c r="S11" s="78"/>
      <c r="T11" s="78"/>
      <c r="U11" s="78"/>
      <c r="V11" s="78"/>
    </row>
    <row r="12" spans="1:23" ht="25.5" customHeight="1" x14ac:dyDescent="0.25">
      <c r="A12" s="7" t="s">
        <v>21</v>
      </c>
      <c r="B12" s="68" t="s">
        <v>8</v>
      </c>
      <c r="C12" s="68" t="s">
        <v>8</v>
      </c>
      <c r="D12" s="68" t="s">
        <v>8</v>
      </c>
      <c r="E12" s="68" t="s">
        <v>8</v>
      </c>
      <c r="F12" s="68" t="s">
        <v>8</v>
      </c>
      <c r="G12" s="68" t="s">
        <v>8</v>
      </c>
      <c r="H12" s="68" t="s">
        <v>8</v>
      </c>
      <c r="I12" s="68" t="s">
        <v>8</v>
      </c>
      <c r="J12" s="68" t="s">
        <v>8</v>
      </c>
      <c r="K12" s="68" t="s">
        <v>8</v>
      </c>
      <c r="L12" s="8"/>
      <c r="M12" s="81" t="s">
        <v>8</v>
      </c>
      <c r="N12" s="81" t="s">
        <v>8</v>
      </c>
      <c r="O12" s="81" t="s">
        <v>8</v>
      </c>
      <c r="P12" s="81" t="s">
        <v>8</v>
      </c>
      <c r="Q12" s="81" t="s">
        <v>8</v>
      </c>
      <c r="R12" s="81" t="s">
        <v>8</v>
      </c>
      <c r="S12" s="81" t="s">
        <v>8</v>
      </c>
      <c r="T12" s="81" t="s">
        <v>8</v>
      </c>
      <c r="U12" s="81" t="s">
        <v>8</v>
      </c>
      <c r="V12" s="81"/>
    </row>
    <row r="13" spans="1:23" ht="15" customHeight="1" x14ac:dyDescent="0.25">
      <c r="A13" s="46" t="s">
        <v>22</v>
      </c>
      <c r="B13" s="21" t="s">
        <v>8</v>
      </c>
      <c r="C13" s="21" t="s">
        <v>8</v>
      </c>
      <c r="D13" s="21" t="s">
        <v>8</v>
      </c>
      <c r="E13" s="21" t="s">
        <v>8</v>
      </c>
      <c r="F13" s="21" t="s">
        <v>8</v>
      </c>
      <c r="G13" s="21" t="s">
        <v>8</v>
      </c>
      <c r="H13" s="21" t="s">
        <v>8</v>
      </c>
      <c r="I13" s="21" t="s">
        <v>8</v>
      </c>
      <c r="J13" s="21" t="s">
        <v>8</v>
      </c>
      <c r="K13" s="21" t="s">
        <v>8</v>
      </c>
      <c r="M13" s="78" t="s">
        <v>8</v>
      </c>
      <c r="N13" s="78" t="s">
        <v>8</v>
      </c>
      <c r="O13" s="78" t="s">
        <v>8</v>
      </c>
      <c r="P13" s="78" t="s">
        <v>8</v>
      </c>
      <c r="Q13" s="78" t="s">
        <v>8</v>
      </c>
      <c r="R13" s="78" t="s">
        <v>8</v>
      </c>
      <c r="S13" s="78" t="s">
        <v>8</v>
      </c>
      <c r="T13" s="78" t="s">
        <v>8</v>
      </c>
      <c r="U13" s="78" t="s">
        <v>8</v>
      </c>
      <c r="V13" s="78"/>
    </row>
    <row r="14" spans="1:23" ht="15" customHeight="1" x14ac:dyDescent="0.25">
      <c r="A14" s="46" t="s">
        <v>23</v>
      </c>
      <c r="B14" s="21" t="s">
        <v>8</v>
      </c>
      <c r="C14" s="21" t="s">
        <v>8</v>
      </c>
      <c r="D14" s="21" t="s">
        <v>8</v>
      </c>
      <c r="E14" s="21" t="s">
        <v>8</v>
      </c>
      <c r="F14" s="21" t="s">
        <v>8</v>
      </c>
      <c r="G14" s="21" t="s">
        <v>8</v>
      </c>
      <c r="H14" s="21" t="s">
        <v>8</v>
      </c>
      <c r="I14" s="21" t="s">
        <v>8</v>
      </c>
      <c r="J14" s="21" t="s">
        <v>8</v>
      </c>
      <c r="K14" s="21" t="s">
        <v>8</v>
      </c>
      <c r="M14" s="78" t="s">
        <v>8</v>
      </c>
      <c r="N14" s="78" t="s">
        <v>8</v>
      </c>
      <c r="O14" s="78" t="s">
        <v>8</v>
      </c>
      <c r="P14" s="78" t="s">
        <v>8</v>
      </c>
      <c r="Q14" s="78" t="s">
        <v>8</v>
      </c>
      <c r="R14" s="78" t="s">
        <v>8</v>
      </c>
      <c r="S14" s="78" t="s">
        <v>8</v>
      </c>
      <c r="T14" s="78" t="s">
        <v>8</v>
      </c>
      <c r="U14" s="78" t="s">
        <v>8</v>
      </c>
      <c r="V14" s="78"/>
    </row>
    <row r="15" spans="1:23" ht="15" customHeight="1" x14ac:dyDescent="0.25">
      <c r="A15" s="46" t="s">
        <v>24</v>
      </c>
      <c r="B15" s="21" t="s">
        <v>8</v>
      </c>
      <c r="C15" s="21" t="s">
        <v>8</v>
      </c>
      <c r="D15" s="21" t="s">
        <v>8</v>
      </c>
      <c r="E15" s="21" t="s">
        <v>8</v>
      </c>
      <c r="F15" s="21" t="s">
        <v>8</v>
      </c>
      <c r="G15" s="21" t="s">
        <v>8</v>
      </c>
      <c r="H15" s="21" t="s">
        <v>8</v>
      </c>
      <c r="I15" s="21" t="s">
        <v>8</v>
      </c>
      <c r="J15" s="21" t="s">
        <v>8</v>
      </c>
      <c r="K15" s="21" t="s">
        <v>8</v>
      </c>
      <c r="M15" s="78" t="s">
        <v>8</v>
      </c>
      <c r="N15" s="78" t="s">
        <v>8</v>
      </c>
      <c r="O15" s="78" t="s">
        <v>8</v>
      </c>
      <c r="P15" s="78" t="s">
        <v>8</v>
      </c>
      <c r="Q15" s="78" t="s">
        <v>8</v>
      </c>
      <c r="R15" s="78" t="s">
        <v>8</v>
      </c>
      <c r="S15" s="78" t="s">
        <v>8</v>
      </c>
      <c r="T15" s="78" t="s">
        <v>8</v>
      </c>
      <c r="U15" s="78" t="s">
        <v>8</v>
      </c>
      <c r="V15" s="78"/>
    </row>
    <row r="16" spans="1:23" ht="15" customHeight="1" x14ac:dyDescent="0.25">
      <c r="A16" s="8"/>
      <c r="B16" s="21"/>
      <c r="C16" s="21"/>
      <c r="D16" s="21"/>
      <c r="E16" s="21"/>
      <c r="F16" s="21"/>
      <c r="G16" s="21"/>
      <c r="H16" s="21"/>
      <c r="I16" s="21"/>
      <c r="J16" s="21"/>
      <c r="K16" s="21"/>
      <c r="M16" s="78"/>
      <c r="N16" s="78"/>
      <c r="O16" s="78"/>
      <c r="P16" s="78"/>
      <c r="Q16" s="78"/>
      <c r="R16" s="78"/>
      <c r="S16" s="78"/>
      <c r="T16" s="78"/>
      <c r="U16" s="78"/>
      <c r="V16" s="78"/>
    </row>
    <row r="17" spans="1:22" ht="25.5" customHeight="1" x14ac:dyDescent="0.25">
      <c r="A17" s="1" t="s">
        <v>92</v>
      </c>
      <c r="B17" s="68">
        <f t="shared" ref="B17:G17" si="1">+B18+B19+B20</f>
        <v>10</v>
      </c>
      <c r="C17" s="68">
        <f t="shared" si="1"/>
        <v>32</v>
      </c>
      <c r="D17" s="68">
        <f t="shared" si="1"/>
        <v>22</v>
      </c>
      <c r="E17" s="68">
        <f t="shared" si="1"/>
        <v>12</v>
      </c>
      <c r="F17" s="68">
        <f t="shared" si="1"/>
        <v>20</v>
      </c>
      <c r="G17" s="68">
        <f t="shared" si="1"/>
        <v>297</v>
      </c>
      <c r="H17" s="68">
        <f>+H18+H19+H20</f>
        <v>60</v>
      </c>
      <c r="I17" s="68">
        <f>+I18+I19+I20</f>
        <v>116</v>
      </c>
      <c r="J17" s="68">
        <f>+J18+J19+J20</f>
        <v>27</v>
      </c>
      <c r="K17" s="68">
        <f>+K18+K19+K20</f>
        <v>42</v>
      </c>
      <c r="L17" s="39"/>
      <c r="M17" s="81">
        <v>0.6</v>
      </c>
      <c r="N17" s="81">
        <v>1.4</v>
      </c>
      <c r="O17" s="81">
        <f>0.00723922342875946*100</f>
        <v>0.72392234287594592</v>
      </c>
      <c r="P17" s="81">
        <v>0.2</v>
      </c>
      <c r="Q17" s="81">
        <v>0.2</v>
      </c>
      <c r="R17" s="81">
        <v>2.6</v>
      </c>
      <c r="S17" s="81">
        <v>0.5</v>
      </c>
      <c r="T17" s="81">
        <v>0.86806854748185291</v>
      </c>
      <c r="U17" s="81">
        <v>0.18988677122160491</v>
      </c>
      <c r="V17" s="82">
        <v>0.28033640368442131</v>
      </c>
    </row>
    <row r="18" spans="1:22" ht="15" customHeight="1" x14ac:dyDescent="0.25">
      <c r="A18" s="46" t="s">
        <v>25</v>
      </c>
      <c r="B18" s="21">
        <v>1</v>
      </c>
      <c r="C18" s="21">
        <v>6</v>
      </c>
      <c r="D18" s="21">
        <v>10</v>
      </c>
      <c r="E18" s="21">
        <v>4</v>
      </c>
      <c r="F18" s="21">
        <v>12</v>
      </c>
      <c r="G18" s="21">
        <v>171</v>
      </c>
      <c r="H18" s="21">
        <v>35</v>
      </c>
      <c r="I18" s="21">
        <v>64</v>
      </c>
      <c r="J18" s="21">
        <v>5</v>
      </c>
      <c r="K18" s="21">
        <v>6</v>
      </c>
      <c r="M18" s="78">
        <v>0.1</v>
      </c>
      <c r="N18" s="78">
        <v>0.5</v>
      </c>
      <c r="O18" s="78">
        <v>0.6</v>
      </c>
      <c r="P18" s="78">
        <v>0.1</v>
      </c>
      <c r="Q18" s="78">
        <v>0.2</v>
      </c>
      <c r="R18" s="78">
        <v>2.6</v>
      </c>
      <c r="S18" s="78">
        <v>0.6</v>
      </c>
      <c r="T18" s="78">
        <v>0.95138992121302202</v>
      </c>
      <c r="U18" s="78">
        <v>6.8493150684931503E-2</v>
      </c>
      <c r="V18" s="82">
        <v>8.2599118942731281E-2</v>
      </c>
    </row>
    <row r="19" spans="1:22" ht="15" customHeight="1" x14ac:dyDescent="0.25">
      <c r="A19" s="46" t="s">
        <v>26</v>
      </c>
      <c r="B19" s="21">
        <v>7</v>
      </c>
      <c r="C19" s="21">
        <v>10</v>
      </c>
      <c r="D19" s="21">
        <v>6</v>
      </c>
      <c r="E19" s="21">
        <v>1</v>
      </c>
      <c r="F19" s="21">
        <v>4</v>
      </c>
      <c r="G19" s="21">
        <v>97</v>
      </c>
      <c r="H19" s="21">
        <v>21</v>
      </c>
      <c r="I19" s="21">
        <v>33</v>
      </c>
      <c r="J19" s="21">
        <v>10</v>
      </c>
      <c r="K19" s="21">
        <v>19</v>
      </c>
      <c r="M19" s="78">
        <v>1.4</v>
      </c>
      <c r="N19" s="78">
        <v>1.6</v>
      </c>
      <c r="O19" s="78">
        <v>0.8</v>
      </c>
      <c r="P19" s="78">
        <v>0.1</v>
      </c>
      <c r="Q19" s="78">
        <v>0.2</v>
      </c>
      <c r="R19" s="78">
        <v>3.1</v>
      </c>
      <c r="S19" s="78">
        <v>0.6</v>
      </c>
      <c r="T19" s="78">
        <v>0.90114691425450566</v>
      </c>
      <c r="U19" s="78">
        <v>0.25510204081632654</v>
      </c>
      <c r="V19" s="82">
        <v>0.4177660510114336</v>
      </c>
    </row>
    <row r="20" spans="1:22" ht="15" customHeight="1" thickBot="1" x14ac:dyDescent="0.3">
      <c r="A20" s="73" t="s">
        <v>27</v>
      </c>
      <c r="B20" s="104">
        <v>2</v>
      </c>
      <c r="C20" s="104">
        <v>16</v>
      </c>
      <c r="D20" s="104">
        <v>6</v>
      </c>
      <c r="E20" s="104">
        <v>7</v>
      </c>
      <c r="F20" s="104">
        <v>4</v>
      </c>
      <c r="G20" s="104">
        <v>29</v>
      </c>
      <c r="H20" s="104">
        <v>4</v>
      </c>
      <c r="I20" s="104">
        <v>19</v>
      </c>
      <c r="J20" s="104">
        <v>12</v>
      </c>
      <c r="K20" s="104">
        <v>17</v>
      </c>
      <c r="L20" s="49"/>
      <c r="M20" s="63">
        <v>0.7</v>
      </c>
      <c r="N20" s="63">
        <v>3.8</v>
      </c>
      <c r="O20" s="63">
        <v>1.2</v>
      </c>
      <c r="P20" s="63">
        <v>1.2</v>
      </c>
      <c r="Q20" s="63">
        <v>0.4</v>
      </c>
      <c r="R20" s="63">
        <v>1.7</v>
      </c>
      <c r="S20" s="63">
        <v>0.2</v>
      </c>
      <c r="T20" s="63">
        <v>0.63887020847343645</v>
      </c>
      <c r="U20" s="63">
        <v>0.40013337779259756</v>
      </c>
      <c r="V20" s="250">
        <v>0.5362776025236593</v>
      </c>
    </row>
    <row r="21" spans="1:22" ht="15" customHeight="1" x14ac:dyDescent="0.25">
      <c r="A21" s="277" t="s">
        <v>86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44"/>
      <c r="V21" s="244"/>
    </row>
    <row r="23" spans="1:22" ht="15" customHeight="1" x14ac:dyDescent="0.25">
      <c r="L23" s="48"/>
    </row>
    <row r="24" spans="1:22" ht="15" customHeight="1" x14ac:dyDescent="0.25">
      <c r="L24" s="48"/>
    </row>
    <row r="25" spans="1:22" ht="15" customHeight="1" x14ac:dyDescent="0.25">
      <c r="L25" s="48"/>
    </row>
    <row r="26" spans="1:22" ht="15" customHeight="1" x14ac:dyDescent="0.25">
      <c r="L26" s="48"/>
    </row>
    <row r="27" spans="1:22" ht="15" customHeight="1" x14ac:dyDescent="0.25">
      <c r="L27" s="48"/>
    </row>
    <row r="28" spans="1:22" ht="15" customHeight="1" x14ac:dyDescent="0.25">
      <c r="L28" s="48"/>
    </row>
    <row r="29" spans="1:22" ht="15" customHeight="1" x14ac:dyDescent="0.25">
      <c r="L29" s="48"/>
    </row>
    <row r="30" spans="1:22" ht="15" customHeight="1" x14ac:dyDescent="0.25">
      <c r="L30" s="48"/>
    </row>
    <row r="31" spans="1:22" ht="15" customHeight="1" x14ac:dyDescent="0.25">
      <c r="L31" s="48"/>
    </row>
    <row r="32" spans="1:22" ht="15" customHeight="1" x14ac:dyDescent="0.25">
      <c r="L32" s="48"/>
    </row>
    <row r="33" spans="1:12" ht="15" customHeight="1" x14ac:dyDescent="0.25">
      <c r="L33" s="48"/>
    </row>
    <row r="34" spans="1:12" x14ac:dyDescent="0.25">
      <c r="A34" s="51"/>
    </row>
  </sheetData>
  <mergeCells count="2">
    <mergeCell ref="A21:T21"/>
    <mergeCell ref="A7:A8"/>
  </mergeCells>
  <hyperlinks>
    <hyperlink ref="W1" location="INDICE!A1" display="Indice"/>
  </hyperlinks>
  <printOptions horizontalCentered="1"/>
  <pageMargins left="0.7" right="0.7" top="0.75" bottom="0.75" header="0.3" footer="0.3"/>
  <pageSetup scale="8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BH47"/>
  <sheetViews>
    <sheetView zoomScaleNormal="100" workbookViewId="0">
      <selection activeCell="BF1" sqref="BF1"/>
    </sheetView>
  </sheetViews>
  <sheetFormatPr baseColWidth="10" defaultRowHeight="12.75" x14ac:dyDescent="0.25"/>
  <cols>
    <col min="1" max="1" width="16.5703125" style="4" bestFit="1" customWidth="1"/>
    <col min="2" max="2" width="7.28515625" style="4" customWidth="1"/>
    <col min="3" max="3" width="6.85546875" style="4" customWidth="1"/>
    <col min="4" max="4" width="6" style="4" bestFit="1" customWidth="1"/>
    <col min="5" max="5" width="1.7109375" style="4" customWidth="1"/>
    <col min="6" max="8" width="5.7109375" style="4" customWidth="1"/>
    <col min="9" max="9" width="1.7109375" style="4" customWidth="1"/>
    <col min="10" max="12" width="5.7109375" style="4" customWidth="1"/>
    <col min="13" max="13" width="1.7109375" style="4" customWidth="1"/>
    <col min="14" max="16" width="5.7109375" style="4" customWidth="1"/>
    <col min="17" max="17" width="1.7109375" style="4" customWidth="1"/>
    <col min="18" max="20" width="5.7109375" style="4" customWidth="1"/>
    <col min="21" max="21" width="1.7109375" style="4" customWidth="1"/>
    <col min="22" max="24" width="5.7109375" style="4" customWidth="1"/>
    <col min="25" max="25" width="1.7109375" style="4" customWidth="1"/>
    <col min="26" max="28" width="5.7109375" style="4" customWidth="1"/>
    <col min="29" max="29" width="11.42578125" style="4"/>
    <col min="30" max="30" width="10.85546875" style="32" hidden="1" customWidth="1"/>
    <col min="31" max="33" width="6.5703125" style="32" hidden="1" customWidth="1"/>
    <col min="34" max="34" width="2.7109375" style="32" hidden="1" customWidth="1"/>
    <col min="35" max="35" width="7.140625" style="32" hidden="1" customWidth="1"/>
    <col min="36" max="37" width="5.7109375" style="32" hidden="1" customWidth="1"/>
    <col min="38" max="38" width="2.7109375" style="32" hidden="1" customWidth="1"/>
    <col min="39" max="41" width="5.7109375" style="32" hidden="1" customWidth="1"/>
    <col min="42" max="42" width="2.7109375" style="32" hidden="1" customWidth="1"/>
    <col min="43" max="45" width="5.7109375" style="32" hidden="1" customWidth="1"/>
    <col min="46" max="46" width="2.7109375" style="32" hidden="1" customWidth="1"/>
    <col min="47" max="49" width="5.7109375" style="32" hidden="1" customWidth="1"/>
    <col min="50" max="50" width="2.7109375" style="32" hidden="1" customWidth="1"/>
    <col min="51" max="53" width="5.7109375" style="32" hidden="1" customWidth="1"/>
    <col min="54" max="54" width="2.7109375" style="32" hidden="1" customWidth="1"/>
    <col min="55" max="55" width="5.7109375" style="32" hidden="1" customWidth="1"/>
    <col min="56" max="57" width="5.7109375" style="4" hidden="1" customWidth="1"/>
    <col min="58" max="254" width="11.42578125" style="4"/>
    <col min="255" max="255" width="22.7109375" style="4" customWidth="1"/>
    <col min="256" max="256" width="7.28515625" style="4" customWidth="1"/>
    <col min="257" max="257" width="6.85546875" style="4" customWidth="1"/>
    <col min="258" max="258" width="6" style="4" bestFit="1" customWidth="1"/>
    <col min="259" max="259" width="1.7109375" style="4" customWidth="1"/>
    <col min="260" max="260" width="6" style="4" bestFit="1" customWidth="1"/>
    <col min="261" max="262" width="5.42578125" style="4" customWidth="1"/>
    <col min="263" max="263" width="1.7109375" style="4" customWidth="1"/>
    <col min="264" max="266" width="5.140625" style="4" customWidth="1"/>
    <col min="267" max="267" width="1.7109375" style="4" customWidth="1"/>
    <col min="268" max="270" width="4.7109375" style="4" customWidth="1"/>
    <col min="271" max="271" width="1.7109375" style="4" customWidth="1"/>
    <col min="272" max="274" width="4.7109375" style="4" customWidth="1"/>
    <col min="275" max="275" width="1.7109375" style="4" customWidth="1"/>
    <col min="276" max="278" width="4.7109375" style="4" customWidth="1"/>
    <col min="279" max="279" width="1.7109375" style="4" customWidth="1"/>
    <col min="280" max="280" width="4.85546875" style="4" bestFit="1" customWidth="1"/>
    <col min="281" max="281" width="4" style="4" customWidth="1"/>
    <col min="282" max="282" width="5" style="4" customWidth="1"/>
    <col min="283" max="283" width="11.42578125" style="4"/>
    <col min="284" max="284" width="12.42578125" style="4" customWidth="1"/>
    <col min="285" max="285" width="10.85546875" style="4" customWidth="1"/>
    <col min="286" max="287" width="6.140625" style="4" customWidth="1"/>
    <col min="288" max="288" width="1.7109375" style="4" customWidth="1"/>
    <col min="289" max="289" width="6" style="4" customWidth="1"/>
    <col min="290" max="291" width="5.28515625" style="4" customWidth="1"/>
    <col min="292" max="292" width="1.7109375" style="4" customWidth="1"/>
    <col min="293" max="295" width="5.28515625" style="4" customWidth="1"/>
    <col min="296" max="296" width="1.7109375" style="4" customWidth="1"/>
    <col min="297" max="299" width="5.28515625" style="4" customWidth="1"/>
    <col min="300" max="300" width="1.7109375" style="4" customWidth="1"/>
    <col min="301" max="303" width="5.28515625" style="4" customWidth="1"/>
    <col min="304" max="304" width="1.7109375" style="4" customWidth="1"/>
    <col min="305" max="307" width="5.28515625" style="4" customWidth="1"/>
    <col min="308" max="308" width="1.7109375" style="4" customWidth="1"/>
    <col min="309" max="311" width="5.28515625" style="4" customWidth="1"/>
    <col min="312" max="510" width="11.42578125" style="4"/>
    <col min="511" max="511" width="22.7109375" style="4" customWidth="1"/>
    <col min="512" max="512" width="7.28515625" style="4" customWidth="1"/>
    <col min="513" max="513" width="6.85546875" style="4" customWidth="1"/>
    <col min="514" max="514" width="6" style="4" bestFit="1" customWidth="1"/>
    <col min="515" max="515" width="1.7109375" style="4" customWidth="1"/>
    <col min="516" max="516" width="6" style="4" bestFit="1" customWidth="1"/>
    <col min="517" max="518" width="5.42578125" style="4" customWidth="1"/>
    <col min="519" max="519" width="1.7109375" style="4" customWidth="1"/>
    <col min="520" max="522" width="5.140625" style="4" customWidth="1"/>
    <col min="523" max="523" width="1.7109375" style="4" customWidth="1"/>
    <col min="524" max="526" width="4.7109375" style="4" customWidth="1"/>
    <col min="527" max="527" width="1.7109375" style="4" customWidth="1"/>
    <col min="528" max="530" width="4.7109375" style="4" customWidth="1"/>
    <col min="531" max="531" width="1.7109375" style="4" customWidth="1"/>
    <col min="532" max="534" width="4.7109375" style="4" customWidth="1"/>
    <col min="535" max="535" width="1.7109375" style="4" customWidth="1"/>
    <col min="536" max="536" width="4.85546875" style="4" bestFit="1" customWidth="1"/>
    <col min="537" max="537" width="4" style="4" customWidth="1"/>
    <col min="538" max="538" width="5" style="4" customWidth="1"/>
    <col min="539" max="539" width="11.42578125" style="4"/>
    <col min="540" max="540" width="12.42578125" style="4" customWidth="1"/>
    <col min="541" max="541" width="10.85546875" style="4" customWidth="1"/>
    <col min="542" max="543" width="6.140625" style="4" customWidth="1"/>
    <col min="544" max="544" width="1.7109375" style="4" customWidth="1"/>
    <col min="545" max="545" width="6" style="4" customWidth="1"/>
    <col min="546" max="547" width="5.28515625" style="4" customWidth="1"/>
    <col min="548" max="548" width="1.7109375" style="4" customWidth="1"/>
    <col min="549" max="551" width="5.28515625" style="4" customWidth="1"/>
    <col min="552" max="552" width="1.7109375" style="4" customWidth="1"/>
    <col min="553" max="555" width="5.28515625" style="4" customWidth="1"/>
    <col min="556" max="556" width="1.7109375" style="4" customWidth="1"/>
    <col min="557" max="559" width="5.28515625" style="4" customWidth="1"/>
    <col min="560" max="560" width="1.7109375" style="4" customWidth="1"/>
    <col min="561" max="563" width="5.28515625" style="4" customWidth="1"/>
    <col min="564" max="564" width="1.7109375" style="4" customWidth="1"/>
    <col min="565" max="567" width="5.28515625" style="4" customWidth="1"/>
    <col min="568" max="766" width="11.42578125" style="4"/>
    <col min="767" max="767" width="22.7109375" style="4" customWidth="1"/>
    <col min="768" max="768" width="7.28515625" style="4" customWidth="1"/>
    <col min="769" max="769" width="6.85546875" style="4" customWidth="1"/>
    <col min="770" max="770" width="6" style="4" bestFit="1" customWidth="1"/>
    <col min="771" max="771" width="1.7109375" style="4" customWidth="1"/>
    <col min="772" max="772" width="6" style="4" bestFit="1" customWidth="1"/>
    <col min="773" max="774" width="5.42578125" style="4" customWidth="1"/>
    <col min="775" max="775" width="1.7109375" style="4" customWidth="1"/>
    <col min="776" max="778" width="5.140625" style="4" customWidth="1"/>
    <col min="779" max="779" width="1.7109375" style="4" customWidth="1"/>
    <col min="780" max="782" width="4.7109375" style="4" customWidth="1"/>
    <col min="783" max="783" width="1.7109375" style="4" customWidth="1"/>
    <col min="784" max="786" width="4.7109375" style="4" customWidth="1"/>
    <col min="787" max="787" width="1.7109375" style="4" customWidth="1"/>
    <col min="788" max="790" width="4.7109375" style="4" customWidth="1"/>
    <col min="791" max="791" width="1.7109375" style="4" customWidth="1"/>
    <col min="792" max="792" width="4.85546875" style="4" bestFit="1" customWidth="1"/>
    <col min="793" max="793" width="4" style="4" customWidth="1"/>
    <col min="794" max="794" width="5" style="4" customWidth="1"/>
    <col min="795" max="795" width="11.42578125" style="4"/>
    <col min="796" max="796" width="12.42578125" style="4" customWidth="1"/>
    <col min="797" max="797" width="10.85546875" style="4" customWidth="1"/>
    <col min="798" max="799" width="6.140625" style="4" customWidth="1"/>
    <col min="800" max="800" width="1.7109375" style="4" customWidth="1"/>
    <col min="801" max="801" width="6" style="4" customWidth="1"/>
    <col min="802" max="803" width="5.28515625" style="4" customWidth="1"/>
    <col min="804" max="804" width="1.7109375" style="4" customWidth="1"/>
    <col min="805" max="807" width="5.28515625" style="4" customWidth="1"/>
    <col min="808" max="808" width="1.7109375" style="4" customWidth="1"/>
    <col min="809" max="811" width="5.28515625" style="4" customWidth="1"/>
    <col min="812" max="812" width="1.7109375" style="4" customWidth="1"/>
    <col min="813" max="815" width="5.28515625" style="4" customWidth="1"/>
    <col min="816" max="816" width="1.7109375" style="4" customWidth="1"/>
    <col min="817" max="819" width="5.28515625" style="4" customWidth="1"/>
    <col min="820" max="820" width="1.7109375" style="4" customWidth="1"/>
    <col min="821" max="823" width="5.28515625" style="4" customWidth="1"/>
    <col min="824" max="1022" width="11.42578125" style="4"/>
    <col min="1023" max="1023" width="22.7109375" style="4" customWidth="1"/>
    <col min="1024" max="1024" width="7.28515625" style="4" customWidth="1"/>
    <col min="1025" max="1025" width="6.85546875" style="4" customWidth="1"/>
    <col min="1026" max="1026" width="6" style="4" bestFit="1" customWidth="1"/>
    <col min="1027" max="1027" width="1.7109375" style="4" customWidth="1"/>
    <col min="1028" max="1028" width="6" style="4" bestFit="1" customWidth="1"/>
    <col min="1029" max="1030" width="5.42578125" style="4" customWidth="1"/>
    <col min="1031" max="1031" width="1.7109375" style="4" customWidth="1"/>
    <col min="1032" max="1034" width="5.140625" style="4" customWidth="1"/>
    <col min="1035" max="1035" width="1.7109375" style="4" customWidth="1"/>
    <col min="1036" max="1038" width="4.7109375" style="4" customWidth="1"/>
    <col min="1039" max="1039" width="1.7109375" style="4" customWidth="1"/>
    <col min="1040" max="1042" width="4.7109375" style="4" customWidth="1"/>
    <col min="1043" max="1043" width="1.7109375" style="4" customWidth="1"/>
    <col min="1044" max="1046" width="4.7109375" style="4" customWidth="1"/>
    <col min="1047" max="1047" width="1.7109375" style="4" customWidth="1"/>
    <col min="1048" max="1048" width="4.85546875" style="4" bestFit="1" customWidth="1"/>
    <col min="1049" max="1049" width="4" style="4" customWidth="1"/>
    <col min="1050" max="1050" width="5" style="4" customWidth="1"/>
    <col min="1051" max="1051" width="11.42578125" style="4"/>
    <col min="1052" max="1052" width="12.42578125" style="4" customWidth="1"/>
    <col min="1053" max="1053" width="10.85546875" style="4" customWidth="1"/>
    <col min="1054" max="1055" width="6.140625" style="4" customWidth="1"/>
    <col min="1056" max="1056" width="1.7109375" style="4" customWidth="1"/>
    <col min="1057" max="1057" width="6" style="4" customWidth="1"/>
    <col min="1058" max="1059" width="5.28515625" style="4" customWidth="1"/>
    <col min="1060" max="1060" width="1.7109375" style="4" customWidth="1"/>
    <col min="1061" max="1063" width="5.28515625" style="4" customWidth="1"/>
    <col min="1064" max="1064" width="1.7109375" style="4" customWidth="1"/>
    <col min="1065" max="1067" width="5.28515625" style="4" customWidth="1"/>
    <col min="1068" max="1068" width="1.7109375" style="4" customWidth="1"/>
    <col min="1069" max="1071" width="5.28515625" style="4" customWidth="1"/>
    <col min="1072" max="1072" width="1.7109375" style="4" customWidth="1"/>
    <col min="1073" max="1075" width="5.28515625" style="4" customWidth="1"/>
    <col min="1076" max="1076" width="1.7109375" style="4" customWidth="1"/>
    <col min="1077" max="1079" width="5.28515625" style="4" customWidth="1"/>
    <col min="1080" max="1278" width="11.42578125" style="4"/>
    <col min="1279" max="1279" width="22.7109375" style="4" customWidth="1"/>
    <col min="1280" max="1280" width="7.28515625" style="4" customWidth="1"/>
    <col min="1281" max="1281" width="6.85546875" style="4" customWidth="1"/>
    <col min="1282" max="1282" width="6" style="4" bestFit="1" customWidth="1"/>
    <col min="1283" max="1283" width="1.7109375" style="4" customWidth="1"/>
    <col min="1284" max="1284" width="6" style="4" bestFit="1" customWidth="1"/>
    <col min="1285" max="1286" width="5.42578125" style="4" customWidth="1"/>
    <col min="1287" max="1287" width="1.7109375" style="4" customWidth="1"/>
    <col min="1288" max="1290" width="5.140625" style="4" customWidth="1"/>
    <col min="1291" max="1291" width="1.7109375" style="4" customWidth="1"/>
    <col min="1292" max="1294" width="4.7109375" style="4" customWidth="1"/>
    <col min="1295" max="1295" width="1.7109375" style="4" customWidth="1"/>
    <col min="1296" max="1298" width="4.7109375" style="4" customWidth="1"/>
    <col min="1299" max="1299" width="1.7109375" style="4" customWidth="1"/>
    <col min="1300" max="1302" width="4.7109375" style="4" customWidth="1"/>
    <col min="1303" max="1303" width="1.7109375" style="4" customWidth="1"/>
    <col min="1304" max="1304" width="4.85546875" style="4" bestFit="1" customWidth="1"/>
    <col min="1305" max="1305" width="4" style="4" customWidth="1"/>
    <col min="1306" max="1306" width="5" style="4" customWidth="1"/>
    <col min="1307" max="1307" width="11.42578125" style="4"/>
    <col min="1308" max="1308" width="12.42578125" style="4" customWidth="1"/>
    <col min="1309" max="1309" width="10.85546875" style="4" customWidth="1"/>
    <col min="1310" max="1311" width="6.140625" style="4" customWidth="1"/>
    <col min="1312" max="1312" width="1.7109375" style="4" customWidth="1"/>
    <col min="1313" max="1313" width="6" style="4" customWidth="1"/>
    <col min="1314" max="1315" width="5.28515625" style="4" customWidth="1"/>
    <col min="1316" max="1316" width="1.7109375" style="4" customWidth="1"/>
    <col min="1317" max="1319" width="5.28515625" style="4" customWidth="1"/>
    <col min="1320" max="1320" width="1.7109375" style="4" customWidth="1"/>
    <col min="1321" max="1323" width="5.28515625" style="4" customWidth="1"/>
    <col min="1324" max="1324" width="1.7109375" style="4" customWidth="1"/>
    <col min="1325" max="1327" width="5.28515625" style="4" customWidth="1"/>
    <col min="1328" max="1328" width="1.7109375" style="4" customWidth="1"/>
    <col min="1329" max="1331" width="5.28515625" style="4" customWidth="1"/>
    <col min="1332" max="1332" width="1.7109375" style="4" customWidth="1"/>
    <col min="1333" max="1335" width="5.28515625" style="4" customWidth="1"/>
    <col min="1336" max="1534" width="11.42578125" style="4"/>
    <col min="1535" max="1535" width="22.7109375" style="4" customWidth="1"/>
    <col min="1536" max="1536" width="7.28515625" style="4" customWidth="1"/>
    <col min="1537" max="1537" width="6.85546875" style="4" customWidth="1"/>
    <col min="1538" max="1538" width="6" style="4" bestFit="1" customWidth="1"/>
    <col min="1539" max="1539" width="1.7109375" style="4" customWidth="1"/>
    <col min="1540" max="1540" width="6" style="4" bestFit="1" customWidth="1"/>
    <col min="1541" max="1542" width="5.42578125" style="4" customWidth="1"/>
    <col min="1543" max="1543" width="1.7109375" style="4" customWidth="1"/>
    <col min="1544" max="1546" width="5.140625" style="4" customWidth="1"/>
    <col min="1547" max="1547" width="1.7109375" style="4" customWidth="1"/>
    <col min="1548" max="1550" width="4.7109375" style="4" customWidth="1"/>
    <col min="1551" max="1551" width="1.7109375" style="4" customWidth="1"/>
    <col min="1552" max="1554" width="4.7109375" style="4" customWidth="1"/>
    <col min="1555" max="1555" width="1.7109375" style="4" customWidth="1"/>
    <col min="1556" max="1558" width="4.7109375" style="4" customWidth="1"/>
    <col min="1559" max="1559" width="1.7109375" style="4" customWidth="1"/>
    <col min="1560" max="1560" width="4.85546875" style="4" bestFit="1" customWidth="1"/>
    <col min="1561" max="1561" width="4" style="4" customWidth="1"/>
    <col min="1562" max="1562" width="5" style="4" customWidth="1"/>
    <col min="1563" max="1563" width="11.42578125" style="4"/>
    <col min="1564" max="1564" width="12.42578125" style="4" customWidth="1"/>
    <col min="1565" max="1565" width="10.85546875" style="4" customWidth="1"/>
    <col min="1566" max="1567" width="6.140625" style="4" customWidth="1"/>
    <col min="1568" max="1568" width="1.7109375" style="4" customWidth="1"/>
    <col min="1569" max="1569" width="6" style="4" customWidth="1"/>
    <col min="1570" max="1571" width="5.28515625" style="4" customWidth="1"/>
    <col min="1572" max="1572" width="1.7109375" style="4" customWidth="1"/>
    <col min="1573" max="1575" width="5.28515625" style="4" customWidth="1"/>
    <col min="1576" max="1576" width="1.7109375" style="4" customWidth="1"/>
    <col min="1577" max="1579" width="5.28515625" style="4" customWidth="1"/>
    <col min="1580" max="1580" width="1.7109375" style="4" customWidth="1"/>
    <col min="1581" max="1583" width="5.28515625" style="4" customWidth="1"/>
    <col min="1584" max="1584" width="1.7109375" style="4" customWidth="1"/>
    <col min="1585" max="1587" width="5.28515625" style="4" customWidth="1"/>
    <col min="1588" max="1588" width="1.7109375" style="4" customWidth="1"/>
    <col min="1589" max="1591" width="5.28515625" style="4" customWidth="1"/>
    <col min="1592" max="1790" width="11.42578125" style="4"/>
    <col min="1791" max="1791" width="22.7109375" style="4" customWidth="1"/>
    <col min="1792" max="1792" width="7.28515625" style="4" customWidth="1"/>
    <col min="1793" max="1793" width="6.85546875" style="4" customWidth="1"/>
    <col min="1794" max="1794" width="6" style="4" bestFit="1" customWidth="1"/>
    <col min="1795" max="1795" width="1.7109375" style="4" customWidth="1"/>
    <col min="1796" max="1796" width="6" style="4" bestFit="1" customWidth="1"/>
    <col min="1797" max="1798" width="5.42578125" style="4" customWidth="1"/>
    <col min="1799" max="1799" width="1.7109375" style="4" customWidth="1"/>
    <col min="1800" max="1802" width="5.140625" style="4" customWidth="1"/>
    <col min="1803" max="1803" width="1.7109375" style="4" customWidth="1"/>
    <col min="1804" max="1806" width="4.7109375" style="4" customWidth="1"/>
    <col min="1807" max="1807" width="1.7109375" style="4" customWidth="1"/>
    <col min="1808" max="1810" width="4.7109375" style="4" customWidth="1"/>
    <col min="1811" max="1811" width="1.7109375" style="4" customWidth="1"/>
    <col min="1812" max="1814" width="4.7109375" style="4" customWidth="1"/>
    <col min="1815" max="1815" width="1.7109375" style="4" customWidth="1"/>
    <col min="1816" max="1816" width="4.85546875" style="4" bestFit="1" customWidth="1"/>
    <col min="1817" max="1817" width="4" style="4" customWidth="1"/>
    <col min="1818" max="1818" width="5" style="4" customWidth="1"/>
    <col min="1819" max="1819" width="11.42578125" style="4"/>
    <col min="1820" max="1820" width="12.42578125" style="4" customWidth="1"/>
    <col min="1821" max="1821" width="10.85546875" style="4" customWidth="1"/>
    <col min="1822" max="1823" width="6.140625" style="4" customWidth="1"/>
    <col min="1824" max="1824" width="1.7109375" style="4" customWidth="1"/>
    <col min="1825" max="1825" width="6" style="4" customWidth="1"/>
    <col min="1826" max="1827" width="5.28515625" style="4" customWidth="1"/>
    <col min="1828" max="1828" width="1.7109375" style="4" customWidth="1"/>
    <col min="1829" max="1831" width="5.28515625" style="4" customWidth="1"/>
    <col min="1832" max="1832" width="1.7109375" style="4" customWidth="1"/>
    <col min="1833" max="1835" width="5.28515625" style="4" customWidth="1"/>
    <col min="1836" max="1836" width="1.7109375" style="4" customWidth="1"/>
    <col min="1837" max="1839" width="5.28515625" style="4" customWidth="1"/>
    <col min="1840" max="1840" width="1.7109375" style="4" customWidth="1"/>
    <col min="1841" max="1843" width="5.28515625" style="4" customWidth="1"/>
    <col min="1844" max="1844" width="1.7109375" style="4" customWidth="1"/>
    <col min="1845" max="1847" width="5.28515625" style="4" customWidth="1"/>
    <col min="1848" max="2046" width="11.42578125" style="4"/>
    <col min="2047" max="2047" width="22.7109375" style="4" customWidth="1"/>
    <col min="2048" max="2048" width="7.28515625" style="4" customWidth="1"/>
    <col min="2049" max="2049" width="6.85546875" style="4" customWidth="1"/>
    <col min="2050" max="2050" width="6" style="4" bestFit="1" customWidth="1"/>
    <col min="2051" max="2051" width="1.7109375" style="4" customWidth="1"/>
    <col min="2052" max="2052" width="6" style="4" bestFit="1" customWidth="1"/>
    <col min="2053" max="2054" width="5.42578125" style="4" customWidth="1"/>
    <col min="2055" max="2055" width="1.7109375" style="4" customWidth="1"/>
    <col min="2056" max="2058" width="5.140625" style="4" customWidth="1"/>
    <col min="2059" max="2059" width="1.7109375" style="4" customWidth="1"/>
    <col min="2060" max="2062" width="4.7109375" style="4" customWidth="1"/>
    <col min="2063" max="2063" width="1.7109375" style="4" customWidth="1"/>
    <col min="2064" max="2066" width="4.7109375" style="4" customWidth="1"/>
    <col min="2067" max="2067" width="1.7109375" style="4" customWidth="1"/>
    <col min="2068" max="2070" width="4.7109375" style="4" customWidth="1"/>
    <col min="2071" max="2071" width="1.7109375" style="4" customWidth="1"/>
    <col min="2072" max="2072" width="4.85546875" style="4" bestFit="1" customWidth="1"/>
    <col min="2073" max="2073" width="4" style="4" customWidth="1"/>
    <col min="2074" max="2074" width="5" style="4" customWidth="1"/>
    <col min="2075" max="2075" width="11.42578125" style="4"/>
    <col min="2076" max="2076" width="12.42578125" style="4" customWidth="1"/>
    <col min="2077" max="2077" width="10.85546875" style="4" customWidth="1"/>
    <col min="2078" max="2079" width="6.140625" style="4" customWidth="1"/>
    <col min="2080" max="2080" width="1.7109375" style="4" customWidth="1"/>
    <col min="2081" max="2081" width="6" style="4" customWidth="1"/>
    <col min="2082" max="2083" width="5.28515625" style="4" customWidth="1"/>
    <col min="2084" max="2084" width="1.7109375" style="4" customWidth="1"/>
    <col min="2085" max="2087" width="5.28515625" style="4" customWidth="1"/>
    <col min="2088" max="2088" width="1.7109375" style="4" customWidth="1"/>
    <col min="2089" max="2091" width="5.28515625" style="4" customWidth="1"/>
    <col min="2092" max="2092" width="1.7109375" style="4" customWidth="1"/>
    <col min="2093" max="2095" width="5.28515625" style="4" customWidth="1"/>
    <col min="2096" max="2096" width="1.7109375" style="4" customWidth="1"/>
    <col min="2097" max="2099" width="5.28515625" style="4" customWidth="1"/>
    <col min="2100" max="2100" width="1.7109375" style="4" customWidth="1"/>
    <col min="2101" max="2103" width="5.28515625" style="4" customWidth="1"/>
    <col min="2104" max="2302" width="11.42578125" style="4"/>
    <col min="2303" max="2303" width="22.7109375" style="4" customWidth="1"/>
    <col min="2304" max="2304" width="7.28515625" style="4" customWidth="1"/>
    <col min="2305" max="2305" width="6.85546875" style="4" customWidth="1"/>
    <col min="2306" max="2306" width="6" style="4" bestFit="1" customWidth="1"/>
    <col min="2307" max="2307" width="1.7109375" style="4" customWidth="1"/>
    <col min="2308" max="2308" width="6" style="4" bestFit="1" customWidth="1"/>
    <col min="2309" max="2310" width="5.42578125" style="4" customWidth="1"/>
    <col min="2311" max="2311" width="1.7109375" style="4" customWidth="1"/>
    <col min="2312" max="2314" width="5.140625" style="4" customWidth="1"/>
    <col min="2315" max="2315" width="1.7109375" style="4" customWidth="1"/>
    <col min="2316" max="2318" width="4.7109375" style="4" customWidth="1"/>
    <col min="2319" max="2319" width="1.7109375" style="4" customWidth="1"/>
    <col min="2320" max="2322" width="4.7109375" style="4" customWidth="1"/>
    <col min="2323" max="2323" width="1.7109375" style="4" customWidth="1"/>
    <col min="2324" max="2326" width="4.7109375" style="4" customWidth="1"/>
    <col min="2327" max="2327" width="1.7109375" style="4" customWidth="1"/>
    <col min="2328" max="2328" width="4.85546875" style="4" bestFit="1" customWidth="1"/>
    <col min="2329" max="2329" width="4" style="4" customWidth="1"/>
    <col min="2330" max="2330" width="5" style="4" customWidth="1"/>
    <col min="2331" max="2331" width="11.42578125" style="4"/>
    <col min="2332" max="2332" width="12.42578125" style="4" customWidth="1"/>
    <col min="2333" max="2333" width="10.85546875" style="4" customWidth="1"/>
    <col min="2334" max="2335" width="6.140625" style="4" customWidth="1"/>
    <col min="2336" max="2336" width="1.7109375" style="4" customWidth="1"/>
    <col min="2337" max="2337" width="6" style="4" customWidth="1"/>
    <col min="2338" max="2339" width="5.28515625" style="4" customWidth="1"/>
    <col min="2340" max="2340" width="1.7109375" style="4" customWidth="1"/>
    <col min="2341" max="2343" width="5.28515625" style="4" customWidth="1"/>
    <col min="2344" max="2344" width="1.7109375" style="4" customWidth="1"/>
    <col min="2345" max="2347" width="5.28515625" style="4" customWidth="1"/>
    <col min="2348" max="2348" width="1.7109375" style="4" customWidth="1"/>
    <col min="2349" max="2351" width="5.28515625" style="4" customWidth="1"/>
    <col min="2352" max="2352" width="1.7109375" style="4" customWidth="1"/>
    <col min="2353" max="2355" width="5.28515625" style="4" customWidth="1"/>
    <col min="2356" max="2356" width="1.7109375" style="4" customWidth="1"/>
    <col min="2357" max="2359" width="5.28515625" style="4" customWidth="1"/>
    <col min="2360" max="2558" width="11.42578125" style="4"/>
    <col min="2559" max="2559" width="22.7109375" style="4" customWidth="1"/>
    <col min="2560" max="2560" width="7.28515625" style="4" customWidth="1"/>
    <col min="2561" max="2561" width="6.85546875" style="4" customWidth="1"/>
    <col min="2562" max="2562" width="6" style="4" bestFit="1" customWidth="1"/>
    <col min="2563" max="2563" width="1.7109375" style="4" customWidth="1"/>
    <col min="2564" max="2564" width="6" style="4" bestFit="1" customWidth="1"/>
    <col min="2565" max="2566" width="5.42578125" style="4" customWidth="1"/>
    <col min="2567" max="2567" width="1.7109375" style="4" customWidth="1"/>
    <col min="2568" max="2570" width="5.140625" style="4" customWidth="1"/>
    <col min="2571" max="2571" width="1.7109375" style="4" customWidth="1"/>
    <col min="2572" max="2574" width="4.7109375" style="4" customWidth="1"/>
    <col min="2575" max="2575" width="1.7109375" style="4" customWidth="1"/>
    <col min="2576" max="2578" width="4.7109375" style="4" customWidth="1"/>
    <col min="2579" max="2579" width="1.7109375" style="4" customWidth="1"/>
    <col min="2580" max="2582" width="4.7109375" style="4" customWidth="1"/>
    <col min="2583" max="2583" width="1.7109375" style="4" customWidth="1"/>
    <col min="2584" max="2584" width="4.85546875" style="4" bestFit="1" customWidth="1"/>
    <col min="2585" max="2585" width="4" style="4" customWidth="1"/>
    <col min="2586" max="2586" width="5" style="4" customWidth="1"/>
    <col min="2587" max="2587" width="11.42578125" style="4"/>
    <col min="2588" max="2588" width="12.42578125" style="4" customWidth="1"/>
    <col min="2589" max="2589" width="10.85546875" style="4" customWidth="1"/>
    <col min="2590" max="2591" width="6.140625" style="4" customWidth="1"/>
    <col min="2592" max="2592" width="1.7109375" style="4" customWidth="1"/>
    <col min="2593" max="2593" width="6" style="4" customWidth="1"/>
    <col min="2594" max="2595" width="5.28515625" style="4" customWidth="1"/>
    <col min="2596" max="2596" width="1.7109375" style="4" customWidth="1"/>
    <col min="2597" max="2599" width="5.28515625" style="4" customWidth="1"/>
    <col min="2600" max="2600" width="1.7109375" style="4" customWidth="1"/>
    <col min="2601" max="2603" width="5.28515625" style="4" customWidth="1"/>
    <col min="2604" max="2604" width="1.7109375" style="4" customWidth="1"/>
    <col min="2605" max="2607" width="5.28515625" style="4" customWidth="1"/>
    <col min="2608" max="2608" width="1.7109375" style="4" customWidth="1"/>
    <col min="2609" max="2611" width="5.28515625" style="4" customWidth="1"/>
    <col min="2612" max="2612" width="1.7109375" style="4" customWidth="1"/>
    <col min="2613" max="2615" width="5.28515625" style="4" customWidth="1"/>
    <col min="2616" max="2814" width="11.42578125" style="4"/>
    <col min="2815" max="2815" width="22.7109375" style="4" customWidth="1"/>
    <col min="2816" max="2816" width="7.28515625" style="4" customWidth="1"/>
    <col min="2817" max="2817" width="6.85546875" style="4" customWidth="1"/>
    <col min="2818" max="2818" width="6" style="4" bestFit="1" customWidth="1"/>
    <col min="2819" max="2819" width="1.7109375" style="4" customWidth="1"/>
    <col min="2820" max="2820" width="6" style="4" bestFit="1" customWidth="1"/>
    <col min="2821" max="2822" width="5.42578125" style="4" customWidth="1"/>
    <col min="2823" max="2823" width="1.7109375" style="4" customWidth="1"/>
    <col min="2824" max="2826" width="5.140625" style="4" customWidth="1"/>
    <col min="2827" max="2827" width="1.7109375" style="4" customWidth="1"/>
    <col min="2828" max="2830" width="4.7109375" style="4" customWidth="1"/>
    <col min="2831" max="2831" width="1.7109375" style="4" customWidth="1"/>
    <col min="2832" max="2834" width="4.7109375" style="4" customWidth="1"/>
    <col min="2835" max="2835" width="1.7109375" style="4" customWidth="1"/>
    <col min="2836" max="2838" width="4.7109375" style="4" customWidth="1"/>
    <col min="2839" max="2839" width="1.7109375" style="4" customWidth="1"/>
    <col min="2840" max="2840" width="4.85546875" style="4" bestFit="1" customWidth="1"/>
    <col min="2841" max="2841" width="4" style="4" customWidth="1"/>
    <col min="2842" max="2842" width="5" style="4" customWidth="1"/>
    <col min="2843" max="2843" width="11.42578125" style="4"/>
    <col min="2844" max="2844" width="12.42578125" style="4" customWidth="1"/>
    <col min="2845" max="2845" width="10.85546875" style="4" customWidth="1"/>
    <col min="2846" max="2847" width="6.140625" style="4" customWidth="1"/>
    <col min="2848" max="2848" width="1.7109375" style="4" customWidth="1"/>
    <col min="2849" max="2849" width="6" style="4" customWidth="1"/>
    <col min="2850" max="2851" width="5.28515625" style="4" customWidth="1"/>
    <col min="2852" max="2852" width="1.7109375" style="4" customWidth="1"/>
    <col min="2853" max="2855" width="5.28515625" style="4" customWidth="1"/>
    <col min="2856" max="2856" width="1.7109375" style="4" customWidth="1"/>
    <col min="2857" max="2859" width="5.28515625" style="4" customWidth="1"/>
    <col min="2860" max="2860" width="1.7109375" style="4" customWidth="1"/>
    <col min="2861" max="2863" width="5.28515625" style="4" customWidth="1"/>
    <col min="2864" max="2864" width="1.7109375" style="4" customWidth="1"/>
    <col min="2865" max="2867" width="5.28515625" style="4" customWidth="1"/>
    <col min="2868" max="2868" width="1.7109375" style="4" customWidth="1"/>
    <col min="2869" max="2871" width="5.28515625" style="4" customWidth="1"/>
    <col min="2872" max="3070" width="11.42578125" style="4"/>
    <col min="3071" max="3071" width="22.7109375" style="4" customWidth="1"/>
    <col min="3072" max="3072" width="7.28515625" style="4" customWidth="1"/>
    <col min="3073" max="3073" width="6.85546875" style="4" customWidth="1"/>
    <col min="3074" max="3074" width="6" style="4" bestFit="1" customWidth="1"/>
    <col min="3075" max="3075" width="1.7109375" style="4" customWidth="1"/>
    <col min="3076" max="3076" width="6" style="4" bestFit="1" customWidth="1"/>
    <col min="3077" max="3078" width="5.42578125" style="4" customWidth="1"/>
    <col min="3079" max="3079" width="1.7109375" style="4" customWidth="1"/>
    <col min="3080" max="3082" width="5.140625" style="4" customWidth="1"/>
    <col min="3083" max="3083" width="1.7109375" style="4" customWidth="1"/>
    <col min="3084" max="3086" width="4.7109375" style="4" customWidth="1"/>
    <col min="3087" max="3087" width="1.7109375" style="4" customWidth="1"/>
    <col min="3088" max="3090" width="4.7109375" style="4" customWidth="1"/>
    <col min="3091" max="3091" width="1.7109375" style="4" customWidth="1"/>
    <col min="3092" max="3094" width="4.7109375" style="4" customWidth="1"/>
    <col min="3095" max="3095" width="1.7109375" style="4" customWidth="1"/>
    <col min="3096" max="3096" width="4.85546875" style="4" bestFit="1" customWidth="1"/>
    <col min="3097" max="3097" width="4" style="4" customWidth="1"/>
    <col min="3098" max="3098" width="5" style="4" customWidth="1"/>
    <col min="3099" max="3099" width="11.42578125" style="4"/>
    <col min="3100" max="3100" width="12.42578125" style="4" customWidth="1"/>
    <col min="3101" max="3101" width="10.85546875" style="4" customWidth="1"/>
    <col min="3102" max="3103" width="6.140625" style="4" customWidth="1"/>
    <col min="3104" max="3104" width="1.7109375" style="4" customWidth="1"/>
    <col min="3105" max="3105" width="6" style="4" customWidth="1"/>
    <col min="3106" max="3107" width="5.28515625" style="4" customWidth="1"/>
    <col min="3108" max="3108" width="1.7109375" style="4" customWidth="1"/>
    <col min="3109" max="3111" width="5.28515625" style="4" customWidth="1"/>
    <col min="3112" max="3112" width="1.7109375" style="4" customWidth="1"/>
    <col min="3113" max="3115" width="5.28515625" style="4" customWidth="1"/>
    <col min="3116" max="3116" width="1.7109375" style="4" customWidth="1"/>
    <col min="3117" max="3119" width="5.28515625" style="4" customWidth="1"/>
    <col min="3120" max="3120" width="1.7109375" style="4" customWidth="1"/>
    <col min="3121" max="3123" width="5.28515625" style="4" customWidth="1"/>
    <col min="3124" max="3124" width="1.7109375" style="4" customWidth="1"/>
    <col min="3125" max="3127" width="5.28515625" style="4" customWidth="1"/>
    <col min="3128" max="3326" width="11.42578125" style="4"/>
    <col min="3327" max="3327" width="22.7109375" style="4" customWidth="1"/>
    <col min="3328" max="3328" width="7.28515625" style="4" customWidth="1"/>
    <col min="3329" max="3329" width="6.85546875" style="4" customWidth="1"/>
    <col min="3330" max="3330" width="6" style="4" bestFit="1" customWidth="1"/>
    <col min="3331" max="3331" width="1.7109375" style="4" customWidth="1"/>
    <col min="3332" max="3332" width="6" style="4" bestFit="1" customWidth="1"/>
    <col min="3333" max="3334" width="5.42578125" style="4" customWidth="1"/>
    <col min="3335" max="3335" width="1.7109375" style="4" customWidth="1"/>
    <col min="3336" max="3338" width="5.140625" style="4" customWidth="1"/>
    <col min="3339" max="3339" width="1.7109375" style="4" customWidth="1"/>
    <col min="3340" max="3342" width="4.7109375" style="4" customWidth="1"/>
    <col min="3343" max="3343" width="1.7109375" style="4" customWidth="1"/>
    <col min="3344" max="3346" width="4.7109375" style="4" customWidth="1"/>
    <col min="3347" max="3347" width="1.7109375" style="4" customWidth="1"/>
    <col min="3348" max="3350" width="4.7109375" style="4" customWidth="1"/>
    <col min="3351" max="3351" width="1.7109375" style="4" customWidth="1"/>
    <col min="3352" max="3352" width="4.85546875" style="4" bestFit="1" customWidth="1"/>
    <col min="3353" max="3353" width="4" style="4" customWidth="1"/>
    <col min="3354" max="3354" width="5" style="4" customWidth="1"/>
    <col min="3355" max="3355" width="11.42578125" style="4"/>
    <col min="3356" max="3356" width="12.42578125" style="4" customWidth="1"/>
    <col min="3357" max="3357" width="10.85546875" style="4" customWidth="1"/>
    <col min="3358" max="3359" width="6.140625" style="4" customWidth="1"/>
    <col min="3360" max="3360" width="1.7109375" style="4" customWidth="1"/>
    <col min="3361" max="3361" width="6" style="4" customWidth="1"/>
    <col min="3362" max="3363" width="5.28515625" style="4" customWidth="1"/>
    <col min="3364" max="3364" width="1.7109375" style="4" customWidth="1"/>
    <col min="3365" max="3367" width="5.28515625" style="4" customWidth="1"/>
    <col min="3368" max="3368" width="1.7109375" style="4" customWidth="1"/>
    <col min="3369" max="3371" width="5.28515625" style="4" customWidth="1"/>
    <col min="3372" max="3372" width="1.7109375" style="4" customWidth="1"/>
    <col min="3373" max="3375" width="5.28515625" style="4" customWidth="1"/>
    <col min="3376" max="3376" width="1.7109375" style="4" customWidth="1"/>
    <col min="3377" max="3379" width="5.28515625" style="4" customWidth="1"/>
    <col min="3380" max="3380" width="1.7109375" style="4" customWidth="1"/>
    <col min="3381" max="3383" width="5.28515625" style="4" customWidth="1"/>
    <col min="3384" max="3582" width="11.42578125" style="4"/>
    <col min="3583" max="3583" width="22.7109375" style="4" customWidth="1"/>
    <col min="3584" max="3584" width="7.28515625" style="4" customWidth="1"/>
    <col min="3585" max="3585" width="6.85546875" style="4" customWidth="1"/>
    <col min="3586" max="3586" width="6" style="4" bestFit="1" customWidth="1"/>
    <col min="3587" max="3587" width="1.7109375" style="4" customWidth="1"/>
    <col min="3588" max="3588" width="6" style="4" bestFit="1" customWidth="1"/>
    <col min="3589" max="3590" width="5.42578125" style="4" customWidth="1"/>
    <col min="3591" max="3591" width="1.7109375" style="4" customWidth="1"/>
    <col min="3592" max="3594" width="5.140625" style="4" customWidth="1"/>
    <col min="3595" max="3595" width="1.7109375" style="4" customWidth="1"/>
    <col min="3596" max="3598" width="4.7109375" style="4" customWidth="1"/>
    <col min="3599" max="3599" width="1.7109375" style="4" customWidth="1"/>
    <col min="3600" max="3602" width="4.7109375" style="4" customWidth="1"/>
    <col min="3603" max="3603" width="1.7109375" style="4" customWidth="1"/>
    <col min="3604" max="3606" width="4.7109375" style="4" customWidth="1"/>
    <col min="3607" max="3607" width="1.7109375" style="4" customWidth="1"/>
    <col min="3608" max="3608" width="4.85546875" style="4" bestFit="1" customWidth="1"/>
    <col min="3609" max="3609" width="4" style="4" customWidth="1"/>
    <col min="3610" max="3610" width="5" style="4" customWidth="1"/>
    <col min="3611" max="3611" width="11.42578125" style="4"/>
    <col min="3612" max="3612" width="12.42578125" style="4" customWidth="1"/>
    <col min="3613" max="3613" width="10.85546875" style="4" customWidth="1"/>
    <col min="3614" max="3615" width="6.140625" style="4" customWidth="1"/>
    <col min="3616" max="3616" width="1.7109375" style="4" customWidth="1"/>
    <col min="3617" max="3617" width="6" style="4" customWidth="1"/>
    <col min="3618" max="3619" width="5.28515625" style="4" customWidth="1"/>
    <col min="3620" max="3620" width="1.7109375" style="4" customWidth="1"/>
    <col min="3621" max="3623" width="5.28515625" style="4" customWidth="1"/>
    <col min="3624" max="3624" width="1.7109375" style="4" customWidth="1"/>
    <col min="3625" max="3627" width="5.28515625" style="4" customWidth="1"/>
    <col min="3628" max="3628" width="1.7109375" style="4" customWidth="1"/>
    <col min="3629" max="3631" width="5.28515625" style="4" customWidth="1"/>
    <col min="3632" max="3632" width="1.7109375" style="4" customWidth="1"/>
    <col min="3633" max="3635" width="5.28515625" style="4" customWidth="1"/>
    <col min="3636" max="3636" width="1.7109375" style="4" customWidth="1"/>
    <col min="3637" max="3639" width="5.28515625" style="4" customWidth="1"/>
    <col min="3640" max="3838" width="11.42578125" style="4"/>
    <col min="3839" max="3839" width="22.7109375" style="4" customWidth="1"/>
    <col min="3840" max="3840" width="7.28515625" style="4" customWidth="1"/>
    <col min="3841" max="3841" width="6.85546875" style="4" customWidth="1"/>
    <col min="3842" max="3842" width="6" style="4" bestFit="1" customWidth="1"/>
    <col min="3843" max="3843" width="1.7109375" style="4" customWidth="1"/>
    <col min="3844" max="3844" width="6" style="4" bestFit="1" customWidth="1"/>
    <col min="3845" max="3846" width="5.42578125" style="4" customWidth="1"/>
    <col min="3847" max="3847" width="1.7109375" style="4" customWidth="1"/>
    <col min="3848" max="3850" width="5.140625" style="4" customWidth="1"/>
    <col min="3851" max="3851" width="1.7109375" style="4" customWidth="1"/>
    <col min="3852" max="3854" width="4.7109375" style="4" customWidth="1"/>
    <col min="3855" max="3855" width="1.7109375" style="4" customWidth="1"/>
    <col min="3856" max="3858" width="4.7109375" style="4" customWidth="1"/>
    <col min="3859" max="3859" width="1.7109375" style="4" customWidth="1"/>
    <col min="3860" max="3862" width="4.7109375" style="4" customWidth="1"/>
    <col min="3863" max="3863" width="1.7109375" style="4" customWidth="1"/>
    <col min="3864" max="3864" width="4.85546875" style="4" bestFit="1" customWidth="1"/>
    <col min="3865" max="3865" width="4" style="4" customWidth="1"/>
    <col min="3866" max="3866" width="5" style="4" customWidth="1"/>
    <col min="3867" max="3867" width="11.42578125" style="4"/>
    <col min="3868" max="3868" width="12.42578125" style="4" customWidth="1"/>
    <col min="3869" max="3869" width="10.85546875" style="4" customWidth="1"/>
    <col min="3870" max="3871" width="6.140625" style="4" customWidth="1"/>
    <col min="3872" max="3872" width="1.7109375" style="4" customWidth="1"/>
    <col min="3873" max="3873" width="6" style="4" customWidth="1"/>
    <col min="3874" max="3875" width="5.28515625" style="4" customWidth="1"/>
    <col min="3876" max="3876" width="1.7109375" style="4" customWidth="1"/>
    <col min="3877" max="3879" width="5.28515625" style="4" customWidth="1"/>
    <col min="3880" max="3880" width="1.7109375" style="4" customWidth="1"/>
    <col min="3881" max="3883" width="5.28515625" style="4" customWidth="1"/>
    <col min="3884" max="3884" width="1.7109375" style="4" customWidth="1"/>
    <col min="3885" max="3887" width="5.28515625" style="4" customWidth="1"/>
    <col min="3888" max="3888" width="1.7109375" style="4" customWidth="1"/>
    <col min="3889" max="3891" width="5.28515625" style="4" customWidth="1"/>
    <col min="3892" max="3892" width="1.7109375" style="4" customWidth="1"/>
    <col min="3893" max="3895" width="5.28515625" style="4" customWidth="1"/>
    <col min="3896" max="4094" width="11.42578125" style="4"/>
    <col min="4095" max="4095" width="22.7109375" style="4" customWidth="1"/>
    <col min="4096" max="4096" width="7.28515625" style="4" customWidth="1"/>
    <col min="4097" max="4097" width="6.85546875" style="4" customWidth="1"/>
    <col min="4098" max="4098" width="6" style="4" bestFit="1" customWidth="1"/>
    <col min="4099" max="4099" width="1.7109375" style="4" customWidth="1"/>
    <col min="4100" max="4100" width="6" style="4" bestFit="1" customWidth="1"/>
    <col min="4101" max="4102" width="5.42578125" style="4" customWidth="1"/>
    <col min="4103" max="4103" width="1.7109375" style="4" customWidth="1"/>
    <col min="4104" max="4106" width="5.140625" style="4" customWidth="1"/>
    <col min="4107" max="4107" width="1.7109375" style="4" customWidth="1"/>
    <col min="4108" max="4110" width="4.7109375" style="4" customWidth="1"/>
    <col min="4111" max="4111" width="1.7109375" style="4" customWidth="1"/>
    <col min="4112" max="4114" width="4.7109375" style="4" customWidth="1"/>
    <col min="4115" max="4115" width="1.7109375" style="4" customWidth="1"/>
    <col min="4116" max="4118" width="4.7109375" style="4" customWidth="1"/>
    <col min="4119" max="4119" width="1.7109375" style="4" customWidth="1"/>
    <col min="4120" max="4120" width="4.85546875" style="4" bestFit="1" customWidth="1"/>
    <col min="4121" max="4121" width="4" style="4" customWidth="1"/>
    <col min="4122" max="4122" width="5" style="4" customWidth="1"/>
    <col min="4123" max="4123" width="11.42578125" style="4"/>
    <col min="4124" max="4124" width="12.42578125" style="4" customWidth="1"/>
    <col min="4125" max="4125" width="10.85546875" style="4" customWidth="1"/>
    <col min="4126" max="4127" width="6.140625" style="4" customWidth="1"/>
    <col min="4128" max="4128" width="1.7109375" style="4" customWidth="1"/>
    <col min="4129" max="4129" width="6" style="4" customWidth="1"/>
    <col min="4130" max="4131" width="5.28515625" style="4" customWidth="1"/>
    <col min="4132" max="4132" width="1.7109375" style="4" customWidth="1"/>
    <col min="4133" max="4135" width="5.28515625" style="4" customWidth="1"/>
    <col min="4136" max="4136" width="1.7109375" style="4" customWidth="1"/>
    <col min="4137" max="4139" width="5.28515625" style="4" customWidth="1"/>
    <col min="4140" max="4140" width="1.7109375" style="4" customWidth="1"/>
    <col min="4141" max="4143" width="5.28515625" style="4" customWidth="1"/>
    <col min="4144" max="4144" width="1.7109375" style="4" customWidth="1"/>
    <col min="4145" max="4147" width="5.28515625" style="4" customWidth="1"/>
    <col min="4148" max="4148" width="1.7109375" style="4" customWidth="1"/>
    <col min="4149" max="4151" width="5.28515625" style="4" customWidth="1"/>
    <col min="4152" max="4350" width="11.42578125" style="4"/>
    <col min="4351" max="4351" width="22.7109375" style="4" customWidth="1"/>
    <col min="4352" max="4352" width="7.28515625" style="4" customWidth="1"/>
    <col min="4353" max="4353" width="6.85546875" style="4" customWidth="1"/>
    <col min="4354" max="4354" width="6" style="4" bestFit="1" customWidth="1"/>
    <col min="4355" max="4355" width="1.7109375" style="4" customWidth="1"/>
    <col min="4356" max="4356" width="6" style="4" bestFit="1" customWidth="1"/>
    <col min="4357" max="4358" width="5.42578125" style="4" customWidth="1"/>
    <col min="4359" max="4359" width="1.7109375" style="4" customWidth="1"/>
    <col min="4360" max="4362" width="5.140625" style="4" customWidth="1"/>
    <col min="4363" max="4363" width="1.7109375" style="4" customWidth="1"/>
    <col min="4364" max="4366" width="4.7109375" style="4" customWidth="1"/>
    <col min="4367" max="4367" width="1.7109375" style="4" customWidth="1"/>
    <col min="4368" max="4370" width="4.7109375" style="4" customWidth="1"/>
    <col min="4371" max="4371" width="1.7109375" style="4" customWidth="1"/>
    <col min="4372" max="4374" width="4.7109375" style="4" customWidth="1"/>
    <col min="4375" max="4375" width="1.7109375" style="4" customWidth="1"/>
    <col min="4376" max="4376" width="4.85546875" style="4" bestFit="1" customWidth="1"/>
    <col min="4377" max="4377" width="4" style="4" customWidth="1"/>
    <col min="4378" max="4378" width="5" style="4" customWidth="1"/>
    <col min="4379" max="4379" width="11.42578125" style="4"/>
    <col min="4380" max="4380" width="12.42578125" style="4" customWidth="1"/>
    <col min="4381" max="4381" width="10.85546875" style="4" customWidth="1"/>
    <col min="4382" max="4383" width="6.140625" style="4" customWidth="1"/>
    <col min="4384" max="4384" width="1.7109375" style="4" customWidth="1"/>
    <col min="4385" max="4385" width="6" style="4" customWidth="1"/>
    <col min="4386" max="4387" width="5.28515625" style="4" customWidth="1"/>
    <col min="4388" max="4388" width="1.7109375" style="4" customWidth="1"/>
    <col min="4389" max="4391" width="5.28515625" style="4" customWidth="1"/>
    <col min="4392" max="4392" width="1.7109375" style="4" customWidth="1"/>
    <col min="4393" max="4395" width="5.28515625" style="4" customWidth="1"/>
    <col min="4396" max="4396" width="1.7109375" style="4" customWidth="1"/>
    <col min="4397" max="4399" width="5.28515625" style="4" customWidth="1"/>
    <col min="4400" max="4400" width="1.7109375" style="4" customWidth="1"/>
    <col min="4401" max="4403" width="5.28515625" style="4" customWidth="1"/>
    <col min="4404" max="4404" width="1.7109375" style="4" customWidth="1"/>
    <col min="4405" max="4407" width="5.28515625" style="4" customWidth="1"/>
    <col min="4408" max="4606" width="11.42578125" style="4"/>
    <col min="4607" max="4607" width="22.7109375" style="4" customWidth="1"/>
    <col min="4608" max="4608" width="7.28515625" style="4" customWidth="1"/>
    <col min="4609" max="4609" width="6.85546875" style="4" customWidth="1"/>
    <col min="4610" max="4610" width="6" style="4" bestFit="1" customWidth="1"/>
    <col min="4611" max="4611" width="1.7109375" style="4" customWidth="1"/>
    <col min="4612" max="4612" width="6" style="4" bestFit="1" customWidth="1"/>
    <col min="4613" max="4614" width="5.42578125" style="4" customWidth="1"/>
    <col min="4615" max="4615" width="1.7109375" style="4" customWidth="1"/>
    <col min="4616" max="4618" width="5.140625" style="4" customWidth="1"/>
    <col min="4619" max="4619" width="1.7109375" style="4" customWidth="1"/>
    <col min="4620" max="4622" width="4.7109375" style="4" customWidth="1"/>
    <col min="4623" max="4623" width="1.7109375" style="4" customWidth="1"/>
    <col min="4624" max="4626" width="4.7109375" style="4" customWidth="1"/>
    <col min="4627" max="4627" width="1.7109375" style="4" customWidth="1"/>
    <col min="4628" max="4630" width="4.7109375" style="4" customWidth="1"/>
    <col min="4631" max="4631" width="1.7109375" style="4" customWidth="1"/>
    <col min="4632" max="4632" width="4.85546875" style="4" bestFit="1" customWidth="1"/>
    <col min="4633" max="4633" width="4" style="4" customWidth="1"/>
    <col min="4634" max="4634" width="5" style="4" customWidth="1"/>
    <col min="4635" max="4635" width="11.42578125" style="4"/>
    <col min="4636" max="4636" width="12.42578125" style="4" customWidth="1"/>
    <col min="4637" max="4637" width="10.85546875" style="4" customWidth="1"/>
    <col min="4638" max="4639" width="6.140625" style="4" customWidth="1"/>
    <col min="4640" max="4640" width="1.7109375" style="4" customWidth="1"/>
    <col min="4641" max="4641" width="6" style="4" customWidth="1"/>
    <col min="4642" max="4643" width="5.28515625" style="4" customWidth="1"/>
    <col min="4644" max="4644" width="1.7109375" style="4" customWidth="1"/>
    <col min="4645" max="4647" width="5.28515625" style="4" customWidth="1"/>
    <col min="4648" max="4648" width="1.7109375" style="4" customWidth="1"/>
    <col min="4649" max="4651" width="5.28515625" style="4" customWidth="1"/>
    <col min="4652" max="4652" width="1.7109375" style="4" customWidth="1"/>
    <col min="4653" max="4655" width="5.28515625" style="4" customWidth="1"/>
    <col min="4656" max="4656" width="1.7109375" style="4" customWidth="1"/>
    <col min="4657" max="4659" width="5.28515625" style="4" customWidth="1"/>
    <col min="4660" max="4660" width="1.7109375" style="4" customWidth="1"/>
    <col min="4661" max="4663" width="5.28515625" style="4" customWidth="1"/>
    <col min="4664" max="4862" width="11.42578125" style="4"/>
    <col min="4863" max="4863" width="22.7109375" style="4" customWidth="1"/>
    <col min="4864" max="4864" width="7.28515625" style="4" customWidth="1"/>
    <col min="4865" max="4865" width="6.85546875" style="4" customWidth="1"/>
    <col min="4866" max="4866" width="6" style="4" bestFit="1" customWidth="1"/>
    <col min="4867" max="4867" width="1.7109375" style="4" customWidth="1"/>
    <col min="4868" max="4868" width="6" style="4" bestFit="1" customWidth="1"/>
    <col min="4869" max="4870" width="5.42578125" style="4" customWidth="1"/>
    <col min="4871" max="4871" width="1.7109375" style="4" customWidth="1"/>
    <col min="4872" max="4874" width="5.140625" style="4" customWidth="1"/>
    <col min="4875" max="4875" width="1.7109375" style="4" customWidth="1"/>
    <col min="4876" max="4878" width="4.7109375" style="4" customWidth="1"/>
    <col min="4879" max="4879" width="1.7109375" style="4" customWidth="1"/>
    <col min="4880" max="4882" width="4.7109375" style="4" customWidth="1"/>
    <col min="4883" max="4883" width="1.7109375" style="4" customWidth="1"/>
    <col min="4884" max="4886" width="4.7109375" style="4" customWidth="1"/>
    <col min="4887" max="4887" width="1.7109375" style="4" customWidth="1"/>
    <col min="4888" max="4888" width="4.85546875" style="4" bestFit="1" customWidth="1"/>
    <col min="4889" max="4889" width="4" style="4" customWidth="1"/>
    <col min="4890" max="4890" width="5" style="4" customWidth="1"/>
    <col min="4891" max="4891" width="11.42578125" style="4"/>
    <col min="4892" max="4892" width="12.42578125" style="4" customWidth="1"/>
    <col min="4893" max="4893" width="10.85546875" style="4" customWidth="1"/>
    <col min="4894" max="4895" width="6.140625" style="4" customWidth="1"/>
    <col min="4896" max="4896" width="1.7109375" style="4" customWidth="1"/>
    <col min="4897" max="4897" width="6" style="4" customWidth="1"/>
    <col min="4898" max="4899" width="5.28515625" style="4" customWidth="1"/>
    <col min="4900" max="4900" width="1.7109375" style="4" customWidth="1"/>
    <col min="4901" max="4903" width="5.28515625" style="4" customWidth="1"/>
    <col min="4904" max="4904" width="1.7109375" style="4" customWidth="1"/>
    <col min="4905" max="4907" width="5.28515625" style="4" customWidth="1"/>
    <col min="4908" max="4908" width="1.7109375" style="4" customWidth="1"/>
    <col min="4909" max="4911" width="5.28515625" style="4" customWidth="1"/>
    <col min="4912" max="4912" width="1.7109375" style="4" customWidth="1"/>
    <col min="4913" max="4915" width="5.28515625" style="4" customWidth="1"/>
    <col min="4916" max="4916" width="1.7109375" style="4" customWidth="1"/>
    <col min="4917" max="4919" width="5.28515625" style="4" customWidth="1"/>
    <col min="4920" max="5118" width="11.42578125" style="4"/>
    <col min="5119" max="5119" width="22.7109375" style="4" customWidth="1"/>
    <col min="5120" max="5120" width="7.28515625" style="4" customWidth="1"/>
    <col min="5121" max="5121" width="6.85546875" style="4" customWidth="1"/>
    <col min="5122" max="5122" width="6" style="4" bestFit="1" customWidth="1"/>
    <col min="5123" max="5123" width="1.7109375" style="4" customWidth="1"/>
    <col min="5124" max="5124" width="6" style="4" bestFit="1" customWidth="1"/>
    <col min="5125" max="5126" width="5.42578125" style="4" customWidth="1"/>
    <col min="5127" max="5127" width="1.7109375" style="4" customWidth="1"/>
    <col min="5128" max="5130" width="5.140625" style="4" customWidth="1"/>
    <col min="5131" max="5131" width="1.7109375" style="4" customWidth="1"/>
    <col min="5132" max="5134" width="4.7109375" style="4" customWidth="1"/>
    <col min="5135" max="5135" width="1.7109375" style="4" customWidth="1"/>
    <col min="5136" max="5138" width="4.7109375" style="4" customWidth="1"/>
    <col min="5139" max="5139" width="1.7109375" style="4" customWidth="1"/>
    <col min="5140" max="5142" width="4.7109375" style="4" customWidth="1"/>
    <col min="5143" max="5143" width="1.7109375" style="4" customWidth="1"/>
    <col min="5144" max="5144" width="4.85546875" style="4" bestFit="1" customWidth="1"/>
    <col min="5145" max="5145" width="4" style="4" customWidth="1"/>
    <col min="5146" max="5146" width="5" style="4" customWidth="1"/>
    <col min="5147" max="5147" width="11.42578125" style="4"/>
    <col min="5148" max="5148" width="12.42578125" style="4" customWidth="1"/>
    <col min="5149" max="5149" width="10.85546875" style="4" customWidth="1"/>
    <col min="5150" max="5151" width="6.140625" style="4" customWidth="1"/>
    <col min="5152" max="5152" width="1.7109375" style="4" customWidth="1"/>
    <col min="5153" max="5153" width="6" style="4" customWidth="1"/>
    <col min="5154" max="5155" width="5.28515625" style="4" customWidth="1"/>
    <col min="5156" max="5156" width="1.7109375" style="4" customWidth="1"/>
    <col min="5157" max="5159" width="5.28515625" style="4" customWidth="1"/>
    <col min="5160" max="5160" width="1.7109375" style="4" customWidth="1"/>
    <col min="5161" max="5163" width="5.28515625" style="4" customWidth="1"/>
    <col min="5164" max="5164" width="1.7109375" style="4" customWidth="1"/>
    <col min="5165" max="5167" width="5.28515625" style="4" customWidth="1"/>
    <col min="5168" max="5168" width="1.7109375" style="4" customWidth="1"/>
    <col min="5169" max="5171" width="5.28515625" style="4" customWidth="1"/>
    <col min="5172" max="5172" width="1.7109375" style="4" customWidth="1"/>
    <col min="5173" max="5175" width="5.28515625" style="4" customWidth="1"/>
    <col min="5176" max="5374" width="11.42578125" style="4"/>
    <col min="5375" max="5375" width="22.7109375" style="4" customWidth="1"/>
    <col min="5376" max="5376" width="7.28515625" style="4" customWidth="1"/>
    <col min="5377" max="5377" width="6.85546875" style="4" customWidth="1"/>
    <col min="5378" max="5378" width="6" style="4" bestFit="1" customWidth="1"/>
    <col min="5379" max="5379" width="1.7109375" style="4" customWidth="1"/>
    <col min="5380" max="5380" width="6" style="4" bestFit="1" customWidth="1"/>
    <col min="5381" max="5382" width="5.42578125" style="4" customWidth="1"/>
    <col min="5383" max="5383" width="1.7109375" style="4" customWidth="1"/>
    <col min="5384" max="5386" width="5.140625" style="4" customWidth="1"/>
    <col min="5387" max="5387" width="1.7109375" style="4" customWidth="1"/>
    <col min="5388" max="5390" width="4.7109375" style="4" customWidth="1"/>
    <col min="5391" max="5391" width="1.7109375" style="4" customWidth="1"/>
    <col min="5392" max="5394" width="4.7109375" style="4" customWidth="1"/>
    <col min="5395" max="5395" width="1.7109375" style="4" customWidth="1"/>
    <col min="5396" max="5398" width="4.7109375" style="4" customWidth="1"/>
    <col min="5399" max="5399" width="1.7109375" style="4" customWidth="1"/>
    <col min="5400" max="5400" width="4.85546875" style="4" bestFit="1" customWidth="1"/>
    <col min="5401" max="5401" width="4" style="4" customWidth="1"/>
    <col min="5402" max="5402" width="5" style="4" customWidth="1"/>
    <col min="5403" max="5403" width="11.42578125" style="4"/>
    <col min="5404" max="5404" width="12.42578125" style="4" customWidth="1"/>
    <col min="5405" max="5405" width="10.85546875" style="4" customWidth="1"/>
    <col min="5406" max="5407" width="6.140625" style="4" customWidth="1"/>
    <col min="5408" max="5408" width="1.7109375" style="4" customWidth="1"/>
    <col min="5409" max="5409" width="6" style="4" customWidth="1"/>
    <col min="5410" max="5411" width="5.28515625" style="4" customWidth="1"/>
    <col min="5412" max="5412" width="1.7109375" style="4" customWidth="1"/>
    <col min="5413" max="5415" width="5.28515625" style="4" customWidth="1"/>
    <col min="5416" max="5416" width="1.7109375" style="4" customWidth="1"/>
    <col min="5417" max="5419" width="5.28515625" style="4" customWidth="1"/>
    <col min="5420" max="5420" width="1.7109375" style="4" customWidth="1"/>
    <col min="5421" max="5423" width="5.28515625" style="4" customWidth="1"/>
    <col min="5424" max="5424" width="1.7109375" style="4" customWidth="1"/>
    <col min="5425" max="5427" width="5.28515625" style="4" customWidth="1"/>
    <col min="5428" max="5428" width="1.7109375" style="4" customWidth="1"/>
    <col min="5429" max="5431" width="5.28515625" style="4" customWidth="1"/>
    <col min="5432" max="5630" width="11.42578125" style="4"/>
    <col min="5631" max="5631" width="22.7109375" style="4" customWidth="1"/>
    <col min="5632" max="5632" width="7.28515625" style="4" customWidth="1"/>
    <col min="5633" max="5633" width="6.85546875" style="4" customWidth="1"/>
    <col min="5634" max="5634" width="6" style="4" bestFit="1" customWidth="1"/>
    <col min="5635" max="5635" width="1.7109375" style="4" customWidth="1"/>
    <col min="5636" max="5636" width="6" style="4" bestFit="1" customWidth="1"/>
    <col min="5637" max="5638" width="5.42578125" style="4" customWidth="1"/>
    <col min="5639" max="5639" width="1.7109375" style="4" customWidth="1"/>
    <col min="5640" max="5642" width="5.140625" style="4" customWidth="1"/>
    <col min="5643" max="5643" width="1.7109375" style="4" customWidth="1"/>
    <col min="5644" max="5646" width="4.7109375" style="4" customWidth="1"/>
    <col min="5647" max="5647" width="1.7109375" style="4" customWidth="1"/>
    <col min="5648" max="5650" width="4.7109375" style="4" customWidth="1"/>
    <col min="5651" max="5651" width="1.7109375" style="4" customWidth="1"/>
    <col min="5652" max="5654" width="4.7109375" style="4" customWidth="1"/>
    <col min="5655" max="5655" width="1.7109375" style="4" customWidth="1"/>
    <col min="5656" max="5656" width="4.85546875" style="4" bestFit="1" customWidth="1"/>
    <col min="5657" max="5657" width="4" style="4" customWidth="1"/>
    <col min="5658" max="5658" width="5" style="4" customWidth="1"/>
    <col min="5659" max="5659" width="11.42578125" style="4"/>
    <col min="5660" max="5660" width="12.42578125" style="4" customWidth="1"/>
    <col min="5661" max="5661" width="10.85546875" style="4" customWidth="1"/>
    <col min="5662" max="5663" width="6.140625" style="4" customWidth="1"/>
    <col min="5664" max="5664" width="1.7109375" style="4" customWidth="1"/>
    <col min="5665" max="5665" width="6" style="4" customWidth="1"/>
    <col min="5666" max="5667" width="5.28515625" style="4" customWidth="1"/>
    <col min="5668" max="5668" width="1.7109375" style="4" customWidth="1"/>
    <col min="5669" max="5671" width="5.28515625" style="4" customWidth="1"/>
    <col min="5672" max="5672" width="1.7109375" style="4" customWidth="1"/>
    <col min="5673" max="5675" width="5.28515625" style="4" customWidth="1"/>
    <col min="5676" max="5676" width="1.7109375" style="4" customWidth="1"/>
    <col min="5677" max="5679" width="5.28515625" style="4" customWidth="1"/>
    <col min="5680" max="5680" width="1.7109375" style="4" customWidth="1"/>
    <col min="5681" max="5683" width="5.28515625" style="4" customWidth="1"/>
    <col min="5684" max="5684" width="1.7109375" style="4" customWidth="1"/>
    <col min="5685" max="5687" width="5.28515625" style="4" customWidth="1"/>
    <col min="5688" max="5886" width="11.42578125" style="4"/>
    <col min="5887" max="5887" width="22.7109375" style="4" customWidth="1"/>
    <col min="5888" max="5888" width="7.28515625" style="4" customWidth="1"/>
    <col min="5889" max="5889" width="6.85546875" style="4" customWidth="1"/>
    <col min="5890" max="5890" width="6" style="4" bestFit="1" customWidth="1"/>
    <col min="5891" max="5891" width="1.7109375" style="4" customWidth="1"/>
    <col min="5892" max="5892" width="6" style="4" bestFit="1" customWidth="1"/>
    <col min="5893" max="5894" width="5.42578125" style="4" customWidth="1"/>
    <col min="5895" max="5895" width="1.7109375" style="4" customWidth="1"/>
    <col min="5896" max="5898" width="5.140625" style="4" customWidth="1"/>
    <col min="5899" max="5899" width="1.7109375" style="4" customWidth="1"/>
    <col min="5900" max="5902" width="4.7109375" style="4" customWidth="1"/>
    <col min="5903" max="5903" width="1.7109375" style="4" customWidth="1"/>
    <col min="5904" max="5906" width="4.7109375" style="4" customWidth="1"/>
    <col min="5907" max="5907" width="1.7109375" style="4" customWidth="1"/>
    <col min="5908" max="5910" width="4.7109375" style="4" customWidth="1"/>
    <col min="5911" max="5911" width="1.7109375" style="4" customWidth="1"/>
    <col min="5912" max="5912" width="4.85546875" style="4" bestFit="1" customWidth="1"/>
    <col min="5913" max="5913" width="4" style="4" customWidth="1"/>
    <col min="5914" max="5914" width="5" style="4" customWidth="1"/>
    <col min="5915" max="5915" width="11.42578125" style="4"/>
    <col min="5916" max="5916" width="12.42578125" style="4" customWidth="1"/>
    <col min="5917" max="5917" width="10.85546875" style="4" customWidth="1"/>
    <col min="5918" max="5919" width="6.140625" style="4" customWidth="1"/>
    <col min="5920" max="5920" width="1.7109375" style="4" customWidth="1"/>
    <col min="5921" max="5921" width="6" style="4" customWidth="1"/>
    <col min="5922" max="5923" width="5.28515625" style="4" customWidth="1"/>
    <col min="5924" max="5924" width="1.7109375" style="4" customWidth="1"/>
    <col min="5925" max="5927" width="5.28515625" style="4" customWidth="1"/>
    <col min="5928" max="5928" width="1.7109375" style="4" customWidth="1"/>
    <col min="5929" max="5931" width="5.28515625" style="4" customWidth="1"/>
    <col min="5932" max="5932" width="1.7109375" style="4" customWidth="1"/>
    <col min="5933" max="5935" width="5.28515625" style="4" customWidth="1"/>
    <col min="5936" max="5936" width="1.7109375" style="4" customWidth="1"/>
    <col min="5937" max="5939" width="5.28515625" style="4" customWidth="1"/>
    <col min="5940" max="5940" width="1.7109375" style="4" customWidth="1"/>
    <col min="5941" max="5943" width="5.28515625" style="4" customWidth="1"/>
    <col min="5944" max="6142" width="11.42578125" style="4"/>
    <col min="6143" max="6143" width="22.7109375" style="4" customWidth="1"/>
    <col min="6144" max="6144" width="7.28515625" style="4" customWidth="1"/>
    <col min="6145" max="6145" width="6.85546875" style="4" customWidth="1"/>
    <col min="6146" max="6146" width="6" style="4" bestFit="1" customWidth="1"/>
    <col min="6147" max="6147" width="1.7109375" style="4" customWidth="1"/>
    <col min="6148" max="6148" width="6" style="4" bestFit="1" customWidth="1"/>
    <col min="6149" max="6150" width="5.42578125" style="4" customWidth="1"/>
    <col min="6151" max="6151" width="1.7109375" style="4" customWidth="1"/>
    <col min="6152" max="6154" width="5.140625" style="4" customWidth="1"/>
    <col min="6155" max="6155" width="1.7109375" style="4" customWidth="1"/>
    <col min="6156" max="6158" width="4.7109375" style="4" customWidth="1"/>
    <col min="6159" max="6159" width="1.7109375" style="4" customWidth="1"/>
    <col min="6160" max="6162" width="4.7109375" style="4" customWidth="1"/>
    <col min="6163" max="6163" width="1.7109375" style="4" customWidth="1"/>
    <col min="6164" max="6166" width="4.7109375" style="4" customWidth="1"/>
    <col min="6167" max="6167" width="1.7109375" style="4" customWidth="1"/>
    <col min="6168" max="6168" width="4.85546875" style="4" bestFit="1" customWidth="1"/>
    <col min="6169" max="6169" width="4" style="4" customWidth="1"/>
    <col min="6170" max="6170" width="5" style="4" customWidth="1"/>
    <col min="6171" max="6171" width="11.42578125" style="4"/>
    <col min="6172" max="6172" width="12.42578125" style="4" customWidth="1"/>
    <col min="6173" max="6173" width="10.85546875" style="4" customWidth="1"/>
    <col min="6174" max="6175" width="6.140625" style="4" customWidth="1"/>
    <col min="6176" max="6176" width="1.7109375" style="4" customWidth="1"/>
    <col min="6177" max="6177" width="6" style="4" customWidth="1"/>
    <col min="6178" max="6179" width="5.28515625" style="4" customWidth="1"/>
    <col min="6180" max="6180" width="1.7109375" style="4" customWidth="1"/>
    <col min="6181" max="6183" width="5.28515625" style="4" customWidth="1"/>
    <col min="6184" max="6184" width="1.7109375" style="4" customWidth="1"/>
    <col min="6185" max="6187" width="5.28515625" style="4" customWidth="1"/>
    <col min="6188" max="6188" width="1.7109375" style="4" customWidth="1"/>
    <col min="6189" max="6191" width="5.28515625" style="4" customWidth="1"/>
    <col min="6192" max="6192" width="1.7109375" style="4" customWidth="1"/>
    <col min="6193" max="6195" width="5.28515625" style="4" customWidth="1"/>
    <col min="6196" max="6196" width="1.7109375" style="4" customWidth="1"/>
    <col min="6197" max="6199" width="5.28515625" style="4" customWidth="1"/>
    <col min="6200" max="6398" width="11.42578125" style="4"/>
    <col min="6399" max="6399" width="22.7109375" style="4" customWidth="1"/>
    <col min="6400" max="6400" width="7.28515625" style="4" customWidth="1"/>
    <col min="6401" max="6401" width="6.85546875" style="4" customWidth="1"/>
    <col min="6402" max="6402" width="6" style="4" bestFit="1" customWidth="1"/>
    <col min="6403" max="6403" width="1.7109375" style="4" customWidth="1"/>
    <col min="6404" max="6404" width="6" style="4" bestFit="1" customWidth="1"/>
    <col min="6405" max="6406" width="5.42578125" style="4" customWidth="1"/>
    <col min="6407" max="6407" width="1.7109375" style="4" customWidth="1"/>
    <col min="6408" max="6410" width="5.140625" style="4" customWidth="1"/>
    <col min="6411" max="6411" width="1.7109375" style="4" customWidth="1"/>
    <col min="6412" max="6414" width="4.7109375" style="4" customWidth="1"/>
    <col min="6415" max="6415" width="1.7109375" style="4" customWidth="1"/>
    <col min="6416" max="6418" width="4.7109375" style="4" customWidth="1"/>
    <col min="6419" max="6419" width="1.7109375" style="4" customWidth="1"/>
    <col min="6420" max="6422" width="4.7109375" style="4" customWidth="1"/>
    <col min="6423" max="6423" width="1.7109375" style="4" customWidth="1"/>
    <col min="6424" max="6424" width="4.85546875" style="4" bestFit="1" customWidth="1"/>
    <col min="6425" max="6425" width="4" style="4" customWidth="1"/>
    <col min="6426" max="6426" width="5" style="4" customWidth="1"/>
    <col min="6427" max="6427" width="11.42578125" style="4"/>
    <col min="6428" max="6428" width="12.42578125" style="4" customWidth="1"/>
    <col min="6429" max="6429" width="10.85546875" style="4" customWidth="1"/>
    <col min="6430" max="6431" width="6.140625" style="4" customWidth="1"/>
    <col min="6432" max="6432" width="1.7109375" style="4" customWidth="1"/>
    <col min="6433" max="6433" width="6" style="4" customWidth="1"/>
    <col min="6434" max="6435" width="5.28515625" style="4" customWidth="1"/>
    <col min="6436" max="6436" width="1.7109375" style="4" customWidth="1"/>
    <col min="6437" max="6439" width="5.28515625" style="4" customWidth="1"/>
    <col min="6440" max="6440" width="1.7109375" style="4" customWidth="1"/>
    <col min="6441" max="6443" width="5.28515625" style="4" customWidth="1"/>
    <col min="6444" max="6444" width="1.7109375" style="4" customWidth="1"/>
    <col min="6445" max="6447" width="5.28515625" style="4" customWidth="1"/>
    <col min="6448" max="6448" width="1.7109375" style="4" customWidth="1"/>
    <col min="6449" max="6451" width="5.28515625" style="4" customWidth="1"/>
    <col min="6452" max="6452" width="1.7109375" style="4" customWidth="1"/>
    <col min="6453" max="6455" width="5.28515625" style="4" customWidth="1"/>
    <col min="6456" max="6654" width="11.42578125" style="4"/>
    <col min="6655" max="6655" width="22.7109375" style="4" customWidth="1"/>
    <col min="6656" max="6656" width="7.28515625" style="4" customWidth="1"/>
    <col min="6657" max="6657" width="6.85546875" style="4" customWidth="1"/>
    <col min="6658" max="6658" width="6" style="4" bestFit="1" customWidth="1"/>
    <col min="6659" max="6659" width="1.7109375" style="4" customWidth="1"/>
    <col min="6660" max="6660" width="6" style="4" bestFit="1" customWidth="1"/>
    <col min="6661" max="6662" width="5.42578125" style="4" customWidth="1"/>
    <col min="6663" max="6663" width="1.7109375" style="4" customWidth="1"/>
    <col min="6664" max="6666" width="5.140625" style="4" customWidth="1"/>
    <col min="6667" max="6667" width="1.7109375" style="4" customWidth="1"/>
    <col min="6668" max="6670" width="4.7109375" style="4" customWidth="1"/>
    <col min="6671" max="6671" width="1.7109375" style="4" customWidth="1"/>
    <col min="6672" max="6674" width="4.7109375" style="4" customWidth="1"/>
    <col min="6675" max="6675" width="1.7109375" style="4" customWidth="1"/>
    <col min="6676" max="6678" width="4.7109375" style="4" customWidth="1"/>
    <col min="6679" max="6679" width="1.7109375" style="4" customWidth="1"/>
    <col min="6680" max="6680" width="4.85546875" style="4" bestFit="1" customWidth="1"/>
    <col min="6681" max="6681" width="4" style="4" customWidth="1"/>
    <col min="6682" max="6682" width="5" style="4" customWidth="1"/>
    <col min="6683" max="6683" width="11.42578125" style="4"/>
    <col min="6684" max="6684" width="12.42578125" style="4" customWidth="1"/>
    <col min="6685" max="6685" width="10.85546875" style="4" customWidth="1"/>
    <col min="6686" max="6687" width="6.140625" style="4" customWidth="1"/>
    <col min="6688" max="6688" width="1.7109375" style="4" customWidth="1"/>
    <col min="6689" max="6689" width="6" style="4" customWidth="1"/>
    <col min="6690" max="6691" width="5.28515625" style="4" customWidth="1"/>
    <col min="6692" max="6692" width="1.7109375" style="4" customWidth="1"/>
    <col min="6693" max="6695" width="5.28515625" style="4" customWidth="1"/>
    <col min="6696" max="6696" width="1.7109375" style="4" customWidth="1"/>
    <col min="6697" max="6699" width="5.28515625" style="4" customWidth="1"/>
    <col min="6700" max="6700" width="1.7109375" style="4" customWidth="1"/>
    <col min="6701" max="6703" width="5.28515625" style="4" customWidth="1"/>
    <col min="6704" max="6704" width="1.7109375" style="4" customWidth="1"/>
    <col min="6705" max="6707" width="5.28515625" style="4" customWidth="1"/>
    <col min="6708" max="6708" width="1.7109375" style="4" customWidth="1"/>
    <col min="6709" max="6711" width="5.28515625" style="4" customWidth="1"/>
    <col min="6712" max="6910" width="11.42578125" style="4"/>
    <col min="6911" max="6911" width="22.7109375" style="4" customWidth="1"/>
    <col min="6912" max="6912" width="7.28515625" style="4" customWidth="1"/>
    <col min="6913" max="6913" width="6.85546875" style="4" customWidth="1"/>
    <col min="6914" max="6914" width="6" style="4" bestFit="1" customWidth="1"/>
    <col min="6915" max="6915" width="1.7109375" style="4" customWidth="1"/>
    <col min="6916" max="6916" width="6" style="4" bestFit="1" customWidth="1"/>
    <col min="6917" max="6918" width="5.42578125" style="4" customWidth="1"/>
    <col min="6919" max="6919" width="1.7109375" style="4" customWidth="1"/>
    <col min="6920" max="6922" width="5.140625" style="4" customWidth="1"/>
    <col min="6923" max="6923" width="1.7109375" style="4" customWidth="1"/>
    <col min="6924" max="6926" width="4.7109375" style="4" customWidth="1"/>
    <col min="6927" max="6927" width="1.7109375" style="4" customWidth="1"/>
    <col min="6928" max="6930" width="4.7109375" style="4" customWidth="1"/>
    <col min="6931" max="6931" width="1.7109375" style="4" customWidth="1"/>
    <col min="6932" max="6934" width="4.7109375" style="4" customWidth="1"/>
    <col min="6935" max="6935" width="1.7109375" style="4" customWidth="1"/>
    <col min="6936" max="6936" width="4.85546875" style="4" bestFit="1" customWidth="1"/>
    <col min="6937" max="6937" width="4" style="4" customWidth="1"/>
    <col min="6938" max="6938" width="5" style="4" customWidth="1"/>
    <col min="6939" max="6939" width="11.42578125" style="4"/>
    <col min="6940" max="6940" width="12.42578125" style="4" customWidth="1"/>
    <col min="6941" max="6941" width="10.85546875" style="4" customWidth="1"/>
    <col min="6942" max="6943" width="6.140625" style="4" customWidth="1"/>
    <col min="6944" max="6944" width="1.7109375" style="4" customWidth="1"/>
    <col min="6945" max="6945" width="6" style="4" customWidth="1"/>
    <col min="6946" max="6947" width="5.28515625" style="4" customWidth="1"/>
    <col min="6948" max="6948" width="1.7109375" style="4" customWidth="1"/>
    <col min="6949" max="6951" width="5.28515625" style="4" customWidth="1"/>
    <col min="6952" max="6952" width="1.7109375" style="4" customWidth="1"/>
    <col min="6953" max="6955" width="5.28515625" style="4" customWidth="1"/>
    <col min="6956" max="6956" width="1.7109375" style="4" customWidth="1"/>
    <col min="6957" max="6959" width="5.28515625" style="4" customWidth="1"/>
    <col min="6960" max="6960" width="1.7109375" style="4" customWidth="1"/>
    <col min="6961" max="6963" width="5.28515625" style="4" customWidth="1"/>
    <col min="6964" max="6964" width="1.7109375" style="4" customWidth="1"/>
    <col min="6965" max="6967" width="5.28515625" style="4" customWidth="1"/>
    <col min="6968" max="7166" width="11.42578125" style="4"/>
    <col min="7167" max="7167" width="22.7109375" style="4" customWidth="1"/>
    <col min="7168" max="7168" width="7.28515625" style="4" customWidth="1"/>
    <col min="7169" max="7169" width="6.85546875" style="4" customWidth="1"/>
    <col min="7170" max="7170" width="6" style="4" bestFit="1" customWidth="1"/>
    <col min="7171" max="7171" width="1.7109375" style="4" customWidth="1"/>
    <col min="7172" max="7172" width="6" style="4" bestFit="1" customWidth="1"/>
    <col min="7173" max="7174" width="5.42578125" style="4" customWidth="1"/>
    <col min="7175" max="7175" width="1.7109375" style="4" customWidth="1"/>
    <col min="7176" max="7178" width="5.140625" style="4" customWidth="1"/>
    <col min="7179" max="7179" width="1.7109375" style="4" customWidth="1"/>
    <col min="7180" max="7182" width="4.7109375" style="4" customWidth="1"/>
    <col min="7183" max="7183" width="1.7109375" style="4" customWidth="1"/>
    <col min="7184" max="7186" width="4.7109375" style="4" customWidth="1"/>
    <col min="7187" max="7187" width="1.7109375" style="4" customWidth="1"/>
    <col min="7188" max="7190" width="4.7109375" style="4" customWidth="1"/>
    <col min="7191" max="7191" width="1.7109375" style="4" customWidth="1"/>
    <col min="7192" max="7192" width="4.85546875" style="4" bestFit="1" customWidth="1"/>
    <col min="7193" max="7193" width="4" style="4" customWidth="1"/>
    <col min="7194" max="7194" width="5" style="4" customWidth="1"/>
    <col min="7195" max="7195" width="11.42578125" style="4"/>
    <col min="7196" max="7196" width="12.42578125" style="4" customWidth="1"/>
    <col min="7197" max="7197" width="10.85546875" style="4" customWidth="1"/>
    <col min="7198" max="7199" width="6.140625" style="4" customWidth="1"/>
    <col min="7200" max="7200" width="1.7109375" style="4" customWidth="1"/>
    <col min="7201" max="7201" width="6" style="4" customWidth="1"/>
    <col min="7202" max="7203" width="5.28515625" style="4" customWidth="1"/>
    <col min="7204" max="7204" width="1.7109375" style="4" customWidth="1"/>
    <col min="7205" max="7207" width="5.28515625" style="4" customWidth="1"/>
    <col min="7208" max="7208" width="1.7109375" style="4" customWidth="1"/>
    <col min="7209" max="7211" width="5.28515625" style="4" customWidth="1"/>
    <col min="7212" max="7212" width="1.7109375" style="4" customWidth="1"/>
    <col min="7213" max="7215" width="5.28515625" style="4" customWidth="1"/>
    <col min="7216" max="7216" width="1.7109375" style="4" customWidth="1"/>
    <col min="7217" max="7219" width="5.28515625" style="4" customWidth="1"/>
    <col min="7220" max="7220" width="1.7109375" style="4" customWidth="1"/>
    <col min="7221" max="7223" width="5.28515625" style="4" customWidth="1"/>
    <col min="7224" max="7422" width="11.42578125" style="4"/>
    <col min="7423" max="7423" width="22.7109375" style="4" customWidth="1"/>
    <col min="7424" max="7424" width="7.28515625" style="4" customWidth="1"/>
    <col min="7425" max="7425" width="6.85546875" style="4" customWidth="1"/>
    <col min="7426" max="7426" width="6" style="4" bestFit="1" customWidth="1"/>
    <col min="7427" max="7427" width="1.7109375" style="4" customWidth="1"/>
    <col min="7428" max="7428" width="6" style="4" bestFit="1" customWidth="1"/>
    <col min="7429" max="7430" width="5.42578125" style="4" customWidth="1"/>
    <col min="7431" max="7431" width="1.7109375" style="4" customWidth="1"/>
    <col min="7432" max="7434" width="5.140625" style="4" customWidth="1"/>
    <col min="7435" max="7435" width="1.7109375" style="4" customWidth="1"/>
    <col min="7436" max="7438" width="4.7109375" style="4" customWidth="1"/>
    <col min="7439" max="7439" width="1.7109375" style="4" customWidth="1"/>
    <col min="7440" max="7442" width="4.7109375" style="4" customWidth="1"/>
    <col min="7443" max="7443" width="1.7109375" style="4" customWidth="1"/>
    <col min="7444" max="7446" width="4.7109375" style="4" customWidth="1"/>
    <col min="7447" max="7447" width="1.7109375" style="4" customWidth="1"/>
    <col min="7448" max="7448" width="4.85546875" style="4" bestFit="1" customWidth="1"/>
    <col min="7449" max="7449" width="4" style="4" customWidth="1"/>
    <col min="7450" max="7450" width="5" style="4" customWidth="1"/>
    <col min="7451" max="7451" width="11.42578125" style="4"/>
    <col min="7452" max="7452" width="12.42578125" style="4" customWidth="1"/>
    <col min="7453" max="7453" width="10.85546875" style="4" customWidth="1"/>
    <col min="7454" max="7455" width="6.140625" style="4" customWidth="1"/>
    <col min="7456" max="7456" width="1.7109375" style="4" customWidth="1"/>
    <col min="7457" max="7457" width="6" style="4" customWidth="1"/>
    <col min="7458" max="7459" width="5.28515625" style="4" customWidth="1"/>
    <col min="7460" max="7460" width="1.7109375" style="4" customWidth="1"/>
    <col min="7461" max="7463" width="5.28515625" style="4" customWidth="1"/>
    <col min="7464" max="7464" width="1.7109375" style="4" customWidth="1"/>
    <col min="7465" max="7467" width="5.28515625" style="4" customWidth="1"/>
    <col min="7468" max="7468" width="1.7109375" style="4" customWidth="1"/>
    <col min="7469" max="7471" width="5.28515625" style="4" customWidth="1"/>
    <col min="7472" max="7472" width="1.7109375" style="4" customWidth="1"/>
    <col min="7473" max="7475" width="5.28515625" style="4" customWidth="1"/>
    <col min="7476" max="7476" width="1.7109375" style="4" customWidth="1"/>
    <col min="7477" max="7479" width="5.28515625" style="4" customWidth="1"/>
    <col min="7480" max="7678" width="11.42578125" style="4"/>
    <col min="7679" max="7679" width="22.7109375" style="4" customWidth="1"/>
    <col min="7680" max="7680" width="7.28515625" style="4" customWidth="1"/>
    <col min="7681" max="7681" width="6.85546875" style="4" customWidth="1"/>
    <col min="7682" max="7682" width="6" style="4" bestFit="1" customWidth="1"/>
    <col min="7683" max="7683" width="1.7109375" style="4" customWidth="1"/>
    <col min="7684" max="7684" width="6" style="4" bestFit="1" customWidth="1"/>
    <col min="7685" max="7686" width="5.42578125" style="4" customWidth="1"/>
    <col min="7687" max="7687" width="1.7109375" style="4" customWidth="1"/>
    <col min="7688" max="7690" width="5.140625" style="4" customWidth="1"/>
    <col min="7691" max="7691" width="1.7109375" style="4" customWidth="1"/>
    <col min="7692" max="7694" width="4.7109375" style="4" customWidth="1"/>
    <col min="7695" max="7695" width="1.7109375" style="4" customWidth="1"/>
    <col min="7696" max="7698" width="4.7109375" style="4" customWidth="1"/>
    <col min="7699" max="7699" width="1.7109375" style="4" customWidth="1"/>
    <col min="7700" max="7702" width="4.7109375" style="4" customWidth="1"/>
    <col min="7703" max="7703" width="1.7109375" style="4" customWidth="1"/>
    <col min="7704" max="7704" width="4.85546875" style="4" bestFit="1" customWidth="1"/>
    <col min="7705" max="7705" width="4" style="4" customWidth="1"/>
    <col min="7706" max="7706" width="5" style="4" customWidth="1"/>
    <col min="7707" max="7707" width="11.42578125" style="4"/>
    <col min="7708" max="7708" width="12.42578125" style="4" customWidth="1"/>
    <col min="7709" max="7709" width="10.85546875" style="4" customWidth="1"/>
    <col min="7710" max="7711" width="6.140625" style="4" customWidth="1"/>
    <col min="7712" max="7712" width="1.7109375" style="4" customWidth="1"/>
    <col min="7713" max="7713" width="6" style="4" customWidth="1"/>
    <col min="7714" max="7715" width="5.28515625" style="4" customWidth="1"/>
    <col min="7716" max="7716" width="1.7109375" style="4" customWidth="1"/>
    <col min="7717" max="7719" width="5.28515625" style="4" customWidth="1"/>
    <col min="7720" max="7720" width="1.7109375" style="4" customWidth="1"/>
    <col min="7721" max="7723" width="5.28515625" style="4" customWidth="1"/>
    <col min="7724" max="7724" width="1.7109375" style="4" customWidth="1"/>
    <col min="7725" max="7727" width="5.28515625" style="4" customWidth="1"/>
    <col min="7728" max="7728" width="1.7109375" style="4" customWidth="1"/>
    <col min="7729" max="7731" width="5.28515625" style="4" customWidth="1"/>
    <col min="7732" max="7732" width="1.7109375" style="4" customWidth="1"/>
    <col min="7733" max="7735" width="5.28515625" style="4" customWidth="1"/>
    <col min="7736" max="7934" width="11.42578125" style="4"/>
    <col min="7935" max="7935" width="22.7109375" style="4" customWidth="1"/>
    <col min="7936" max="7936" width="7.28515625" style="4" customWidth="1"/>
    <col min="7937" max="7937" width="6.85546875" style="4" customWidth="1"/>
    <col min="7938" max="7938" width="6" style="4" bestFit="1" customWidth="1"/>
    <col min="7939" max="7939" width="1.7109375" style="4" customWidth="1"/>
    <col min="7940" max="7940" width="6" style="4" bestFit="1" customWidth="1"/>
    <col min="7941" max="7942" width="5.42578125" style="4" customWidth="1"/>
    <col min="7943" max="7943" width="1.7109375" style="4" customWidth="1"/>
    <col min="7944" max="7946" width="5.140625" style="4" customWidth="1"/>
    <col min="7947" max="7947" width="1.7109375" style="4" customWidth="1"/>
    <col min="7948" max="7950" width="4.7109375" style="4" customWidth="1"/>
    <col min="7951" max="7951" width="1.7109375" style="4" customWidth="1"/>
    <col min="7952" max="7954" width="4.7109375" style="4" customWidth="1"/>
    <col min="7955" max="7955" width="1.7109375" style="4" customWidth="1"/>
    <col min="7956" max="7958" width="4.7109375" style="4" customWidth="1"/>
    <col min="7959" max="7959" width="1.7109375" style="4" customWidth="1"/>
    <col min="7960" max="7960" width="4.85546875" style="4" bestFit="1" customWidth="1"/>
    <col min="7961" max="7961" width="4" style="4" customWidth="1"/>
    <col min="7962" max="7962" width="5" style="4" customWidth="1"/>
    <col min="7963" max="7963" width="11.42578125" style="4"/>
    <col min="7964" max="7964" width="12.42578125" style="4" customWidth="1"/>
    <col min="7965" max="7965" width="10.85546875" style="4" customWidth="1"/>
    <col min="7966" max="7967" width="6.140625" style="4" customWidth="1"/>
    <col min="7968" max="7968" width="1.7109375" style="4" customWidth="1"/>
    <col min="7969" max="7969" width="6" style="4" customWidth="1"/>
    <col min="7970" max="7971" width="5.28515625" style="4" customWidth="1"/>
    <col min="7972" max="7972" width="1.7109375" style="4" customWidth="1"/>
    <col min="7973" max="7975" width="5.28515625" style="4" customWidth="1"/>
    <col min="7976" max="7976" width="1.7109375" style="4" customWidth="1"/>
    <col min="7977" max="7979" width="5.28515625" style="4" customWidth="1"/>
    <col min="7980" max="7980" width="1.7109375" style="4" customWidth="1"/>
    <col min="7981" max="7983" width="5.28515625" style="4" customWidth="1"/>
    <col min="7984" max="7984" width="1.7109375" style="4" customWidth="1"/>
    <col min="7985" max="7987" width="5.28515625" style="4" customWidth="1"/>
    <col min="7988" max="7988" width="1.7109375" style="4" customWidth="1"/>
    <col min="7989" max="7991" width="5.28515625" style="4" customWidth="1"/>
    <col min="7992" max="8190" width="11.42578125" style="4"/>
    <col min="8191" max="8191" width="22.7109375" style="4" customWidth="1"/>
    <col min="8192" max="8192" width="7.28515625" style="4" customWidth="1"/>
    <col min="8193" max="8193" width="6.85546875" style="4" customWidth="1"/>
    <col min="8194" max="8194" width="6" style="4" bestFit="1" customWidth="1"/>
    <col min="8195" max="8195" width="1.7109375" style="4" customWidth="1"/>
    <col min="8196" max="8196" width="6" style="4" bestFit="1" customWidth="1"/>
    <col min="8197" max="8198" width="5.42578125" style="4" customWidth="1"/>
    <col min="8199" max="8199" width="1.7109375" style="4" customWidth="1"/>
    <col min="8200" max="8202" width="5.140625" style="4" customWidth="1"/>
    <col min="8203" max="8203" width="1.7109375" style="4" customWidth="1"/>
    <col min="8204" max="8206" width="4.7109375" style="4" customWidth="1"/>
    <col min="8207" max="8207" width="1.7109375" style="4" customWidth="1"/>
    <col min="8208" max="8210" width="4.7109375" style="4" customWidth="1"/>
    <col min="8211" max="8211" width="1.7109375" style="4" customWidth="1"/>
    <col min="8212" max="8214" width="4.7109375" style="4" customWidth="1"/>
    <col min="8215" max="8215" width="1.7109375" style="4" customWidth="1"/>
    <col min="8216" max="8216" width="4.85546875" style="4" bestFit="1" customWidth="1"/>
    <col min="8217" max="8217" width="4" style="4" customWidth="1"/>
    <col min="8218" max="8218" width="5" style="4" customWidth="1"/>
    <col min="8219" max="8219" width="11.42578125" style="4"/>
    <col min="8220" max="8220" width="12.42578125" style="4" customWidth="1"/>
    <col min="8221" max="8221" width="10.85546875" style="4" customWidth="1"/>
    <col min="8222" max="8223" width="6.140625" style="4" customWidth="1"/>
    <col min="8224" max="8224" width="1.7109375" style="4" customWidth="1"/>
    <col min="8225" max="8225" width="6" style="4" customWidth="1"/>
    <col min="8226" max="8227" width="5.28515625" style="4" customWidth="1"/>
    <col min="8228" max="8228" width="1.7109375" style="4" customWidth="1"/>
    <col min="8229" max="8231" width="5.28515625" style="4" customWidth="1"/>
    <col min="8232" max="8232" width="1.7109375" style="4" customWidth="1"/>
    <col min="8233" max="8235" width="5.28515625" style="4" customWidth="1"/>
    <col min="8236" max="8236" width="1.7109375" style="4" customWidth="1"/>
    <col min="8237" max="8239" width="5.28515625" style="4" customWidth="1"/>
    <col min="8240" max="8240" width="1.7109375" style="4" customWidth="1"/>
    <col min="8241" max="8243" width="5.28515625" style="4" customWidth="1"/>
    <col min="8244" max="8244" width="1.7109375" style="4" customWidth="1"/>
    <col min="8245" max="8247" width="5.28515625" style="4" customWidth="1"/>
    <col min="8248" max="8446" width="11.42578125" style="4"/>
    <col min="8447" max="8447" width="22.7109375" style="4" customWidth="1"/>
    <col min="8448" max="8448" width="7.28515625" style="4" customWidth="1"/>
    <col min="8449" max="8449" width="6.85546875" style="4" customWidth="1"/>
    <col min="8450" max="8450" width="6" style="4" bestFit="1" customWidth="1"/>
    <col min="8451" max="8451" width="1.7109375" style="4" customWidth="1"/>
    <col min="8452" max="8452" width="6" style="4" bestFit="1" customWidth="1"/>
    <col min="8453" max="8454" width="5.42578125" style="4" customWidth="1"/>
    <col min="8455" max="8455" width="1.7109375" style="4" customWidth="1"/>
    <col min="8456" max="8458" width="5.140625" style="4" customWidth="1"/>
    <col min="8459" max="8459" width="1.7109375" style="4" customWidth="1"/>
    <col min="8460" max="8462" width="4.7109375" style="4" customWidth="1"/>
    <col min="8463" max="8463" width="1.7109375" style="4" customWidth="1"/>
    <col min="8464" max="8466" width="4.7109375" style="4" customWidth="1"/>
    <col min="8467" max="8467" width="1.7109375" style="4" customWidth="1"/>
    <col min="8468" max="8470" width="4.7109375" style="4" customWidth="1"/>
    <col min="8471" max="8471" width="1.7109375" style="4" customWidth="1"/>
    <col min="8472" max="8472" width="4.85546875" style="4" bestFit="1" customWidth="1"/>
    <col min="8473" max="8473" width="4" style="4" customWidth="1"/>
    <col min="8474" max="8474" width="5" style="4" customWidth="1"/>
    <col min="8475" max="8475" width="11.42578125" style="4"/>
    <col min="8476" max="8476" width="12.42578125" style="4" customWidth="1"/>
    <col min="8477" max="8477" width="10.85546875" style="4" customWidth="1"/>
    <col min="8478" max="8479" width="6.140625" style="4" customWidth="1"/>
    <col min="8480" max="8480" width="1.7109375" style="4" customWidth="1"/>
    <col min="8481" max="8481" width="6" style="4" customWidth="1"/>
    <col min="8482" max="8483" width="5.28515625" style="4" customWidth="1"/>
    <col min="8484" max="8484" width="1.7109375" style="4" customWidth="1"/>
    <col min="8485" max="8487" width="5.28515625" style="4" customWidth="1"/>
    <col min="8488" max="8488" width="1.7109375" style="4" customWidth="1"/>
    <col min="8489" max="8491" width="5.28515625" style="4" customWidth="1"/>
    <col min="8492" max="8492" width="1.7109375" style="4" customWidth="1"/>
    <col min="8493" max="8495" width="5.28515625" style="4" customWidth="1"/>
    <col min="8496" max="8496" width="1.7109375" style="4" customWidth="1"/>
    <col min="8497" max="8499" width="5.28515625" style="4" customWidth="1"/>
    <col min="8500" max="8500" width="1.7109375" style="4" customWidth="1"/>
    <col min="8501" max="8503" width="5.28515625" style="4" customWidth="1"/>
    <col min="8504" max="8702" width="11.42578125" style="4"/>
    <col min="8703" max="8703" width="22.7109375" style="4" customWidth="1"/>
    <col min="8704" max="8704" width="7.28515625" style="4" customWidth="1"/>
    <col min="8705" max="8705" width="6.85546875" style="4" customWidth="1"/>
    <col min="8706" max="8706" width="6" style="4" bestFit="1" customWidth="1"/>
    <col min="8707" max="8707" width="1.7109375" style="4" customWidth="1"/>
    <col min="8708" max="8708" width="6" style="4" bestFit="1" customWidth="1"/>
    <col min="8709" max="8710" width="5.42578125" style="4" customWidth="1"/>
    <col min="8711" max="8711" width="1.7109375" style="4" customWidth="1"/>
    <col min="8712" max="8714" width="5.140625" style="4" customWidth="1"/>
    <col min="8715" max="8715" width="1.7109375" style="4" customWidth="1"/>
    <col min="8716" max="8718" width="4.7109375" style="4" customWidth="1"/>
    <col min="8719" max="8719" width="1.7109375" style="4" customWidth="1"/>
    <col min="8720" max="8722" width="4.7109375" style="4" customWidth="1"/>
    <col min="8723" max="8723" width="1.7109375" style="4" customWidth="1"/>
    <col min="8724" max="8726" width="4.7109375" style="4" customWidth="1"/>
    <col min="8727" max="8727" width="1.7109375" style="4" customWidth="1"/>
    <col min="8728" max="8728" width="4.85546875" style="4" bestFit="1" customWidth="1"/>
    <col min="8729" max="8729" width="4" style="4" customWidth="1"/>
    <col min="8730" max="8730" width="5" style="4" customWidth="1"/>
    <col min="8731" max="8731" width="11.42578125" style="4"/>
    <col min="8732" max="8732" width="12.42578125" style="4" customWidth="1"/>
    <col min="8733" max="8733" width="10.85546875" style="4" customWidth="1"/>
    <col min="8734" max="8735" width="6.140625" style="4" customWidth="1"/>
    <col min="8736" max="8736" width="1.7109375" style="4" customWidth="1"/>
    <col min="8737" max="8737" width="6" style="4" customWidth="1"/>
    <col min="8738" max="8739" width="5.28515625" style="4" customWidth="1"/>
    <col min="8740" max="8740" width="1.7109375" style="4" customWidth="1"/>
    <col min="8741" max="8743" width="5.28515625" style="4" customWidth="1"/>
    <col min="8744" max="8744" width="1.7109375" style="4" customWidth="1"/>
    <col min="8745" max="8747" width="5.28515625" style="4" customWidth="1"/>
    <col min="8748" max="8748" width="1.7109375" style="4" customWidth="1"/>
    <col min="8749" max="8751" width="5.28515625" style="4" customWidth="1"/>
    <col min="8752" max="8752" width="1.7109375" style="4" customWidth="1"/>
    <col min="8753" max="8755" width="5.28515625" style="4" customWidth="1"/>
    <col min="8756" max="8756" width="1.7109375" style="4" customWidth="1"/>
    <col min="8757" max="8759" width="5.28515625" style="4" customWidth="1"/>
    <col min="8760" max="8958" width="11.42578125" style="4"/>
    <col min="8959" max="8959" width="22.7109375" style="4" customWidth="1"/>
    <col min="8960" max="8960" width="7.28515625" style="4" customWidth="1"/>
    <col min="8961" max="8961" width="6.85546875" style="4" customWidth="1"/>
    <col min="8962" max="8962" width="6" style="4" bestFit="1" customWidth="1"/>
    <col min="8963" max="8963" width="1.7109375" style="4" customWidth="1"/>
    <col min="8964" max="8964" width="6" style="4" bestFit="1" customWidth="1"/>
    <col min="8965" max="8966" width="5.42578125" style="4" customWidth="1"/>
    <col min="8967" max="8967" width="1.7109375" style="4" customWidth="1"/>
    <col min="8968" max="8970" width="5.140625" style="4" customWidth="1"/>
    <col min="8971" max="8971" width="1.7109375" style="4" customWidth="1"/>
    <col min="8972" max="8974" width="4.7109375" style="4" customWidth="1"/>
    <col min="8975" max="8975" width="1.7109375" style="4" customWidth="1"/>
    <col min="8976" max="8978" width="4.7109375" style="4" customWidth="1"/>
    <col min="8979" max="8979" width="1.7109375" style="4" customWidth="1"/>
    <col min="8980" max="8982" width="4.7109375" style="4" customWidth="1"/>
    <col min="8983" max="8983" width="1.7109375" style="4" customWidth="1"/>
    <col min="8984" max="8984" width="4.85546875" style="4" bestFit="1" customWidth="1"/>
    <col min="8985" max="8985" width="4" style="4" customWidth="1"/>
    <col min="8986" max="8986" width="5" style="4" customWidth="1"/>
    <col min="8987" max="8987" width="11.42578125" style="4"/>
    <col min="8988" max="8988" width="12.42578125" style="4" customWidth="1"/>
    <col min="8989" max="8989" width="10.85546875" style="4" customWidth="1"/>
    <col min="8990" max="8991" width="6.140625" style="4" customWidth="1"/>
    <col min="8992" max="8992" width="1.7109375" style="4" customWidth="1"/>
    <col min="8993" max="8993" width="6" style="4" customWidth="1"/>
    <col min="8994" max="8995" width="5.28515625" style="4" customWidth="1"/>
    <col min="8996" max="8996" width="1.7109375" style="4" customWidth="1"/>
    <col min="8997" max="8999" width="5.28515625" style="4" customWidth="1"/>
    <col min="9000" max="9000" width="1.7109375" style="4" customWidth="1"/>
    <col min="9001" max="9003" width="5.28515625" style="4" customWidth="1"/>
    <col min="9004" max="9004" width="1.7109375" style="4" customWidth="1"/>
    <col min="9005" max="9007" width="5.28515625" style="4" customWidth="1"/>
    <col min="9008" max="9008" width="1.7109375" style="4" customWidth="1"/>
    <col min="9009" max="9011" width="5.28515625" style="4" customWidth="1"/>
    <col min="9012" max="9012" width="1.7109375" style="4" customWidth="1"/>
    <col min="9013" max="9015" width="5.28515625" style="4" customWidth="1"/>
    <col min="9016" max="9214" width="11.42578125" style="4"/>
    <col min="9215" max="9215" width="22.7109375" style="4" customWidth="1"/>
    <col min="9216" max="9216" width="7.28515625" style="4" customWidth="1"/>
    <col min="9217" max="9217" width="6.85546875" style="4" customWidth="1"/>
    <col min="9218" max="9218" width="6" style="4" bestFit="1" customWidth="1"/>
    <col min="9219" max="9219" width="1.7109375" style="4" customWidth="1"/>
    <col min="9220" max="9220" width="6" style="4" bestFit="1" customWidth="1"/>
    <col min="9221" max="9222" width="5.42578125" style="4" customWidth="1"/>
    <col min="9223" max="9223" width="1.7109375" style="4" customWidth="1"/>
    <col min="9224" max="9226" width="5.140625" style="4" customWidth="1"/>
    <col min="9227" max="9227" width="1.7109375" style="4" customWidth="1"/>
    <col min="9228" max="9230" width="4.7109375" style="4" customWidth="1"/>
    <col min="9231" max="9231" width="1.7109375" style="4" customWidth="1"/>
    <col min="9232" max="9234" width="4.7109375" style="4" customWidth="1"/>
    <col min="9235" max="9235" width="1.7109375" style="4" customWidth="1"/>
    <col min="9236" max="9238" width="4.7109375" style="4" customWidth="1"/>
    <col min="9239" max="9239" width="1.7109375" style="4" customWidth="1"/>
    <col min="9240" max="9240" width="4.85546875" style="4" bestFit="1" customWidth="1"/>
    <col min="9241" max="9241" width="4" style="4" customWidth="1"/>
    <col min="9242" max="9242" width="5" style="4" customWidth="1"/>
    <col min="9243" max="9243" width="11.42578125" style="4"/>
    <col min="9244" max="9244" width="12.42578125" style="4" customWidth="1"/>
    <col min="9245" max="9245" width="10.85546875" style="4" customWidth="1"/>
    <col min="9246" max="9247" width="6.140625" style="4" customWidth="1"/>
    <col min="9248" max="9248" width="1.7109375" style="4" customWidth="1"/>
    <col min="9249" max="9249" width="6" style="4" customWidth="1"/>
    <col min="9250" max="9251" width="5.28515625" style="4" customWidth="1"/>
    <col min="9252" max="9252" width="1.7109375" style="4" customWidth="1"/>
    <col min="9253" max="9255" width="5.28515625" style="4" customWidth="1"/>
    <col min="9256" max="9256" width="1.7109375" style="4" customWidth="1"/>
    <col min="9257" max="9259" width="5.28515625" style="4" customWidth="1"/>
    <col min="9260" max="9260" width="1.7109375" style="4" customWidth="1"/>
    <col min="9261" max="9263" width="5.28515625" style="4" customWidth="1"/>
    <col min="9264" max="9264" width="1.7109375" style="4" customWidth="1"/>
    <col min="9265" max="9267" width="5.28515625" style="4" customWidth="1"/>
    <col min="9268" max="9268" width="1.7109375" style="4" customWidth="1"/>
    <col min="9269" max="9271" width="5.28515625" style="4" customWidth="1"/>
    <col min="9272" max="9470" width="11.42578125" style="4"/>
    <col min="9471" max="9471" width="22.7109375" style="4" customWidth="1"/>
    <col min="9472" max="9472" width="7.28515625" style="4" customWidth="1"/>
    <col min="9473" max="9473" width="6.85546875" style="4" customWidth="1"/>
    <col min="9474" max="9474" width="6" style="4" bestFit="1" customWidth="1"/>
    <col min="9475" max="9475" width="1.7109375" style="4" customWidth="1"/>
    <col min="9476" max="9476" width="6" style="4" bestFit="1" customWidth="1"/>
    <col min="9477" max="9478" width="5.42578125" style="4" customWidth="1"/>
    <col min="9479" max="9479" width="1.7109375" style="4" customWidth="1"/>
    <col min="9480" max="9482" width="5.140625" style="4" customWidth="1"/>
    <col min="9483" max="9483" width="1.7109375" style="4" customWidth="1"/>
    <col min="9484" max="9486" width="4.7109375" style="4" customWidth="1"/>
    <col min="9487" max="9487" width="1.7109375" style="4" customWidth="1"/>
    <col min="9488" max="9490" width="4.7109375" style="4" customWidth="1"/>
    <col min="9491" max="9491" width="1.7109375" style="4" customWidth="1"/>
    <col min="9492" max="9494" width="4.7109375" style="4" customWidth="1"/>
    <col min="9495" max="9495" width="1.7109375" style="4" customWidth="1"/>
    <col min="9496" max="9496" width="4.85546875" style="4" bestFit="1" customWidth="1"/>
    <col min="9497" max="9497" width="4" style="4" customWidth="1"/>
    <col min="9498" max="9498" width="5" style="4" customWidth="1"/>
    <col min="9499" max="9499" width="11.42578125" style="4"/>
    <col min="9500" max="9500" width="12.42578125" style="4" customWidth="1"/>
    <col min="9501" max="9501" width="10.85546875" style="4" customWidth="1"/>
    <col min="9502" max="9503" width="6.140625" style="4" customWidth="1"/>
    <col min="9504" max="9504" width="1.7109375" style="4" customWidth="1"/>
    <col min="9505" max="9505" width="6" style="4" customWidth="1"/>
    <col min="9506" max="9507" width="5.28515625" style="4" customWidth="1"/>
    <col min="9508" max="9508" width="1.7109375" style="4" customWidth="1"/>
    <col min="9509" max="9511" width="5.28515625" style="4" customWidth="1"/>
    <col min="9512" max="9512" width="1.7109375" style="4" customWidth="1"/>
    <col min="9513" max="9515" width="5.28515625" style="4" customWidth="1"/>
    <col min="9516" max="9516" width="1.7109375" style="4" customWidth="1"/>
    <col min="9517" max="9519" width="5.28515625" style="4" customWidth="1"/>
    <col min="9520" max="9520" width="1.7109375" style="4" customWidth="1"/>
    <col min="9521" max="9523" width="5.28515625" style="4" customWidth="1"/>
    <col min="9524" max="9524" width="1.7109375" style="4" customWidth="1"/>
    <col min="9525" max="9527" width="5.28515625" style="4" customWidth="1"/>
    <col min="9528" max="9726" width="11.42578125" style="4"/>
    <col min="9727" max="9727" width="22.7109375" style="4" customWidth="1"/>
    <col min="9728" max="9728" width="7.28515625" style="4" customWidth="1"/>
    <col min="9729" max="9729" width="6.85546875" style="4" customWidth="1"/>
    <col min="9730" max="9730" width="6" style="4" bestFit="1" customWidth="1"/>
    <col min="9731" max="9731" width="1.7109375" style="4" customWidth="1"/>
    <col min="9732" max="9732" width="6" style="4" bestFit="1" customWidth="1"/>
    <col min="9733" max="9734" width="5.42578125" style="4" customWidth="1"/>
    <col min="9735" max="9735" width="1.7109375" style="4" customWidth="1"/>
    <col min="9736" max="9738" width="5.140625" style="4" customWidth="1"/>
    <col min="9739" max="9739" width="1.7109375" style="4" customWidth="1"/>
    <col min="9740" max="9742" width="4.7109375" style="4" customWidth="1"/>
    <col min="9743" max="9743" width="1.7109375" style="4" customWidth="1"/>
    <col min="9744" max="9746" width="4.7109375" style="4" customWidth="1"/>
    <col min="9747" max="9747" width="1.7109375" style="4" customWidth="1"/>
    <col min="9748" max="9750" width="4.7109375" style="4" customWidth="1"/>
    <col min="9751" max="9751" width="1.7109375" style="4" customWidth="1"/>
    <col min="9752" max="9752" width="4.85546875" style="4" bestFit="1" customWidth="1"/>
    <col min="9753" max="9753" width="4" style="4" customWidth="1"/>
    <col min="9754" max="9754" width="5" style="4" customWidth="1"/>
    <col min="9755" max="9755" width="11.42578125" style="4"/>
    <col min="9756" max="9756" width="12.42578125" style="4" customWidth="1"/>
    <col min="9757" max="9757" width="10.85546875" style="4" customWidth="1"/>
    <col min="9758" max="9759" width="6.140625" style="4" customWidth="1"/>
    <col min="9760" max="9760" width="1.7109375" style="4" customWidth="1"/>
    <col min="9761" max="9761" width="6" style="4" customWidth="1"/>
    <col min="9762" max="9763" width="5.28515625" style="4" customWidth="1"/>
    <col min="9764" max="9764" width="1.7109375" style="4" customWidth="1"/>
    <col min="9765" max="9767" width="5.28515625" style="4" customWidth="1"/>
    <col min="9768" max="9768" width="1.7109375" style="4" customWidth="1"/>
    <col min="9769" max="9771" width="5.28515625" style="4" customWidth="1"/>
    <col min="9772" max="9772" width="1.7109375" style="4" customWidth="1"/>
    <col min="9773" max="9775" width="5.28515625" style="4" customWidth="1"/>
    <col min="9776" max="9776" width="1.7109375" style="4" customWidth="1"/>
    <col min="9777" max="9779" width="5.28515625" style="4" customWidth="1"/>
    <col min="9780" max="9780" width="1.7109375" style="4" customWidth="1"/>
    <col min="9781" max="9783" width="5.28515625" style="4" customWidth="1"/>
    <col min="9784" max="9982" width="11.42578125" style="4"/>
    <col min="9983" max="9983" width="22.7109375" style="4" customWidth="1"/>
    <col min="9984" max="9984" width="7.28515625" style="4" customWidth="1"/>
    <col min="9985" max="9985" width="6.85546875" style="4" customWidth="1"/>
    <col min="9986" max="9986" width="6" style="4" bestFit="1" customWidth="1"/>
    <col min="9987" max="9987" width="1.7109375" style="4" customWidth="1"/>
    <col min="9988" max="9988" width="6" style="4" bestFit="1" customWidth="1"/>
    <col min="9989" max="9990" width="5.42578125" style="4" customWidth="1"/>
    <col min="9991" max="9991" width="1.7109375" style="4" customWidth="1"/>
    <col min="9992" max="9994" width="5.140625" style="4" customWidth="1"/>
    <col min="9995" max="9995" width="1.7109375" style="4" customWidth="1"/>
    <col min="9996" max="9998" width="4.7109375" style="4" customWidth="1"/>
    <col min="9999" max="9999" width="1.7109375" style="4" customWidth="1"/>
    <col min="10000" max="10002" width="4.7109375" style="4" customWidth="1"/>
    <col min="10003" max="10003" width="1.7109375" style="4" customWidth="1"/>
    <col min="10004" max="10006" width="4.7109375" style="4" customWidth="1"/>
    <col min="10007" max="10007" width="1.7109375" style="4" customWidth="1"/>
    <col min="10008" max="10008" width="4.85546875" style="4" bestFit="1" customWidth="1"/>
    <col min="10009" max="10009" width="4" style="4" customWidth="1"/>
    <col min="10010" max="10010" width="5" style="4" customWidth="1"/>
    <col min="10011" max="10011" width="11.42578125" style="4"/>
    <col min="10012" max="10012" width="12.42578125" style="4" customWidth="1"/>
    <col min="10013" max="10013" width="10.85546875" style="4" customWidth="1"/>
    <col min="10014" max="10015" width="6.140625" style="4" customWidth="1"/>
    <col min="10016" max="10016" width="1.7109375" style="4" customWidth="1"/>
    <col min="10017" max="10017" width="6" style="4" customWidth="1"/>
    <col min="10018" max="10019" width="5.28515625" style="4" customWidth="1"/>
    <col min="10020" max="10020" width="1.7109375" style="4" customWidth="1"/>
    <col min="10021" max="10023" width="5.28515625" style="4" customWidth="1"/>
    <col min="10024" max="10024" width="1.7109375" style="4" customWidth="1"/>
    <col min="10025" max="10027" width="5.28515625" style="4" customWidth="1"/>
    <col min="10028" max="10028" width="1.7109375" style="4" customWidth="1"/>
    <col min="10029" max="10031" width="5.28515625" style="4" customWidth="1"/>
    <col min="10032" max="10032" width="1.7109375" style="4" customWidth="1"/>
    <col min="10033" max="10035" width="5.28515625" style="4" customWidth="1"/>
    <col min="10036" max="10036" width="1.7109375" style="4" customWidth="1"/>
    <col min="10037" max="10039" width="5.28515625" style="4" customWidth="1"/>
    <col min="10040" max="10238" width="11.42578125" style="4"/>
    <col min="10239" max="10239" width="22.7109375" style="4" customWidth="1"/>
    <col min="10240" max="10240" width="7.28515625" style="4" customWidth="1"/>
    <col min="10241" max="10241" width="6.85546875" style="4" customWidth="1"/>
    <col min="10242" max="10242" width="6" style="4" bestFit="1" customWidth="1"/>
    <col min="10243" max="10243" width="1.7109375" style="4" customWidth="1"/>
    <col min="10244" max="10244" width="6" style="4" bestFit="1" customWidth="1"/>
    <col min="10245" max="10246" width="5.42578125" style="4" customWidth="1"/>
    <col min="10247" max="10247" width="1.7109375" style="4" customWidth="1"/>
    <col min="10248" max="10250" width="5.140625" style="4" customWidth="1"/>
    <col min="10251" max="10251" width="1.7109375" style="4" customWidth="1"/>
    <col min="10252" max="10254" width="4.7109375" style="4" customWidth="1"/>
    <col min="10255" max="10255" width="1.7109375" style="4" customWidth="1"/>
    <col min="10256" max="10258" width="4.7109375" style="4" customWidth="1"/>
    <col min="10259" max="10259" width="1.7109375" style="4" customWidth="1"/>
    <col min="10260" max="10262" width="4.7109375" style="4" customWidth="1"/>
    <col min="10263" max="10263" width="1.7109375" style="4" customWidth="1"/>
    <col min="10264" max="10264" width="4.85546875" style="4" bestFit="1" customWidth="1"/>
    <col min="10265" max="10265" width="4" style="4" customWidth="1"/>
    <col min="10266" max="10266" width="5" style="4" customWidth="1"/>
    <col min="10267" max="10267" width="11.42578125" style="4"/>
    <col min="10268" max="10268" width="12.42578125" style="4" customWidth="1"/>
    <col min="10269" max="10269" width="10.85546875" style="4" customWidth="1"/>
    <col min="10270" max="10271" width="6.140625" style="4" customWidth="1"/>
    <col min="10272" max="10272" width="1.7109375" style="4" customWidth="1"/>
    <col min="10273" max="10273" width="6" style="4" customWidth="1"/>
    <col min="10274" max="10275" width="5.28515625" style="4" customWidth="1"/>
    <col min="10276" max="10276" width="1.7109375" style="4" customWidth="1"/>
    <col min="10277" max="10279" width="5.28515625" style="4" customWidth="1"/>
    <col min="10280" max="10280" width="1.7109375" style="4" customWidth="1"/>
    <col min="10281" max="10283" width="5.28515625" style="4" customWidth="1"/>
    <col min="10284" max="10284" width="1.7109375" style="4" customWidth="1"/>
    <col min="10285" max="10287" width="5.28515625" style="4" customWidth="1"/>
    <col min="10288" max="10288" width="1.7109375" style="4" customWidth="1"/>
    <col min="10289" max="10291" width="5.28515625" style="4" customWidth="1"/>
    <col min="10292" max="10292" width="1.7109375" style="4" customWidth="1"/>
    <col min="10293" max="10295" width="5.28515625" style="4" customWidth="1"/>
    <col min="10296" max="10494" width="11.42578125" style="4"/>
    <col min="10495" max="10495" width="22.7109375" style="4" customWidth="1"/>
    <col min="10496" max="10496" width="7.28515625" style="4" customWidth="1"/>
    <col min="10497" max="10497" width="6.85546875" style="4" customWidth="1"/>
    <col min="10498" max="10498" width="6" style="4" bestFit="1" customWidth="1"/>
    <col min="10499" max="10499" width="1.7109375" style="4" customWidth="1"/>
    <col min="10500" max="10500" width="6" style="4" bestFit="1" customWidth="1"/>
    <col min="10501" max="10502" width="5.42578125" style="4" customWidth="1"/>
    <col min="10503" max="10503" width="1.7109375" style="4" customWidth="1"/>
    <col min="10504" max="10506" width="5.140625" style="4" customWidth="1"/>
    <col min="10507" max="10507" width="1.7109375" style="4" customWidth="1"/>
    <col min="10508" max="10510" width="4.7109375" style="4" customWidth="1"/>
    <col min="10511" max="10511" width="1.7109375" style="4" customWidth="1"/>
    <col min="10512" max="10514" width="4.7109375" style="4" customWidth="1"/>
    <col min="10515" max="10515" width="1.7109375" style="4" customWidth="1"/>
    <col min="10516" max="10518" width="4.7109375" style="4" customWidth="1"/>
    <col min="10519" max="10519" width="1.7109375" style="4" customWidth="1"/>
    <col min="10520" max="10520" width="4.85546875" style="4" bestFit="1" customWidth="1"/>
    <col min="10521" max="10521" width="4" style="4" customWidth="1"/>
    <col min="10522" max="10522" width="5" style="4" customWidth="1"/>
    <col min="10523" max="10523" width="11.42578125" style="4"/>
    <col min="10524" max="10524" width="12.42578125" style="4" customWidth="1"/>
    <col min="10525" max="10525" width="10.85546875" style="4" customWidth="1"/>
    <col min="10526" max="10527" width="6.140625" style="4" customWidth="1"/>
    <col min="10528" max="10528" width="1.7109375" style="4" customWidth="1"/>
    <col min="10529" max="10529" width="6" style="4" customWidth="1"/>
    <col min="10530" max="10531" width="5.28515625" style="4" customWidth="1"/>
    <col min="10532" max="10532" width="1.7109375" style="4" customWidth="1"/>
    <col min="10533" max="10535" width="5.28515625" style="4" customWidth="1"/>
    <col min="10536" max="10536" width="1.7109375" style="4" customWidth="1"/>
    <col min="10537" max="10539" width="5.28515625" style="4" customWidth="1"/>
    <col min="10540" max="10540" width="1.7109375" style="4" customWidth="1"/>
    <col min="10541" max="10543" width="5.28515625" style="4" customWidth="1"/>
    <col min="10544" max="10544" width="1.7109375" style="4" customWidth="1"/>
    <col min="10545" max="10547" width="5.28515625" style="4" customWidth="1"/>
    <col min="10548" max="10548" width="1.7109375" style="4" customWidth="1"/>
    <col min="10549" max="10551" width="5.28515625" style="4" customWidth="1"/>
    <col min="10552" max="10750" width="11.42578125" style="4"/>
    <col min="10751" max="10751" width="22.7109375" style="4" customWidth="1"/>
    <col min="10752" max="10752" width="7.28515625" style="4" customWidth="1"/>
    <col min="10753" max="10753" width="6.85546875" style="4" customWidth="1"/>
    <col min="10754" max="10754" width="6" style="4" bestFit="1" customWidth="1"/>
    <col min="10755" max="10755" width="1.7109375" style="4" customWidth="1"/>
    <col min="10756" max="10756" width="6" style="4" bestFit="1" customWidth="1"/>
    <col min="10757" max="10758" width="5.42578125" style="4" customWidth="1"/>
    <col min="10759" max="10759" width="1.7109375" style="4" customWidth="1"/>
    <col min="10760" max="10762" width="5.140625" style="4" customWidth="1"/>
    <col min="10763" max="10763" width="1.7109375" style="4" customWidth="1"/>
    <col min="10764" max="10766" width="4.7109375" style="4" customWidth="1"/>
    <col min="10767" max="10767" width="1.7109375" style="4" customWidth="1"/>
    <col min="10768" max="10770" width="4.7109375" style="4" customWidth="1"/>
    <col min="10771" max="10771" width="1.7109375" style="4" customWidth="1"/>
    <col min="10772" max="10774" width="4.7109375" style="4" customWidth="1"/>
    <col min="10775" max="10775" width="1.7109375" style="4" customWidth="1"/>
    <col min="10776" max="10776" width="4.85546875" style="4" bestFit="1" customWidth="1"/>
    <col min="10777" max="10777" width="4" style="4" customWidth="1"/>
    <col min="10778" max="10778" width="5" style="4" customWidth="1"/>
    <col min="10779" max="10779" width="11.42578125" style="4"/>
    <col min="10780" max="10780" width="12.42578125" style="4" customWidth="1"/>
    <col min="10781" max="10781" width="10.85546875" style="4" customWidth="1"/>
    <col min="10782" max="10783" width="6.140625" style="4" customWidth="1"/>
    <col min="10784" max="10784" width="1.7109375" style="4" customWidth="1"/>
    <col min="10785" max="10785" width="6" style="4" customWidth="1"/>
    <col min="10786" max="10787" width="5.28515625" style="4" customWidth="1"/>
    <col min="10788" max="10788" width="1.7109375" style="4" customWidth="1"/>
    <col min="10789" max="10791" width="5.28515625" style="4" customWidth="1"/>
    <col min="10792" max="10792" width="1.7109375" style="4" customWidth="1"/>
    <col min="10793" max="10795" width="5.28515625" style="4" customWidth="1"/>
    <col min="10796" max="10796" width="1.7109375" style="4" customWidth="1"/>
    <col min="10797" max="10799" width="5.28515625" style="4" customWidth="1"/>
    <col min="10800" max="10800" width="1.7109375" style="4" customWidth="1"/>
    <col min="10801" max="10803" width="5.28515625" style="4" customWidth="1"/>
    <col min="10804" max="10804" width="1.7109375" style="4" customWidth="1"/>
    <col min="10805" max="10807" width="5.28515625" style="4" customWidth="1"/>
    <col min="10808" max="11006" width="11.42578125" style="4"/>
    <col min="11007" max="11007" width="22.7109375" style="4" customWidth="1"/>
    <col min="11008" max="11008" width="7.28515625" style="4" customWidth="1"/>
    <col min="11009" max="11009" width="6.85546875" style="4" customWidth="1"/>
    <col min="11010" max="11010" width="6" style="4" bestFit="1" customWidth="1"/>
    <col min="11011" max="11011" width="1.7109375" style="4" customWidth="1"/>
    <col min="11012" max="11012" width="6" style="4" bestFit="1" customWidth="1"/>
    <col min="11013" max="11014" width="5.42578125" style="4" customWidth="1"/>
    <col min="11015" max="11015" width="1.7109375" style="4" customWidth="1"/>
    <col min="11016" max="11018" width="5.140625" style="4" customWidth="1"/>
    <col min="11019" max="11019" width="1.7109375" style="4" customWidth="1"/>
    <col min="11020" max="11022" width="4.7109375" style="4" customWidth="1"/>
    <col min="11023" max="11023" width="1.7109375" style="4" customWidth="1"/>
    <col min="11024" max="11026" width="4.7109375" style="4" customWidth="1"/>
    <col min="11027" max="11027" width="1.7109375" style="4" customWidth="1"/>
    <col min="11028" max="11030" width="4.7109375" style="4" customWidth="1"/>
    <col min="11031" max="11031" width="1.7109375" style="4" customWidth="1"/>
    <col min="11032" max="11032" width="4.85546875" style="4" bestFit="1" customWidth="1"/>
    <col min="11033" max="11033" width="4" style="4" customWidth="1"/>
    <col min="11034" max="11034" width="5" style="4" customWidth="1"/>
    <col min="11035" max="11035" width="11.42578125" style="4"/>
    <col min="11036" max="11036" width="12.42578125" style="4" customWidth="1"/>
    <col min="11037" max="11037" width="10.85546875" style="4" customWidth="1"/>
    <col min="11038" max="11039" width="6.140625" style="4" customWidth="1"/>
    <col min="11040" max="11040" width="1.7109375" style="4" customWidth="1"/>
    <col min="11041" max="11041" width="6" style="4" customWidth="1"/>
    <col min="11042" max="11043" width="5.28515625" style="4" customWidth="1"/>
    <col min="11044" max="11044" width="1.7109375" style="4" customWidth="1"/>
    <col min="11045" max="11047" width="5.28515625" style="4" customWidth="1"/>
    <col min="11048" max="11048" width="1.7109375" style="4" customWidth="1"/>
    <col min="11049" max="11051" width="5.28515625" style="4" customWidth="1"/>
    <col min="11052" max="11052" width="1.7109375" style="4" customWidth="1"/>
    <col min="11053" max="11055" width="5.28515625" style="4" customWidth="1"/>
    <col min="11056" max="11056" width="1.7109375" style="4" customWidth="1"/>
    <col min="11057" max="11059" width="5.28515625" style="4" customWidth="1"/>
    <col min="11060" max="11060" width="1.7109375" style="4" customWidth="1"/>
    <col min="11061" max="11063" width="5.28515625" style="4" customWidth="1"/>
    <col min="11064" max="11262" width="11.42578125" style="4"/>
    <col min="11263" max="11263" width="22.7109375" style="4" customWidth="1"/>
    <col min="11264" max="11264" width="7.28515625" style="4" customWidth="1"/>
    <col min="11265" max="11265" width="6.85546875" style="4" customWidth="1"/>
    <col min="11266" max="11266" width="6" style="4" bestFit="1" customWidth="1"/>
    <col min="11267" max="11267" width="1.7109375" style="4" customWidth="1"/>
    <col min="11268" max="11268" width="6" style="4" bestFit="1" customWidth="1"/>
    <col min="11269" max="11270" width="5.42578125" style="4" customWidth="1"/>
    <col min="11271" max="11271" width="1.7109375" style="4" customWidth="1"/>
    <col min="11272" max="11274" width="5.140625" style="4" customWidth="1"/>
    <col min="11275" max="11275" width="1.7109375" style="4" customWidth="1"/>
    <col min="11276" max="11278" width="4.7109375" style="4" customWidth="1"/>
    <col min="11279" max="11279" width="1.7109375" style="4" customWidth="1"/>
    <col min="11280" max="11282" width="4.7109375" style="4" customWidth="1"/>
    <col min="11283" max="11283" width="1.7109375" style="4" customWidth="1"/>
    <col min="11284" max="11286" width="4.7109375" style="4" customWidth="1"/>
    <col min="11287" max="11287" width="1.7109375" style="4" customWidth="1"/>
    <col min="11288" max="11288" width="4.85546875" style="4" bestFit="1" customWidth="1"/>
    <col min="11289" max="11289" width="4" style="4" customWidth="1"/>
    <col min="11290" max="11290" width="5" style="4" customWidth="1"/>
    <col min="11291" max="11291" width="11.42578125" style="4"/>
    <col min="11292" max="11292" width="12.42578125" style="4" customWidth="1"/>
    <col min="11293" max="11293" width="10.85546875" style="4" customWidth="1"/>
    <col min="11294" max="11295" width="6.140625" style="4" customWidth="1"/>
    <col min="11296" max="11296" width="1.7109375" style="4" customWidth="1"/>
    <col min="11297" max="11297" width="6" style="4" customWidth="1"/>
    <col min="11298" max="11299" width="5.28515625" style="4" customWidth="1"/>
    <col min="11300" max="11300" width="1.7109375" style="4" customWidth="1"/>
    <col min="11301" max="11303" width="5.28515625" style="4" customWidth="1"/>
    <col min="11304" max="11304" width="1.7109375" style="4" customWidth="1"/>
    <col min="11305" max="11307" width="5.28515625" style="4" customWidth="1"/>
    <col min="11308" max="11308" width="1.7109375" style="4" customWidth="1"/>
    <col min="11309" max="11311" width="5.28515625" style="4" customWidth="1"/>
    <col min="11312" max="11312" width="1.7109375" style="4" customWidth="1"/>
    <col min="11313" max="11315" width="5.28515625" style="4" customWidth="1"/>
    <col min="11316" max="11316" width="1.7109375" style="4" customWidth="1"/>
    <col min="11317" max="11319" width="5.28515625" style="4" customWidth="1"/>
    <col min="11320" max="11518" width="11.42578125" style="4"/>
    <col min="11519" max="11519" width="22.7109375" style="4" customWidth="1"/>
    <col min="11520" max="11520" width="7.28515625" style="4" customWidth="1"/>
    <col min="11521" max="11521" width="6.85546875" style="4" customWidth="1"/>
    <col min="11522" max="11522" width="6" style="4" bestFit="1" customWidth="1"/>
    <col min="11523" max="11523" width="1.7109375" style="4" customWidth="1"/>
    <col min="11524" max="11524" width="6" style="4" bestFit="1" customWidth="1"/>
    <col min="11525" max="11526" width="5.42578125" style="4" customWidth="1"/>
    <col min="11527" max="11527" width="1.7109375" style="4" customWidth="1"/>
    <col min="11528" max="11530" width="5.140625" style="4" customWidth="1"/>
    <col min="11531" max="11531" width="1.7109375" style="4" customWidth="1"/>
    <col min="11532" max="11534" width="4.7109375" style="4" customWidth="1"/>
    <col min="11535" max="11535" width="1.7109375" style="4" customWidth="1"/>
    <col min="11536" max="11538" width="4.7109375" style="4" customWidth="1"/>
    <col min="11539" max="11539" width="1.7109375" style="4" customWidth="1"/>
    <col min="11540" max="11542" width="4.7109375" style="4" customWidth="1"/>
    <col min="11543" max="11543" width="1.7109375" style="4" customWidth="1"/>
    <col min="11544" max="11544" width="4.85546875" style="4" bestFit="1" customWidth="1"/>
    <col min="11545" max="11545" width="4" style="4" customWidth="1"/>
    <col min="11546" max="11546" width="5" style="4" customWidth="1"/>
    <col min="11547" max="11547" width="11.42578125" style="4"/>
    <col min="11548" max="11548" width="12.42578125" style="4" customWidth="1"/>
    <col min="11549" max="11549" width="10.85546875" style="4" customWidth="1"/>
    <col min="11550" max="11551" width="6.140625" style="4" customWidth="1"/>
    <col min="11552" max="11552" width="1.7109375" style="4" customWidth="1"/>
    <col min="11553" max="11553" width="6" style="4" customWidth="1"/>
    <col min="11554" max="11555" width="5.28515625" style="4" customWidth="1"/>
    <col min="11556" max="11556" width="1.7109375" style="4" customWidth="1"/>
    <col min="11557" max="11559" width="5.28515625" style="4" customWidth="1"/>
    <col min="11560" max="11560" width="1.7109375" style="4" customWidth="1"/>
    <col min="11561" max="11563" width="5.28515625" style="4" customWidth="1"/>
    <col min="11564" max="11564" width="1.7109375" style="4" customWidth="1"/>
    <col min="11565" max="11567" width="5.28515625" style="4" customWidth="1"/>
    <col min="11568" max="11568" width="1.7109375" style="4" customWidth="1"/>
    <col min="11569" max="11571" width="5.28515625" style="4" customWidth="1"/>
    <col min="11572" max="11572" width="1.7109375" style="4" customWidth="1"/>
    <col min="11573" max="11575" width="5.28515625" style="4" customWidth="1"/>
    <col min="11576" max="11774" width="11.42578125" style="4"/>
    <col min="11775" max="11775" width="22.7109375" style="4" customWidth="1"/>
    <col min="11776" max="11776" width="7.28515625" style="4" customWidth="1"/>
    <col min="11777" max="11777" width="6.85546875" style="4" customWidth="1"/>
    <col min="11778" max="11778" width="6" style="4" bestFit="1" customWidth="1"/>
    <col min="11779" max="11779" width="1.7109375" style="4" customWidth="1"/>
    <col min="11780" max="11780" width="6" style="4" bestFit="1" customWidth="1"/>
    <col min="11781" max="11782" width="5.42578125" style="4" customWidth="1"/>
    <col min="11783" max="11783" width="1.7109375" style="4" customWidth="1"/>
    <col min="11784" max="11786" width="5.140625" style="4" customWidth="1"/>
    <col min="11787" max="11787" width="1.7109375" style="4" customWidth="1"/>
    <col min="11788" max="11790" width="4.7109375" style="4" customWidth="1"/>
    <col min="11791" max="11791" width="1.7109375" style="4" customWidth="1"/>
    <col min="11792" max="11794" width="4.7109375" style="4" customWidth="1"/>
    <col min="11795" max="11795" width="1.7109375" style="4" customWidth="1"/>
    <col min="11796" max="11798" width="4.7109375" style="4" customWidth="1"/>
    <col min="11799" max="11799" width="1.7109375" style="4" customWidth="1"/>
    <col min="11800" max="11800" width="4.85546875" style="4" bestFit="1" customWidth="1"/>
    <col min="11801" max="11801" width="4" style="4" customWidth="1"/>
    <col min="11802" max="11802" width="5" style="4" customWidth="1"/>
    <col min="11803" max="11803" width="11.42578125" style="4"/>
    <col min="11804" max="11804" width="12.42578125" style="4" customWidth="1"/>
    <col min="11805" max="11805" width="10.85546875" style="4" customWidth="1"/>
    <col min="11806" max="11807" width="6.140625" style="4" customWidth="1"/>
    <col min="11808" max="11808" width="1.7109375" style="4" customWidth="1"/>
    <col min="11809" max="11809" width="6" style="4" customWidth="1"/>
    <col min="11810" max="11811" width="5.28515625" style="4" customWidth="1"/>
    <col min="11812" max="11812" width="1.7109375" style="4" customWidth="1"/>
    <col min="11813" max="11815" width="5.28515625" style="4" customWidth="1"/>
    <col min="11816" max="11816" width="1.7109375" style="4" customWidth="1"/>
    <col min="11817" max="11819" width="5.28515625" style="4" customWidth="1"/>
    <col min="11820" max="11820" width="1.7109375" style="4" customWidth="1"/>
    <col min="11821" max="11823" width="5.28515625" style="4" customWidth="1"/>
    <col min="11824" max="11824" width="1.7109375" style="4" customWidth="1"/>
    <col min="11825" max="11827" width="5.28515625" style="4" customWidth="1"/>
    <col min="11828" max="11828" width="1.7109375" style="4" customWidth="1"/>
    <col min="11829" max="11831" width="5.28515625" style="4" customWidth="1"/>
    <col min="11832" max="12030" width="11.42578125" style="4"/>
    <col min="12031" max="12031" width="22.7109375" style="4" customWidth="1"/>
    <col min="12032" max="12032" width="7.28515625" style="4" customWidth="1"/>
    <col min="12033" max="12033" width="6.85546875" style="4" customWidth="1"/>
    <col min="12034" max="12034" width="6" style="4" bestFit="1" customWidth="1"/>
    <col min="12035" max="12035" width="1.7109375" style="4" customWidth="1"/>
    <col min="12036" max="12036" width="6" style="4" bestFit="1" customWidth="1"/>
    <col min="12037" max="12038" width="5.42578125" style="4" customWidth="1"/>
    <col min="12039" max="12039" width="1.7109375" style="4" customWidth="1"/>
    <col min="12040" max="12042" width="5.140625" style="4" customWidth="1"/>
    <col min="12043" max="12043" width="1.7109375" style="4" customWidth="1"/>
    <col min="12044" max="12046" width="4.7109375" style="4" customWidth="1"/>
    <col min="12047" max="12047" width="1.7109375" style="4" customWidth="1"/>
    <col min="12048" max="12050" width="4.7109375" style="4" customWidth="1"/>
    <col min="12051" max="12051" width="1.7109375" style="4" customWidth="1"/>
    <col min="12052" max="12054" width="4.7109375" style="4" customWidth="1"/>
    <col min="12055" max="12055" width="1.7109375" style="4" customWidth="1"/>
    <col min="12056" max="12056" width="4.85546875" style="4" bestFit="1" customWidth="1"/>
    <col min="12057" max="12057" width="4" style="4" customWidth="1"/>
    <col min="12058" max="12058" width="5" style="4" customWidth="1"/>
    <col min="12059" max="12059" width="11.42578125" style="4"/>
    <col min="12060" max="12060" width="12.42578125" style="4" customWidth="1"/>
    <col min="12061" max="12061" width="10.85546875" style="4" customWidth="1"/>
    <col min="12062" max="12063" width="6.140625" style="4" customWidth="1"/>
    <col min="12064" max="12064" width="1.7109375" style="4" customWidth="1"/>
    <col min="12065" max="12065" width="6" style="4" customWidth="1"/>
    <col min="12066" max="12067" width="5.28515625" style="4" customWidth="1"/>
    <col min="12068" max="12068" width="1.7109375" style="4" customWidth="1"/>
    <col min="12069" max="12071" width="5.28515625" style="4" customWidth="1"/>
    <col min="12072" max="12072" width="1.7109375" style="4" customWidth="1"/>
    <col min="12073" max="12075" width="5.28515625" style="4" customWidth="1"/>
    <col min="12076" max="12076" width="1.7109375" style="4" customWidth="1"/>
    <col min="12077" max="12079" width="5.28515625" style="4" customWidth="1"/>
    <col min="12080" max="12080" width="1.7109375" style="4" customWidth="1"/>
    <col min="12081" max="12083" width="5.28515625" style="4" customWidth="1"/>
    <col min="12084" max="12084" width="1.7109375" style="4" customWidth="1"/>
    <col min="12085" max="12087" width="5.28515625" style="4" customWidth="1"/>
    <col min="12088" max="12286" width="11.42578125" style="4"/>
    <col min="12287" max="12287" width="22.7109375" style="4" customWidth="1"/>
    <col min="12288" max="12288" width="7.28515625" style="4" customWidth="1"/>
    <col min="12289" max="12289" width="6.85546875" style="4" customWidth="1"/>
    <col min="12290" max="12290" width="6" style="4" bestFit="1" customWidth="1"/>
    <col min="12291" max="12291" width="1.7109375" style="4" customWidth="1"/>
    <col min="12292" max="12292" width="6" style="4" bestFit="1" customWidth="1"/>
    <col min="12293" max="12294" width="5.42578125" style="4" customWidth="1"/>
    <col min="12295" max="12295" width="1.7109375" style="4" customWidth="1"/>
    <col min="12296" max="12298" width="5.140625" style="4" customWidth="1"/>
    <col min="12299" max="12299" width="1.7109375" style="4" customWidth="1"/>
    <col min="12300" max="12302" width="4.7109375" style="4" customWidth="1"/>
    <col min="12303" max="12303" width="1.7109375" style="4" customWidth="1"/>
    <col min="12304" max="12306" width="4.7109375" style="4" customWidth="1"/>
    <col min="12307" max="12307" width="1.7109375" style="4" customWidth="1"/>
    <col min="12308" max="12310" width="4.7109375" style="4" customWidth="1"/>
    <col min="12311" max="12311" width="1.7109375" style="4" customWidth="1"/>
    <col min="12312" max="12312" width="4.85546875" style="4" bestFit="1" customWidth="1"/>
    <col min="12313" max="12313" width="4" style="4" customWidth="1"/>
    <col min="12314" max="12314" width="5" style="4" customWidth="1"/>
    <col min="12315" max="12315" width="11.42578125" style="4"/>
    <col min="12316" max="12316" width="12.42578125" style="4" customWidth="1"/>
    <col min="12317" max="12317" width="10.85546875" style="4" customWidth="1"/>
    <col min="12318" max="12319" width="6.140625" style="4" customWidth="1"/>
    <col min="12320" max="12320" width="1.7109375" style="4" customWidth="1"/>
    <col min="12321" max="12321" width="6" style="4" customWidth="1"/>
    <col min="12322" max="12323" width="5.28515625" style="4" customWidth="1"/>
    <col min="12324" max="12324" width="1.7109375" style="4" customWidth="1"/>
    <col min="12325" max="12327" width="5.28515625" style="4" customWidth="1"/>
    <col min="12328" max="12328" width="1.7109375" style="4" customWidth="1"/>
    <col min="12329" max="12331" width="5.28515625" style="4" customWidth="1"/>
    <col min="12332" max="12332" width="1.7109375" style="4" customWidth="1"/>
    <col min="12333" max="12335" width="5.28515625" style="4" customWidth="1"/>
    <col min="12336" max="12336" width="1.7109375" style="4" customWidth="1"/>
    <col min="12337" max="12339" width="5.28515625" style="4" customWidth="1"/>
    <col min="12340" max="12340" width="1.7109375" style="4" customWidth="1"/>
    <col min="12341" max="12343" width="5.28515625" style="4" customWidth="1"/>
    <col min="12344" max="12542" width="11.42578125" style="4"/>
    <col min="12543" max="12543" width="22.7109375" style="4" customWidth="1"/>
    <col min="12544" max="12544" width="7.28515625" style="4" customWidth="1"/>
    <col min="12545" max="12545" width="6.85546875" style="4" customWidth="1"/>
    <col min="12546" max="12546" width="6" style="4" bestFit="1" customWidth="1"/>
    <col min="12547" max="12547" width="1.7109375" style="4" customWidth="1"/>
    <col min="12548" max="12548" width="6" style="4" bestFit="1" customWidth="1"/>
    <col min="12549" max="12550" width="5.42578125" style="4" customWidth="1"/>
    <col min="12551" max="12551" width="1.7109375" style="4" customWidth="1"/>
    <col min="12552" max="12554" width="5.140625" style="4" customWidth="1"/>
    <col min="12555" max="12555" width="1.7109375" style="4" customWidth="1"/>
    <col min="12556" max="12558" width="4.7109375" style="4" customWidth="1"/>
    <col min="12559" max="12559" width="1.7109375" style="4" customWidth="1"/>
    <col min="12560" max="12562" width="4.7109375" style="4" customWidth="1"/>
    <col min="12563" max="12563" width="1.7109375" style="4" customWidth="1"/>
    <col min="12564" max="12566" width="4.7109375" style="4" customWidth="1"/>
    <col min="12567" max="12567" width="1.7109375" style="4" customWidth="1"/>
    <col min="12568" max="12568" width="4.85546875" style="4" bestFit="1" customWidth="1"/>
    <col min="12569" max="12569" width="4" style="4" customWidth="1"/>
    <col min="12570" max="12570" width="5" style="4" customWidth="1"/>
    <col min="12571" max="12571" width="11.42578125" style="4"/>
    <col min="12572" max="12572" width="12.42578125" style="4" customWidth="1"/>
    <col min="12573" max="12573" width="10.85546875" style="4" customWidth="1"/>
    <col min="12574" max="12575" width="6.140625" style="4" customWidth="1"/>
    <col min="12576" max="12576" width="1.7109375" style="4" customWidth="1"/>
    <col min="12577" max="12577" width="6" style="4" customWidth="1"/>
    <col min="12578" max="12579" width="5.28515625" style="4" customWidth="1"/>
    <col min="12580" max="12580" width="1.7109375" style="4" customWidth="1"/>
    <col min="12581" max="12583" width="5.28515625" style="4" customWidth="1"/>
    <col min="12584" max="12584" width="1.7109375" style="4" customWidth="1"/>
    <col min="12585" max="12587" width="5.28515625" style="4" customWidth="1"/>
    <col min="12588" max="12588" width="1.7109375" style="4" customWidth="1"/>
    <col min="12589" max="12591" width="5.28515625" style="4" customWidth="1"/>
    <col min="12592" max="12592" width="1.7109375" style="4" customWidth="1"/>
    <col min="12593" max="12595" width="5.28515625" style="4" customWidth="1"/>
    <col min="12596" max="12596" width="1.7109375" style="4" customWidth="1"/>
    <col min="12597" max="12599" width="5.28515625" style="4" customWidth="1"/>
    <col min="12600" max="12798" width="11.42578125" style="4"/>
    <col min="12799" max="12799" width="22.7109375" style="4" customWidth="1"/>
    <col min="12800" max="12800" width="7.28515625" style="4" customWidth="1"/>
    <col min="12801" max="12801" width="6.85546875" style="4" customWidth="1"/>
    <col min="12802" max="12802" width="6" style="4" bestFit="1" customWidth="1"/>
    <col min="12803" max="12803" width="1.7109375" style="4" customWidth="1"/>
    <col min="12804" max="12804" width="6" style="4" bestFit="1" customWidth="1"/>
    <col min="12805" max="12806" width="5.42578125" style="4" customWidth="1"/>
    <col min="12807" max="12807" width="1.7109375" style="4" customWidth="1"/>
    <col min="12808" max="12810" width="5.140625" style="4" customWidth="1"/>
    <col min="12811" max="12811" width="1.7109375" style="4" customWidth="1"/>
    <col min="12812" max="12814" width="4.7109375" style="4" customWidth="1"/>
    <col min="12815" max="12815" width="1.7109375" style="4" customWidth="1"/>
    <col min="12816" max="12818" width="4.7109375" style="4" customWidth="1"/>
    <col min="12819" max="12819" width="1.7109375" style="4" customWidth="1"/>
    <col min="12820" max="12822" width="4.7109375" style="4" customWidth="1"/>
    <col min="12823" max="12823" width="1.7109375" style="4" customWidth="1"/>
    <col min="12824" max="12824" width="4.85546875" style="4" bestFit="1" customWidth="1"/>
    <col min="12825" max="12825" width="4" style="4" customWidth="1"/>
    <col min="12826" max="12826" width="5" style="4" customWidth="1"/>
    <col min="12827" max="12827" width="11.42578125" style="4"/>
    <col min="12828" max="12828" width="12.42578125" style="4" customWidth="1"/>
    <col min="12829" max="12829" width="10.85546875" style="4" customWidth="1"/>
    <col min="12830" max="12831" width="6.140625" style="4" customWidth="1"/>
    <col min="12832" max="12832" width="1.7109375" style="4" customWidth="1"/>
    <col min="12833" max="12833" width="6" style="4" customWidth="1"/>
    <col min="12834" max="12835" width="5.28515625" style="4" customWidth="1"/>
    <col min="12836" max="12836" width="1.7109375" style="4" customWidth="1"/>
    <col min="12837" max="12839" width="5.28515625" style="4" customWidth="1"/>
    <col min="12840" max="12840" width="1.7109375" style="4" customWidth="1"/>
    <col min="12841" max="12843" width="5.28515625" style="4" customWidth="1"/>
    <col min="12844" max="12844" width="1.7109375" style="4" customWidth="1"/>
    <col min="12845" max="12847" width="5.28515625" style="4" customWidth="1"/>
    <col min="12848" max="12848" width="1.7109375" style="4" customWidth="1"/>
    <col min="12849" max="12851" width="5.28515625" style="4" customWidth="1"/>
    <col min="12852" max="12852" width="1.7109375" style="4" customWidth="1"/>
    <col min="12853" max="12855" width="5.28515625" style="4" customWidth="1"/>
    <col min="12856" max="13054" width="11.42578125" style="4"/>
    <col min="13055" max="13055" width="22.7109375" style="4" customWidth="1"/>
    <col min="13056" max="13056" width="7.28515625" style="4" customWidth="1"/>
    <col min="13057" max="13057" width="6.85546875" style="4" customWidth="1"/>
    <col min="13058" max="13058" width="6" style="4" bestFit="1" customWidth="1"/>
    <col min="13059" max="13059" width="1.7109375" style="4" customWidth="1"/>
    <col min="13060" max="13060" width="6" style="4" bestFit="1" customWidth="1"/>
    <col min="13061" max="13062" width="5.42578125" style="4" customWidth="1"/>
    <col min="13063" max="13063" width="1.7109375" style="4" customWidth="1"/>
    <col min="13064" max="13066" width="5.140625" style="4" customWidth="1"/>
    <col min="13067" max="13067" width="1.7109375" style="4" customWidth="1"/>
    <col min="13068" max="13070" width="4.7109375" style="4" customWidth="1"/>
    <col min="13071" max="13071" width="1.7109375" style="4" customWidth="1"/>
    <col min="13072" max="13074" width="4.7109375" style="4" customWidth="1"/>
    <col min="13075" max="13075" width="1.7109375" style="4" customWidth="1"/>
    <col min="13076" max="13078" width="4.7109375" style="4" customWidth="1"/>
    <col min="13079" max="13079" width="1.7109375" style="4" customWidth="1"/>
    <col min="13080" max="13080" width="4.85546875" style="4" bestFit="1" customWidth="1"/>
    <col min="13081" max="13081" width="4" style="4" customWidth="1"/>
    <col min="13082" max="13082" width="5" style="4" customWidth="1"/>
    <col min="13083" max="13083" width="11.42578125" style="4"/>
    <col min="13084" max="13084" width="12.42578125" style="4" customWidth="1"/>
    <col min="13085" max="13085" width="10.85546875" style="4" customWidth="1"/>
    <col min="13086" max="13087" width="6.140625" style="4" customWidth="1"/>
    <col min="13088" max="13088" width="1.7109375" style="4" customWidth="1"/>
    <col min="13089" max="13089" width="6" style="4" customWidth="1"/>
    <col min="13090" max="13091" width="5.28515625" style="4" customWidth="1"/>
    <col min="13092" max="13092" width="1.7109375" style="4" customWidth="1"/>
    <col min="13093" max="13095" width="5.28515625" style="4" customWidth="1"/>
    <col min="13096" max="13096" width="1.7109375" style="4" customWidth="1"/>
    <col min="13097" max="13099" width="5.28515625" style="4" customWidth="1"/>
    <col min="13100" max="13100" width="1.7109375" style="4" customWidth="1"/>
    <col min="13101" max="13103" width="5.28515625" style="4" customWidth="1"/>
    <col min="13104" max="13104" width="1.7109375" style="4" customWidth="1"/>
    <col min="13105" max="13107" width="5.28515625" style="4" customWidth="1"/>
    <col min="13108" max="13108" width="1.7109375" style="4" customWidth="1"/>
    <col min="13109" max="13111" width="5.28515625" style="4" customWidth="1"/>
    <col min="13112" max="13310" width="11.42578125" style="4"/>
    <col min="13311" max="13311" width="22.7109375" style="4" customWidth="1"/>
    <col min="13312" max="13312" width="7.28515625" style="4" customWidth="1"/>
    <col min="13313" max="13313" width="6.85546875" style="4" customWidth="1"/>
    <col min="13314" max="13314" width="6" style="4" bestFit="1" customWidth="1"/>
    <col min="13315" max="13315" width="1.7109375" style="4" customWidth="1"/>
    <col min="13316" max="13316" width="6" style="4" bestFit="1" customWidth="1"/>
    <col min="13317" max="13318" width="5.42578125" style="4" customWidth="1"/>
    <col min="13319" max="13319" width="1.7109375" style="4" customWidth="1"/>
    <col min="13320" max="13322" width="5.140625" style="4" customWidth="1"/>
    <col min="13323" max="13323" width="1.7109375" style="4" customWidth="1"/>
    <col min="13324" max="13326" width="4.7109375" style="4" customWidth="1"/>
    <col min="13327" max="13327" width="1.7109375" style="4" customWidth="1"/>
    <col min="13328" max="13330" width="4.7109375" style="4" customWidth="1"/>
    <col min="13331" max="13331" width="1.7109375" style="4" customWidth="1"/>
    <col min="13332" max="13334" width="4.7109375" style="4" customWidth="1"/>
    <col min="13335" max="13335" width="1.7109375" style="4" customWidth="1"/>
    <col min="13336" max="13336" width="4.85546875" style="4" bestFit="1" customWidth="1"/>
    <col min="13337" max="13337" width="4" style="4" customWidth="1"/>
    <col min="13338" max="13338" width="5" style="4" customWidth="1"/>
    <col min="13339" max="13339" width="11.42578125" style="4"/>
    <col min="13340" max="13340" width="12.42578125" style="4" customWidth="1"/>
    <col min="13341" max="13341" width="10.85546875" style="4" customWidth="1"/>
    <col min="13342" max="13343" width="6.140625" style="4" customWidth="1"/>
    <col min="13344" max="13344" width="1.7109375" style="4" customWidth="1"/>
    <col min="13345" max="13345" width="6" style="4" customWidth="1"/>
    <col min="13346" max="13347" width="5.28515625" style="4" customWidth="1"/>
    <col min="13348" max="13348" width="1.7109375" style="4" customWidth="1"/>
    <col min="13349" max="13351" width="5.28515625" style="4" customWidth="1"/>
    <col min="13352" max="13352" width="1.7109375" style="4" customWidth="1"/>
    <col min="13353" max="13355" width="5.28515625" style="4" customWidth="1"/>
    <col min="13356" max="13356" width="1.7109375" style="4" customWidth="1"/>
    <col min="13357" max="13359" width="5.28515625" style="4" customWidth="1"/>
    <col min="13360" max="13360" width="1.7109375" style="4" customWidth="1"/>
    <col min="13361" max="13363" width="5.28515625" style="4" customWidth="1"/>
    <col min="13364" max="13364" width="1.7109375" style="4" customWidth="1"/>
    <col min="13365" max="13367" width="5.28515625" style="4" customWidth="1"/>
    <col min="13368" max="13566" width="11.42578125" style="4"/>
    <col min="13567" max="13567" width="22.7109375" style="4" customWidth="1"/>
    <col min="13568" max="13568" width="7.28515625" style="4" customWidth="1"/>
    <col min="13569" max="13569" width="6.85546875" style="4" customWidth="1"/>
    <col min="13570" max="13570" width="6" style="4" bestFit="1" customWidth="1"/>
    <col min="13571" max="13571" width="1.7109375" style="4" customWidth="1"/>
    <col min="13572" max="13572" width="6" style="4" bestFit="1" customWidth="1"/>
    <col min="13573" max="13574" width="5.42578125" style="4" customWidth="1"/>
    <col min="13575" max="13575" width="1.7109375" style="4" customWidth="1"/>
    <col min="13576" max="13578" width="5.140625" style="4" customWidth="1"/>
    <col min="13579" max="13579" width="1.7109375" style="4" customWidth="1"/>
    <col min="13580" max="13582" width="4.7109375" style="4" customWidth="1"/>
    <col min="13583" max="13583" width="1.7109375" style="4" customWidth="1"/>
    <col min="13584" max="13586" width="4.7109375" style="4" customWidth="1"/>
    <col min="13587" max="13587" width="1.7109375" style="4" customWidth="1"/>
    <col min="13588" max="13590" width="4.7109375" style="4" customWidth="1"/>
    <col min="13591" max="13591" width="1.7109375" style="4" customWidth="1"/>
    <col min="13592" max="13592" width="4.85546875" style="4" bestFit="1" customWidth="1"/>
    <col min="13593" max="13593" width="4" style="4" customWidth="1"/>
    <col min="13594" max="13594" width="5" style="4" customWidth="1"/>
    <col min="13595" max="13595" width="11.42578125" style="4"/>
    <col min="13596" max="13596" width="12.42578125" style="4" customWidth="1"/>
    <col min="13597" max="13597" width="10.85546875" style="4" customWidth="1"/>
    <col min="13598" max="13599" width="6.140625" style="4" customWidth="1"/>
    <col min="13600" max="13600" width="1.7109375" style="4" customWidth="1"/>
    <col min="13601" max="13601" width="6" style="4" customWidth="1"/>
    <col min="13602" max="13603" width="5.28515625" style="4" customWidth="1"/>
    <col min="13604" max="13604" width="1.7109375" style="4" customWidth="1"/>
    <col min="13605" max="13607" width="5.28515625" style="4" customWidth="1"/>
    <col min="13608" max="13608" width="1.7109375" style="4" customWidth="1"/>
    <col min="13609" max="13611" width="5.28515625" style="4" customWidth="1"/>
    <col min="13612" max="13612" width="1.7109375" style="4" customWidth="1"/>
    <col min="13613" max="13615" width="5.28515625" style="4" customWidth="1"/>
    <col min="13616" max="13616" width="1.7109375" style="4" customWidth="1"/>
    <col min="13617" max="13619" width="5.28515625" style="4" customWidth="1"/>
    <col min="13620" max="13620" width="1.7109375" style="4" customWidth="1"/>
    <col min="13621" max="13623" width="5.28515625" style="4" customWidth="1"/>
    <col min="13624" max="13822" width="11.42578125" style="4"/>
    <col min="13823" max="13823" width="22.7109375" style="4" customWidth="1"/>
    <col min="13824" max="13824" width="7.28515625" style="4" customWidth="1"/>
    <col min="13825" max="13825" width="6.85546875" style="4" customWidth="1"/>
    <col min="13826" max="13826" width="6" style="4" bestFit="1" customWidth="1"/>
    <col min="13827" max="13827" width="1.7109375" style="4" customWidth="1"/>
    <col min="13828" max="13828" width="6" style="4" bestFit="1" customWidth="1"/>
    <col min="13829" max="13830" width="5.42578125" style="4" customWidth="1"/>
    <col min="13831" max="13831" width="1.7109375" style="4" customWidth="1"/>
    <col min="13832" max="13834" width="5.140625" style="4" customWidth="1"/>
    <col min="13835" max="13835" width="1.7109375" style="4" customWidth="1"/>
    <col min="13836" max="13838" width="4.7109375" style="4" customWidth="1"/>
    <col min="13839" max="13839" width="1.7109375" style="4" customWidth="1"/>
    <col min="13840" max="13842" width="4.7109375" style="4" customWidth="1"/>
    <col min="13843" max="13843" width="1.7109375" style="4" customWidth="1"/>
    <col min="13844" max="13846" width="4.7109375" style="4" customWidth="1"/>
    <col min="13847" max="13847" width="1.7109375" style="4" customWidth="1"/>
    <col min="13848" max="13848" width="4.85546875" style="4" bestFit="1" customWidth="1"/>
    <col min="13849" max="13849" width="4" style="4" customWidth="1"/>
    <col min="13850" max="13850" width="5" style="4" customWidth="1"/>
    <col min="13851" max="13851" width="11.42578125" style="4"/>
    <col min="13852" max="13852" width="12.42578125" style="4" customWidth="1"/>
    <col min="13853" max="13853" width="10.85546875" style="4" customWidth="1"/>
    <col min="13854" max="13855" width="6.140625" style="4" customWidth="1"/>
    <col min="13856" max="13856" width="1.7109375" style="4" customWidth="1"/>
    <col min="13857" max="13857" width="6" style="4" customWidth="1"/>
    <col min="13858" max="13859" width="5.28515625" style="4" customWidth="1"/>
    <col min="13860" max="13860" width="1.7109375" style="4" customWidth="1"/>
    <col min="13861" max="13863" width="5.28515625" style="4" customWidth="1"/>
    <col min="13864" max="13864" width="1.7109375" style="4" customWidth="1"/>
    <col min="13865" max="13867" width="5.28515625" style="4" customWidth="1"/>
    <col min="13868" max="13868" width="1.7109375" style="4" customWidth="1"/>
    <col min="13869" max="13871" width="5.28515625" style="4" customWidth="1"/>
    <col min="13872" max="13872" width="1.7109375" style="4" customWidth="1"/>
    <col min="13873" max="13875" width="5.28515625" style="4" customWidth="1"/>
    <col min="13876" max="13876" width="1.7109375" style="4" customWidth="1"/>
    <col min="13877" max="13879" width="5.28515625" style="4" customWidth="1"/>
    <col min="13880" max="14078" width="11.42578125" style="4"/>
    <col min="14079" max="14079" width="22.7109375" style="4" customWidth="1"/>
    <col min="14080" max="14080" width="7.28515625" style="4" customWidth="1"/>
    <col min="14081" max="14081" width="6.85546875" style="4" customWidth="1"/>
    <col min="14082" max="14082" width="6" style="4" bestFit="1" customWidth="1"/>
    <col min="14083" max="14083" width="1.7109375" style="4" customWidth="1"/>
    <col min="14084" max="14084" width="6" style="4" bestFit="1" customWidth="1"/>
    <col min="14085" max="14086" width="5.42578125" style="4" customWidth="1"/>
    <col min="14087" max="14087" width="1.7109375" style="4" customWidth="1"/>
    <col min="14088" max="14090" width="5.140625" style="4" customWidth="1"/>
    <col min="14091" max="14091" width="1.7109375" style="4" customWidth="1"/>
    <col min="14092" max="14094" width="4.7109375" style="4" customWidth="1"/>
    <col min="14095" max="14095" width="1.7109375" style="4" customWidth="1"/>
    <col min="14096" max="14098" width="4.7109375" style="4" customWidth="1"/>
    <col min="14099" max="14099" width="1.7109375" style="4" customWidth="1"/>
    <col min="14100" max="14102" width="4.7109375" style="4" customWidth="1"/>
    <col min="14103" max="14103" width="1.7109375" style="4" customWidth="1"/>
    <col min="14104" max="14104" width="4.85546875" style="4" bestFit="1" customWidth="1"/>
    <col min="14105" max="14105" width="4" style="4" customWidth="1"/>
    <col min="14106" max="14106" width="5" style="4" customWidth="1"/>
    <col min="14107" max="14107" width="11.42578125" style="4"/>
    <col min="14108" max="14108" width="12.42578125" style="4" customWidth="1"/>
    <col min="14109" max="14109" width="10.85546875" style="4" customWidth="1"/>
    <col min="14110" max="14111" width="6.140625" style="4" customWidth="1"/>
    <col min="14112" max="14112" width="1.7109375" style="4" customWidth="1"/>
    <col min="14113" max="14113" width="6" style="4" customWidth="1"/>
    <col min="14114" max="14115" width="5.28515625" style="4" customWidth="1"/>
    <col min="14116" max="14116" width="1.7109375" style="4" customWidth="1"/>
    <col min="14117" max="14119" width="5.28515625" style="4" customWidth="1"/>
    <col min="14120" max="14120" width="1.7109375" style="4" customWidth="1"/>
    <col min="14121" max="14123" width="5.28515625" style="4" customWidth="1"/>
    <col min="14124" max="14124" width="1.7109375" style="4" customWidth="1"/>
    <col min="14125" max="14127" width="5.28515625" style="4" customWidth="1"/>
    <col min="14128" max="14128" width="1.7109375" style="4" customWidth="1"/>
    <col min="14129" max="14131" width="5.28515625" style="4" customWidth="1"/>
    <col min="14132" max="14132" width="1.7109375" style="4" customWidth="1"/>
    <col min="14133" max="14135" width="5.28515625" style="4" customWidth="1"/>
    <col min="14136" max="14334" width="11.42578125" style="4"/>
    <col min="14335" max="14335" width="22.7109375" style="4" customWidth="1"/>
    <col min="14336" max="14336" width="7.28515625" style="4" customWidth="1"/>
    <col min="14337" max="14337" width="6.85546875" style="4" customWidth="1"/>
    <col min="14338" max="14338" width="6" style="4" bestFit="1" customWidth="1"/>
    <col min="14339" max="14339" width="1.7109375" style="4" customWidth="1"/>
    <col min="14340" max="14340" width="6" style="4" bestFit="1" customWidth="1"/>
    <col min="14341" max="14342" width="5.42578125" style="4" customWidth="1"/>
    <col min="14343" max="14343" width="1.7109375" style="4" customWidth="1"/>
    <col min="14344" max="14346" width="5.140625" style="4" customWidth="1"/>
    <col min="14347" max="14347" width="1.7109375" style="4" customWidth="1"/>
    <col min="14348" max="14350" width="4.7109375" style="4" customWidth="1"/>
    <col min="14351" max="14351" width="1.7109375" style="4" customWidth="1"/>
    <col min="14352" max="14354" width="4.7109375" style="4" customWidth="1"/>
    <col min="14355" max="14355" width="1.7109375" style="4" customWidth="1"/>
    <col min="14356" max="14358" width="4.7109375" style="4" customWidth="1"/>
    <col min="14359" max="14359" width="1.7109375" style="4" customWidth="1"/>
    <col min="14360" max="14360" width="4.85546875" style="4" bestFit="1" customWidth="1"/>
    <col min="14361" max="14361" width="4" style="4" customWidth="1"/>
    <col min="14362" max="14362" width="5" style="4" customWidth="1"/>
    <col min="14363" max="14363" width="11.42578125" style="4"/>
    <col min="14364" max="14364" width="12.42578125" style="4" customWidth="1"/>
    <col min="14365" max="14365" width="10.85546875" style="4" customWidth="1"/>
    <col min="14366" max="14367" width="6.140625" style="4" customWidth="1"/>
    <col min="14368" max="14368" width="1.7109375" style="4" customWidth="1"/>
    <col min="14369" max="14369" width="6" style="4" customWidth="1"/>
    <col min="14370" max="14371" width="5.28515625" style="4" customWidth="1"/>
    <col min="14372" max="14372" width="1.7109375" style="4" customWidth="1"/>
    <col min="14373" max="14375" width="5.28515625" style="4" customWidth="1"/>
    <col min="14376" max="14376" width="1.7109375" style="4" customWidth="1"/>
    <col min="14377" max="14379" width="5.28515625" style="4" customWidth="1"/>
    <col min="14380" max="14380" width="1.7109375" style="4" customWidth="1"/>
    <col min="14381" max="14383" width="5.28515625" style="4" customWidth="1"/>
    <col min="14384" max="14384" width="1.7109375" style="4" customWidth="1"/>
    <col min="14385" max="14387" width="5.28515625" style="4" customWidth="1"/>
    <col min="14388" max="14388" width="1.7109375" style="4" customWidth="1"/>
    <col min="14389" max="14391" width="5.28515625" style="4" customWidth="1"/>
    <col min="14392" max="14590" width="11.42578125" style="4"/>
    <col min="14591" max="14591" width="22.7109375" style="4" customWidth="1"/>
    <col min="14592" max="14592" width="7.28515625" style="4" customWidth="1"/>
    <col min="14593" max="14593" width="6.85546875" style="4" customWidth="1"/>
    <col min="14594" max="14594" width="6" style="4" bestFit="1" customWidth="1"/>
    <col min="14595" max="14595" width="1.7109375" style="4" customWidth="1"/>
    <col min="14596" max="14596" width="6" style="4" bestFit="1" customWidth="1"/>
    <col min="14597" max="14598" width="5.42578125" style="4" customWidth="1"/>
    <col min="14599" max="14599" width="1.7109375" style="4" customWidth="1"/>
    <col min="14600" max="14602" width="5.140625" style="4" customWidth="1"/>
    <col min="14603" max="14603" width="1.7109375" style="4" customWidth="1"/>
    <col min="14604" max="14606" width="4.7109375" style="4" customWidth="1"/>
    <col min="14607" max="14607" width="1.7109375" style="4" customWidth="1"/>
    <col min="14608" max="14610" width="4.7109375" style="4" customWidth="1"/>
    <col min="14611" max="14611" width="1.7109375" style="4" customWidth="1"/>
    <col min="14612" max="14614" width="4.7109375" style="4" customWidth="1"/>
    <col min="14615" max="14615" width="1.7109375" style="4" customWidth="1"/>
    <col min="14616" max="14616" width="4.85546875" style="4" bestFit="1" customWidth="1"/>
    <col min="14617" max="14617" width="4" style="4" customWidth="1"/>
    <col min="14618" max="14618" width="5" style="4" customWidth="1"/>
    <col min="14619" max="14619" width="11.42578125" style="4"/>
    <col min="14620" max="14620" width="12.42578125" style="4" customWidth="1"/>
    <col min="14621" max="14621" width="10.85546875" style="4" customWidth="1"/>
    <col min="14622" max="14623" width="6.140625" style="4" customWidth="1"/>
    <col min="14624" max="14624" width="1.7109375" style="4" customWidth="1"/>
    <col min="14625" max="14625" width="6" style="4" customWidth="1"/>
    <col min="14626" max="14627" width="5.28515625" style="4" customWidth="1"/>
    <col min="14628" max="14628" width="1.7109375" style="4" customWidth="1"/>
    <col min="14629" max="14631" width="5.28515625" style="4" customWidth="1"/>
    <col min="14632" max="14632" width="1.7109375" style="4" customWidth="1"/>
    <col min="14633" max="14635" width="5.28515625" style="4" customWidth="1"/>
    <col min="14636" max="14636" width="1.7109375" style="4" customWidth="1"/>
    <col min="14637" max="14639" width="5.28515625" style="4" customWidth="1"/>
    <col min="14640" max="14640" width="1.7109375" style="4" customWidth="1"/>
    <col min="14641" max="14643" width="5.28515625" style="4" customWidth="1"/>
    <col min="14644" max="14644" width="1.7109375" style="4" customWidth="1"/>
    <col min="14645" max="14647" width="5.28515625" style="4" customWidth="1"/>
    <col min="14648" max="14846" width="11.42578125" style="4"/>
    <col min="14847" max="14847" width="22.7109375" style="4" customWidth="1"/>
    <col min="14848" max="14848" width="7.28515625" style="4" customWidth="1"/>
    <col min="14849" max="14849" width="6.85546875" style="4" customWidth="1"/>
    <col min="14850" max="14850" width="6" style="4" bestFit="1" customWidth="1"/>
    <col min="14851" max="14851" width="1.7109375" style="4" customWidth="1"/>
    <col min="14852" max="14852" width="6" style="4" bestFit="1" customWidth="1"/>
    <col min="14853" max="14854" width="5.42578125" style="4" customWidth="1"/>
    <col min="14855" max="14855" width="1.7109375" style="4" customWidth="1"/>
    <col min="14856" max="14858" width="5.140625" style="4" customWidth="1"/>
    <col min="14859" max="14859" width="1.7109375" style="4" customWidth="1"/>
    <col min="14860" max="14862" width="4.7109375" style="4" customWidth="1"/>
    <col min="14863" max="14863" width="1.7109375" style="4" customWidth="1"/>
    <col min="14864" max="14866" width="4.7109375" style="4" customWidth="1"/>
    <col min="14867" max="14867" width="1.7109375" style="4" customWidth="1"/>
    <col min="14868" max="14870" width="4.7109375" style="4" customWidth="1"/>
    <col min="14871" max="14871" width="1.7109375" style="4" customWidth="1"/>
    <col min="14872" max="14872" width="4.85546875" style="4" bestFit="1" customWidth="1"/>
    <col min="14873" max="14873" width="4" style="4" customWidth="1"/>
    <col min="14874" max="14874" width="5" style="4" customWidth="1"/>
    <col min="14875" max="14875" width="11.42578125" style="4"/>
    <col min="14876" max="14876" width="12.42578125" style="4" customWidth="1"/>
    <col min="14877" max="14877" width="10.85546875" style="4" customWidth="1"/>
    <col min="14878" max="14879" width="6.140625" style="4" customWidth="1"/>
    <col min="14880" max="14880" width="1.7109375" style="4" customWidth="1"/>
    <col min="14881" max="14881" width="6" style="4" customWidth="1"/>
    <col min="14882" max="14883" width="5.28515625" style="4" customWidth="1"/>
    <col min="14884" max="14884" width="1.7109375" style="4" customWidth="1"/>
    <col min="14885" max="14887" width="5.28515625" style="4" customWidth="1"/>
    <col min="14888" max="14888" width="1.7109375" style="4" customWidth="1"/>
    <col min="14889" max="14891" width="5.28515625" style="4" customWidth="1"/>
    <col min="14892" max="14892" width="1.7109375" style="4" customWidth="1"/>
    <col min="14893" max="14895" width="5.28515625" style="4" customWidth="1"/>
    <col min="14896" max="14896" width="1.7109375" style="4" customWidth="1"/>
    <col min="14897" max="14899" width="5.28515625" style="4" customWidth="1"/>
    <col min="14900" max="14900" width="1.7109375" style="4" customWidth="1"/>
    <col min="14901" max="14903" width="5.28515625" style="4" customWidth="1"/>
    <col min="14904" max="15102" width="11.42578125" style="4"/>
    <col min="15103" max="15103" width="22.7109375" style="4" customWidth="1"/>
    <col min="15104" max="15104" width="7.28515625" style="4" customWidth="1"/>
    <col min="15105" max="15105" width="6.85546875" style="4" customWidth="1"/>
    <col min="15106" max="15106" width="6" style="4" bestFit="1" customWidth="1"/>
    <col min="15107" max="15107" width="1.7109375" style="4" customWidth="1"/>
    <col min="15108" max="15108" width="6" style="4" bestFit="1" customWidth="1"/>
    <col min="15109" max="15110" width="5.42578125" style="4" customWidth="1"/>
    <col min="15111" max="15111" width="1.7109375" style="4" customWidth="1"/>
    <col min="15112" max="15114" width="5.140625" style="4" customWidth="1"/>
    <col min="15115" max="15115" width="1.7109375" style="4" customWidth="1"/>
    <col min="15116" max="15118" width="4.7109375" style="4" customWidth="1"/>
    <col min="15119" max="15119" width="1.7109375" style="4" customWidth="1"/>
    <col min="15120" max="15122" width="4.7109375" style="4" customWidth="1"/>
    <col min="15123" max="15123" width="1.7109375" style="4" customWidth="1"/>
    <col min="15124" max="15126" width="4.7109375" style="4" customWidth="1"/>
    <col min="15127" max="15127" width="1.7109375" style="4" customWidth="1"/>
    <col min="15128" max="15128" width="4.85546875" style="4" bestFit="1" customWidth="1"/>
    <col min="15129" max="15129" width="4" style="4" customWidth="1"/>
    <col min="15130" max="15130" width="5" style="4" customWidth="1"/>
    <col min="15131" max="15131" width="11.42578125" style="4"/>
    <col min="15132" max="15132" width="12.42578125" style="4" customWidth="1"/>
    <col min="15133" max="15133" width="10.85546875" style="4" customWidth="1"/>
    <col min="15134" max="15135" width="6.140625" style="4" customWidth="1"/>
    <col min="15136" max="15136" width="1.7109375" style="4" customWidth="1"/>
    <col min="15137" max="15137" width="6" style="4" customWidth="1"/>
    <col min="15138" max="15139" width="5.28515625" style="4" customWidth="1"/>
    <col min="15140" max="15140" width="1.7109375" style="4" customWidth="1"/>
    <col min="15141" max="15143" width="5.28515625" style="4" customWidth="1"/>
    <col min="15144" max="15144" width="1.7109375" style="4" customWidth="1"/>
    <col min="15145" max="15147" width="5.28515625" style="4" customWidth="1"/>
    <col min="15148" max="15148" width="1.7109375" style="4" customWidth="1"/>
    <col min="15149" max="15151" width="5.28515625" style="4" customWidth="1"/>
    <col min="15152" max="15152" width="1.7109375" style="4" customWidth="1"/>
    <col min="15153" max="15155" width="5.28515625" style="4" customWidth="1"/>
    <col min="15156" max="15156" width="1.7109375" style="4" customWidth="1"/>
    <col min="15157" max="15159" width="5.28515625" style="4" customWidth="1"/>
    <col min="15160" max="15358" width="11.42578125" style="4"/>
    <col min="15359" max="15359" width="22.7109375" style="4" customWidth="1"/>
    <col min="15360" max="15360" width="7.28515625" style="4" customWidth="1"/>
    <col min="15361" max="15361" width="6.85546875" style="4" customWidth="1"/>
    <col min="15362" max="15362" width="6" style="4" bestFit="1" customWidth="1"/>
    <col min="15363" max="15363" width="1.7109375" style="4" customWidth="1"/>
    <col min="15364" max="15364" width="6" style="4" bestFit="1" customWidth="1"/>
    <col min="15365" max="15366" width="5.42578125" style="4" customWidth="1"/>
    <col min="15367" max="15367" width="1.7109375" style="4" customWidth="1"/>
    <col min="15368" max="15370" width="5.140625" style="4" customWidth="1"/>
    <col min="15371" max="15371" width="1.7109375" style="4" customWidth="1"/>
    <col min="15372" max="15374" width="4.7109375" style="4" customWidth="1"/>
    <col min="15375" max="15375" width="1.7109375" style="4" customWidth="1"/>
    <col min="15376" max="15378" width="4.7109375" style="4" customWidth="1"/>
    <col min="15379" max="15379" width="1.7109375" style="4" customWidth="1"/>
    <col min="15380" max="15382" width="4.7109375" style="4" customWidth="1"/>
    <col min="15383" max="15383" width="1.7109375" style="4" customWidth="1"/>
    <col min="15384" max="15384" width="4.85546875" style="4" bestFit="1" customWidth="1"/>
    <col min="15385" max="15385" width="4" style="4" customWidth="1"/>
    <col min="15386" max="15386" width="5" style="4" customWidth="1"/>
    <col min="15387" max="15387" width="11.42578125" style="4"/>
    <col min="15388" max="15388" width="12.42578125" style="4" customWidth="1"/>
    <col min="15389" max="15389" width="10.85546875" style="4" customWidth="1"/>
    <col min="15390" max="15391" width="6.140625" style="4" customWidth="1"/>
    <col min="15392" max="15392" width="1.7109375" style="4" customWidth="1"/>
    <col min="15393" max="15393" width="6" style="4" customWidth="1"/>
    <col min="15394" max="15395" width="5.28515625" style="4" customWidth="1"/>
    <col min="15396" max="15396" width="1.7109375" style="4" customWidth="1"/>
    <col min="15397" max="15399" width="5.28515625" style="4" customWidth="1"/>
    <col min="15400" max="15400" width="1.7109375" style="4" customWidth="1"/>
    <col min="15401" max="15403" width="5.28515625" style="4" customWidth="1"/>
    <col min="15404" max="15404" width="1.7109375" style="4" customWidth="1"/>
    <col min="15405" max="15407" width="5.28515625" style="4" customWidth="1"/>
    <col min="15408" max="15408" width="1.7109375" style="4" customWidth="1"/>
    <col min="15409" max="15411" width="5.28515625" style="4" customWidth="1"/>
    <col min="15412" max="15412" width="1.7109375" style="4" customWidth="1"/>
    <col min="15413" max="15415" width="5.28515625" style="4" customWidth="1"/>
    <col min="15416" max="15614" width="11.42578125" style="4"/>
    <col min="15615" max="15615" width="22.7109375" style="4" customWidth="1"/>
    <col min="15616" max="15616" width="7.28515625" style="4" customWidth="1"/>
    <col min="15617" max="15617" width="6.85546875" style="4" customWidth="1"/>
    <col min="15618" max="15618" width="6" style="4" bestFit="1" customWidth="1"/>
    <col min="15619" max="15619" width="1.7109375" style="4" customWidth="1"/>
    <col min="15620" max="15620" width="6" style="4" bestFit="1" customWidth="1"/>
    <col min="15621" max="15622" width="5.42578125" style="4" customWidth="1"/>
    <col min="15623" max="15623" width="1.7109375" style="4" customWidth="1"/>
    <col min="15624" max="15626" width="5.140625" style="4" customWidth="1"/>
    <col min="15627" max="15627" width="1.7109375" style="4" customWidth="1"/>
    <col min="15628" max="15630" width="4.7109375" style="4" customWidth="1"/>
    <col min="15631" max="15631" width="1.7109375" style="4" customWidth="1"/>
    <col min="15632" max="15634" width="4.7109375" style="4" customWidth="1"/>
    <col min="15635" max="15635" width="1.7109375" style="4" customWidth="1"/>
    <col min="15636" max="15638" width="4.7109375" style="4" customWidth="1"/>
    <col min="15639" max="15639" width="1.7109375" style="4" customWidth="1"/>
    <col min="15640" max="15640" width="4.85546875" style="4" bestFit="1" customWidth="1"/>
    <col min="15641" max="15641" width="4" style="4" customWidth="1"/>
    <col min="15642" max="15642" width="5" style="4" customWidth="1"/>
    <col min="15643" max="15643" width="11.42578125" style="4"/>
    <col min="15644" max="15644" width="12.42578125" style="4" customWidth="1"/>
    <col min="15645" max="15645" width="10.85546875" style="4" customWidth="1"/>
    <col min="15646" max="15647" width="6.140625" style="4" customWidth="1"/>
    <col min="15648" max="15648" width="1.7109375" style="4" customWidth="1"/>
    <col min="15649" max="15649" width="6" style="4" customWidth="1"/>
    <col min="15650" max="15651" width="5.28515625" style="4" customWidth="1"/>
    <col min="15652" max="15652" width="1.7109375" style="4" customWidth="1"/>
    <col min="15653" max="15655" width="5.28515625" style="4" customWidth="1"/>
    <col min="15656" max="15656" width="1.7109375" style="4" customWidth="1"/>
    <col min="15657" max="15659" width="5.28515625" style="4" customWidth="1"/>
    <col min="15660" max="15660" width="1.7109375" style="4" customWidth="1"/>
    <col min="15661" max="15663" width="5.28515625" style="4" customWidth="1"/>
    <col min="15664" max="15664" width="1.7109375" style="4" customWidth="1"/>
    <col min="15665" max="15667" width="5.28515625" style="4" customWidth="1"/>
    <col min="15668" max="15668" width="1.7109375" style="4" customWidth="1"/>
    <col min="15669" max="15671" width="5.28515625" style="4" customWidth="1"/>
    <col min="15672" max="15870" width="11.42578125" style="4"/>
    <col min="15871" max="15871" width="22.7109375" style="4" customWidth="1"/>
    <col min="15872" max="15872" width="7.28515625" style="4" customWidth="1"/>
    <col min="15873" max="15873" width="6.85546875" style="4" customWidth="1"/>
    <col min="15874" max="15874" width="6" style="4" bestFit="1" customWidth="1"/>
    <col min="15875" max="15875" width="1.7109375" style="4" customWidth="1"/>
    <col min="15876" max="15876" width="6" style="4" bestFit="1" customWidth="1"/>
    <col min="15877" max="15878" width="5.42578125" style="4" customWidth="1"/>
    <col min="15879" max="15879" width="1.7109375" style="4" customWidth="1"/>
    <col min="15880" max="15882" width="5.140625" style="4" customWidth="1"/>
    <col min="15883" max="15883" width="1.7109375" style="4" customWidth="1"/>
    <col min="15884" max="15886" width="4.7109375" style="4" customWidth="1"/>
    <col min="15887" max="15887" width="1.7109375" style="4" customWidth="1"/>
    <col min="15888" max="15890" width="4.7109375" style="4" customWidth="1"/>
    <col min="15891" max="15891" width="1.7109375" style="4" customWidth="1"/>
    <col min="15892" max="15894" width="4.7109375" style="4" customWidth="1"/>
    <col min="15895" max="15895" width="1.7109375" style="4" customWidth="1"/>
    <col min="15896" max="15896" width="4.85546875" style="4" bestFit="1" customWidth="1"/>
    <col min="15897" max="15897" width="4" style="4" customWidth="1"/>
    <col min="15898" max="15898" width="5" style="4" customWidth="1"/>
    <col min="15899" max="15899" width="11.42578125" style="4"/>
    <col min="15900" max="15900" width="12.42578125" style="4" customWidth="1"/>
    <col min="15901" max="15901" width="10.85546875" style="4" customWidth="1"/>
    <col min="15902" max="15903" width="6.140625" style="4" customWidth="1"/>
    <col min="15904" max="15904" width="1.7109375" style="4" customWidth="1"/>
    <col min="15905" max="15905" width="6" style="4" customWidth="1"/>
    <col min="15906" max="15907" width="5.28515625" style="4" customWidth="1"/>
    <col min="15908" max="15908" width="1.7109375" style="4" customWidth="1"/>
    <col min="15909" max="15911" width="5.28515625" style="4" customWidth="1"/>
    <col min="15912" max="15912" width="1.7109375" style="4" customWidth="1"/>
    <col min="15913" max="15915" width="5.28515625" style="4" customWidth="1"/>
    <col min="15916" max="15916" width="1.7109375" style="4" customWidth="1"/>
    <col min="15917" max="15919" width="5.28515625" style="4" customWidth="1"/>
    <col min="15920" max="15920" width="1.7109375" style="4" customWidth="1"/>
    <col min="15921" max="15923" width="5.28515625" style="4" customWidth="1"/>
    <col min="15924" max="15924" width="1.7109375" style="4" customWidth="1"/>
    <col min="15925" max="15927" width="5.28515625" style="4" customWidth="1"/>
    <col min="15928" max="16126" width="11.42578125" style="4"/>
    <col min="16127" max="16127" width="22.7109375" style="4" customWidth="1"/>
    <col min="16128" max="16128" width="7.28515625" style="4" customWidth="1"/>
    <col min="16129" max="16129" width="6.85546875" style="4" customWidth="1"/>
    <col min="16130" max="16130" width="6" style="4" bestFit="1" customWidth="1"/>
    <col min="16131" max="16131" width="1.7109375" style="4" customWidth="1"/>
    <col min="16132" max="16132" width="6" style="4" bestFit="1" customWidth="1"/>
    <col min="16133" max="16134" width="5.42578125" style="4" customWidth="1"/>
    <col min="16135" max="16135" width="1.7109375" style="4" customWidth="1"/>
    <col min="16136" max="16138" width="5.140625" style="4" customWidth="1"/>
    <col min="16139" max="16139" width="1.7109375" style="4" customWidth="1"/>
    <col min="16140" max="16142" width="4.7109375" style="4" customWidth="1"/>
    <col min="16143" max="16143" width="1.7109375" style="4" customWidth="1"/>
    <col min="16144" max="16146" width="4.7109375" style="4" customWidth="1"/>
    <col min="16147" max="16147" width="1.7109375" style="4" customWidth="1"/>
    <col min="16148" max="16150" width="4.7109375" style="4" customWidth="1"/>
    <col min="16151" max="16151" width="1.7109375" style="4" customWidth="1"/>
    <col min="16152" max="16152" width="4.85546875" style="4" bestFit="1" customWidth="1"/>
    <col min="16153" max="16153" width="4" style="4" customWidth="1"/>
    <col min="16154" max="16154" width="5" style="4" customWidth="1"/>
    <col min="16155" max="16155" width="11.42578125" style="4"/>
    <col min="16156" max="16156" width="12.42578125" style="4" customWidth="1"/>
    <col min="16157" max="16157" width="10.85546875" style="4" customWidth="1"/>
    <col min="16158" max="16159" width="6.140625" style="4" customWidth="1"/>
    <col min="16160" max="16160" width="1.7109375" style="4" customWidth="1"/>
    <col min="16161" max="16161" width="6" style="4" customWidth="1"/>
    <col min="16162" max="16163" width="5.28515625" style="4" customWidth="1"/>
    <col min="16164" max="16164" width="1.7109375" style="4" customWidth="1"/>
    <col min="16165" max="16167" width="5.28515625" style="4" customWidth="1"/>
    <col min="16168" max="16168" width="1.7109375" style="4" customWidth="1"/>
    <col min="16169" max="16171" width="5.28515625" style="4" customWidth="1"/>
    <col min="16172" max="16172" width="1.7109375" style="4" customWidth="1"/>
    <col min="16173" max="16175" width="5.28515625" style="4" customWidth="1"/>
    <col min="16176" max="16176" width="1.7109375" style="4" customWidth="1"/>
    <col min="16177" max="16179" width="5.28515625" style="4" customWidth="1"/>
    <col min="16180" max="16180" width="1.7109375" style="4" customWidth="1"/>
    <col min="16181" max="16183" width="5.28515625" style="4" customWidth="1"/>
    <col min="16184" max="16384" width="11.42578125" style="4"/>
  </cols>
  <sheetData>
    <row r="1" spans="1:60" s="33" customFormat="1" ht="14.25" customHeight="1" thickBot="1" x14ac:dyDescent="0.3">
      <c r="A1" s="287" t="s">
        <v>120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D1" s="114"/>
      <c r="AE1" s="115"/>
      <c r="AF1" s="116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7"/>
      <c r="BE1" s="117"/>
      <c r="BF1" s="260" t="s">
        <v>127</v>
      </c>
    </row>
    <row r="2" spans="1:60" s="33" customFormat="1" ht="15" x14ac:dyDescent="0.25">
      <c r="A2" s="287" t="s">
        <v>9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</row>
    <row r="3" spans="1:60" s="33" customFormat="1" ht="15" x14ac:dyDescent="0.25">
      <c r="A3" s="287" t="s">
        <v>98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D3" s="286" t="s">
        <v>30</v>
      </c>
      <c r="AE3" s="286"/>
      <c r="AF3" s="286"/>
      <c r="AG3" s="286"/>
      <c r="AH3" s="286"/>
      <c r="AI3" s="286"/>
      <c r="AJ3" s="286"/>
      <c r="AK3" s="286"/>
      <c r="AL3" s="286"/>
      <c r="AM3" s="286"/>
      <c r="AN3" s="286"/>
      <c r="AO3" s="286"/>
      <c r="AP3" s="286"/>
      <c r="AQ3" s="286"/>
      <c r="AR3" s="286"/>
      <c r="AS3" s="286"/>
      <c r="AT3" s="286"/>
      <c r="AU3" s="286"/>
      <c r="AV3" s="286"/>
      <c r="AW3" s="286"/>
      <c r="AX3" s="286"/>
      <c r="AY3" s="286"/>
      <c r="AZ3" s="286"/>
      <c r="BA3" s="286"/>
      <c r="BB3" s="286"/>
      <c r="BC3" s="286"/>
      <c r="BD3" s="286"/>
      <c r="BE3" s="286"/>
    </row>
    <row r="4" spans="1:60" s="33" customFormat="1" ht="15" x14ac:dyDescent="0.25">
      <c r="A4" s="287" t="s">
        <v>97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D4" s="286" t="s">
        <v>31</v>
      </c>
      <c r="AE4" s="286"/>
      <c r="AF4" s="286"/>
      <c r="AG4" s="286"/>
      <c r="AH4" s="286"/>
      <c r="AI4" s="286"/>
      <c r="AJ4" s="286"/>
      <c r="AK4" s="286"/>
      <c r="AL4" s="286"/>
      <c r="AM4" s="286"/>
      <c r="AN4" s="286"/>
      <c r="AO4" s="286"/>
      <c r="AP4" s="286"/>
      <c r="AQ4" s="286"/>
      <c r="AR4" s="286"/>
      <c r="AS4" s="286"/>
      <c r="AT4" s="286"/>
      <c r="AU4" s="286"/>
      <c r="AV4" s="286"/>
      <c r="AW4" s="286"/>
      <c r="AX4" s="286"/>
      <c r="AY4" s="286"/>
      <c r="AZ4" s="286"/>
      <c r="BA4" s="286"/>
      <c r="BB4" s="286"/>
      <c r="BC4" s="286"/>
      <c r="BD4" s="286"/>
      <c r="BE4" s="286"/>
    </row>
    <row r="5" spans="1:60" s="33" customFormat="1" ht="15" x14ac:dyDescent="0.25">
      <c r="A5" s="287" t="s">
        <v>156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D5" s="286" t="s">
        <v>112</v>
      </c>
      <c r="AE5" s="286"/>
      <c r="AF5" s="286"/>
      <c r="AG5" s="286"/>
      <c r="AH5" s="286"/>
      <c r="AI5" s="286"/>
      <c r="AJ5" s="286"/>
      <c r="AK5" s="286"/>
      <c r="AL5" s="286"/>
      <c r="AM5" s="286"/>
      <c r="AN5" s="286"/>
      <c r="AO5" s="286"/>
      <c r="AP5" s="286"/>
      <c r="AQ5" s="286"/>
      <c r="AR5" s="286"/>
      <c r="AS5" s="286"/>
      <c r="AT5" s="286"/>
      <c r="AU5" s="286"/>
      <c r="AV5" s="286"/>
      <c r="AW5" s="286"/>
      <c r="AX5" s="286"/>
      <c r="AY5" s="286"/>
      <c r="AZ5" s="286"/>
      <c r="BA5" s="286"/>
      <c r="BB5" s="286"/>
      <c r="BC5" s="286"/>
      <c r="BD5" s="286"/>
      <c r="BE5" s="286"/>
    </row>
    <row r="6" spans="1:60" s="33" customFormat="1" ht="15.75" thickBot="1" x14ac:dyDescent="0.3">
      <c r="A6" s="37"/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83"/>
      <c r="AD6" s="281" t="s">
        <v>113</v>
      </c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1"/>
    </row>
    <row r="7" spans="1:60" x14ac:dyDescent="0.25">
      <c r="A7" s="270" t="s">
        <v>96</v>
      </c>
      <c r="B7" s="273" t="s">
        <v>11</v>
      </c>
      <c r="C7" s="273"/>
      <c r="D7" s="273"/>
      <c r="E7" s="8"/>
      <c r="F7" s="273" t="s">
        <v>13</v>
      </c>
      <c r="G7" s="273"/>
      <c r="H7" s="273"/>
      <c r="I7" s="9"/>
      <c r="J7" s="273" t="s">
        <v>14</v>
      </c>
      <c r="K7" s="273"/>
      <c r="L7" s="273"/>
      <c r="M7" s="9"/>
      <c r="N7" s="273" t="s">
        <v>15</v>
      </c>
      <c r="O7" s="273"/>
      <c r="P7" s="273"/>
      <c r="Q7" s="9"/>
      <c r="R7" s="273" t="s">
        <v>17</v>
      </c>
      <c r="S7" s="273"/>
      <c r="T7" s="273"/>
      <c r="U7" s="9"/>
      <c r="V7" s="273" t="s">
        <v>18</v>
      </c>
      <c r="W7" s="273"/>
      <c r="X7" s="273"/>
      <c r="Y7" s="9"/>
      <c r="Z7" s="273" t="s">
        <v>19</v>
      </c>
      <c r="AA7" s="273"/>
      <c r="AB7" s="273"/>
      <c r="AC7" s="17"/>
      <c r="AD7" s="282" t="s">
        <v>96</v>
      </c>
      <c r="AE7" s="284" t="s">
        <v>11</v>
      </c>
      <c r="AF7" s="284"/>
      <c r="AG7" s="284"/>
      <c r="AH7" s="118"/>
      <c r="AI7" s="284" t="s">
        <v>13</v>
      </c>
      <c r="AJ7" s="284"/>
      <c r="AK7" s="284"/>
      <c r="AL7" s="118"/>
      <c r="AM7" s="284" t="s">
        <v>14</v>
      </c>
      <c r="AN7" s="284"/>
      <c r="AO7" s="284"/>
      <c r="AP7" s="118"/>
      <c r="AQ7" s="284" t="s">
        <v>15</v>
      </c>
      <c r="AR7" s="284"/>
      <c r="AS7" s="284"/>
      <c r="AT7" s="118"/>
      <c r="AU7" s="284" t="s">
        <v>17</v>
      </c>
      <c r="AV7" s="284"/>
      <c r="AW7" s="284"/>
      <c r="AX7" s="118"/>
      <c r="AY7" s="284" t="s">
        <v>18</v>
      </c>
      <c r="AZ7" s="284"/>
      <c r="BA7" s="284"/>
      <c r="BB7" s="118"/>
      <c r="BC7" s="284" t="s">
        <v>19</v>
      </c>
      <c r="BD7" s="284"/>
      <c r="BE7" s="284"/>
    </row>
    <row r="8" spans="1:60" ht="15.75" customHeight="1" thickBot="1" x14ac:dyDescent="0.3">
      <c r="A8" s="271"/>
      <c r="B8" s="191" t="s">
        <v>32</v>
      </c>
      <c r="C8" s="191" t="s">
        <v>33</v>
      </c>
      <c r="D8" s="191" t="s">
        <v>34</v>
      </c>
      <c r="E8" s="191"/>
      <c r="F8" s="224" t="s">
        <v>32</v>
      </c>
      <c r="G8" s="224" t="s">
        <v>33</v>
      </c>
      <c r="H8" s="224" t="s">
        <v>34</v>
      </c>
      <c r="I8" s="191"/>
      <c r="J8" s="191" t="s">
        <v>32</v>
      </c>
      <c r="K8" s="191" t="s">
        <v>33</v>
      </c>
      <c r="L8" s="191" t="s">
        <v>34</v>
      </c>
      <c r="M8" s="191"/>
      <c r="N8" s="191" t="s">
        <v>32</v>
      </c>
      <c r="O8" s="191" t="s">
        <v>33</v>
      </c>
      <c r="P8" s="191" t="s">
        <v>34</v>
      </c>
      <c r="Q8" s="191"/>
      <c r="R8" s="191" t="s">
        <v>32</v>
      </c>
      <c r="S8" s="191" t="s">
        <v>33</v>
      </c>
      <c r="T8" s="191" t="s">
        <v>34</v>
      </c>
      <c r="U8" s="191"/>
      <c r="V8" s="191" t="s">
        <v>32</v>
      </c>
      <c r="W8" s="191" t="s">
        <v>33</v>
      </c>
      <c r="X8" s="191" t="s">
        <v>34</v>
      </c>
      <c r="Y8" s="191"/>
      <c r="Z8" s="191" t="s">
        <v>32</v>
      </c>
      <c r="AA8" s="191" t="s">
        <v>33</v>
      </c>
      <c r="AB8" s="191" t="s">
        <v>34</v>
      </c>
      <c r="AC8" s="18"/>
      <c r="AD8" s="283"/>
      <c r="AE8" s="119" t="s">
        <v>32</v>
      </c>
      <c r="AF8" s="119" t="s">
        <v>33</v>
      </c>
      <c r="AG8" s="119" t="s">
        <v>34</v>
      </c>
      <c r="AH8" s="119"/>
      <c r="AI8" s="119" t="s">
        <v>32</v>
      </c>
      <c r="AJ8" s="119" t="s">
        <v>33</v>
      </c>
      <c r="AK8" s="119" t="s">
        <v>34</v>
      </c>
      <c r="AL8" s="119"/>
      <c r="AM8" s="119" t="s">
        <v>32</v>
      </c>
      <c r="AN8" s="119" t="s">
        <v>33</v>
      </c>
      <c r="AO8" s="119" t="s">
        <v>34</v>
      </c>
      <c r="AP8" s="119"/>
      <c r="AQ8" s="119" t="s">
        <v>32</v>
      </c>
      <c r="AR8" s="119" t="s">
        <v>33</v>
      </c>
      <c r="AS8" s="119" t="s">
        <v>34</v>
      </c>
      <c r="AT8" s="119"/>
      <c r="AU8" s="119" t="s">
        <v>32</v>
      </c>
      <c r="AV8" s="119" t="s">
        <v>33</v>
      </c>
      <c r="AW8" s="119" t="s">
        <v>34</v>
      </c>
      <c r="AX8" s="119"/>
      <c r="AY8" s="119" t="s">
        <v>32</v>
      </c>
      <c r="AZ8" s="119" t="s">
        <v>33</v>
      </c>
      <c r="BA8" s="119" t="s">
        <v>34</v>
      </c>
      <c r="BB8" s="119"/>
      <c r="BC8" s="119" t="s">
        <v>32</v>
      </c>
      <c r="BD8" s="119" t="s">
        <v>33</v>
      </c>
      <c r="BE8" s="119" t="s">
        <v>34</v>
      </c>
    </row>
    <row r="9" spans="1:60" s="67" customFormat="1" ht="13.5" x14ac:dyDescent="0.25">
      <c r="A9" s="289" t="s">
        <v>6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94"/>
      <c r="AD9" s="120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2"/>
    </row>
    <row r="10" spans="1:60" ht="4.5" customHeight="1" x14ac:dyDescent="0.25">
      <c r="F10" s="40"/>
      <c r="G10" s="40"/>
      <c r="H10" s="40"/>
      <c r="AD10" s="123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5"/>
    </row>
    <row r="11" spans="1:60" ht="15" customHeight="1" x14ac:dyDescent="0.25">
      <c r="A11" s="30" t="s">
        <v>11</v>
      </c>
      <c r="B11" s="74">
        <f t="shared" ref="B11:D14" si="0">+B16+B21</f>
        <v>10579</v>
      </c>
      <c r="C11" s="74">
        <f t="shared" si="0"/>
        <v>6329</v>
      </c>
      <c r="D11" s="74">
        <f t="shared" si="0"/>
        <v>4250</v>
      </c>
      <c r="E11" s="74"/>
      <c r="F11" s="74">
        <f t="shared" ref="F11:H14" si="1">+F16+F21</f>
        <v>513</v>
      </c>
      <c r="G11" s="74">
        <f t="shared" si="1"/>
        <v>310</v>
      </c>
      <c r="H11" s="74">
        <f t="shared" si="1"/>
        <v>203</v>
      </c>
      <c r="I11" s="74"/>
      <c r="J11" s="74">
        <f t="shared" ref="J11:L14" si="2">+J16+J21</f>
        <v>4628</v>
      </c>
      <c r="K11" s="74">
        <f t="shared" si="2"/>
        <v>2724</v>
      </c>
      <c r="L11" s="74">
        <f t="shared" si="2"/>
        <v>1904</v>
      </c>
      <c r="M11" s="74"/>
      <c r="N11" s="74">
        <f t="shared" ref="N11:P14" si="3">+N16+N21</f>
        <v>1912</v>
      </c>
      <c r="O11" s="74">
        <f t="shared" si="3"/>
        <v>1174</v>
      </c>
      <c r="P11" s="74">
        <f t="shared" si="3"/>
        <v>738</v>
      </c>
      <c r="Q11" s="74"/>
      <c r="R11" s="74">
        <f t="shared" ref="R11:T14" si="4">+R16+R21</f>
        <v>1986</v>
      </c>
      <c r="S11" s="74">
        <f t="shared" si="4"/>
        <v>1207</v>
      </c>
      <c r="T11" s="74">
        <f t="shared" si="4"/>
        <v>779</v>
      </c>
      <c r="U11" s="74"/>
      <c r="V11" s="74">
        <f t="shared" ref="V11:X14" si="5">+V16+V21</f>
        <v>1202</v>
      </c>
      <c r="W11" s="74">
        <f t="shared" si="5"/>
        <v>733</v>
      </c>
      <c r="X11" s="74">
        <f t="shared" si="5"/>
        <v>469</v>
      </c>
      <c r="Y11" s="74"/>
      <c r="Z11" s="74">
        <f t="shared" ref="Z11:AB14" si="6">+Z16+Z21</f>
        <v>338</v>
      </c>
      <c r="AA11" s="74">
        <f t="shared" si="6"/>
        <v>181</v>
      </c>
      <c r="AB11" s="74">
        <f t="shared" si="6"/>
        <v>157</v>
      </c>
      <c r="AC11" s="21"/>
      <c r="AD11" s="126" t="s">
        <v>11</v>
      </c>
      <c r="AE11" s="127">
        <f t="shared" ref="AE11:AG14" si="7">+AE16+AE21</f>
        <v>444816</v>
      </c>
      <c r="AF11" s="127">
        <f t="shared" si="7"/>
        <v>228588</v>
      </c>
      <c r="AG11" s="127">
        <f t="shared" si="7"/>
        <v>216228</v>
      </c>
      <c r="AH11" s="127"/>
      <c r="AI11" s="127">
        <f t="shared" ref="AI11:AJ14" si="8">+AI16+AI21</f>
        <v>74541</v>
      </c>
      <c r="AJ11" s="127">
        <f t="shared" si="8"/>
        <v>38335</v>
      </c>
      <c r="AK11" s="128">
        <f>+AI11-AJ11</f>
        <v>36206</v>
      </c>
      <c r="AL11" s="127"/>
      <c r="AM11" s="127">
        <f t="shared" ref="AM11:AN14" si="9">+AM16+AM21</f>
        <v>80982</v>
      </c>
      <c r="AN11" s="127">
        <f t="shared" si="9"/>
        <v>42147</v>
      </c>
      <c r="AO11" s="128">
        <f>+AM11-AN11</f>
        <v>38835</v>
      </c>
      <c r="AP11" s="127"/>
      <c r="AQ11" s="127">
        <f t="shared" ref="AQ11:AR14" si="10">+AQ16+AQ21</f>
        <v>74704</v>
      </c>
      <c r="AR11" s="127">
        <f t="shared" si="10"/>
        <v>38439</v>
      </c>
      <c r="AS11" s="128">
        <f>+AQ11-AR11</f>
        <v>36265</v>
      </c>
      <c r="AT11" s="127"/>
      <c r="AU11" s="127">
        <f t="shared" ref="AU11:AV14" si="11">+AU16+AU21</f>
        <v>73360</v>
      </c>
      <c r="AV11" s="127">
        <f t="shared" si="11"/>
        <v>37689</v>
      </c>
      <c r="AW11" s="128">
        <f>+AU11-AV11</f>
        <v>35671</v>
      </c>
      <c r="AX11" s="127"/>
      <c r="AY11" s="127">
        <f t="shared" ref="AY11:AZ14" si="12">+AY16+AY21</f>
        <v>71380</v>
      </c>
      <c r="AZ11" s="127">
        <f t="shared" si="12"/>
        <v>36471</v>
      </c>
      <c r="BA11" s="128">
        <f>+AY11-AZ11</f>
        <v>34909</v>
      </c>
      <c r="BB11" s="127"/>
      <c r="BC11" s="127">
        <f t="shared" ref="BC11:BD14" si="13">+BC16+BC21</f>
        <v>69849</v>
      </c>
      <c r="BD11" s="127">
        <f t="shared" si="13"/>
        <v>35507</v>
      </c>
      <c r="BE11" s="128">
        <f>+BC11-BD11</f>
        <v>34342</v>
      </c>
      <c r="BF11" s="42"/>
      <c r="BG11" s="42"/>
      <c r="BH11" s="42"/>
    </row>
    <row r="12" spans="1:60" ht="15" customHeight="1" x14ac:dyDescent="0.25">
      <c r="A12" s="85" t="s">
        <v>35</v>
      </c>
      <c r="B12" s="21">
        <f t="shared" si="0"/>
        <v>10515</v>
      </c>
      <c r="C12" s="21">
        <f t="shared" si="0"/>
        <v>6289</v>
      </c>
      <c r="D12" s="21">
        <f t="shared" si="0"/>
        <v>4226</v>
      </c>
      <c r="E12" s="21"/>
      <c r="F12" s="21">
        <f t="shared" si="1"/>
        <v>500</v>
      </c>
      <c r="G12" s="21">
        <f t="shared" si="1"/>
        <v>301</v>
      </c>
      <c r="H12" s="21">
        <f t="shared" si="1"/>
        <v>199</v>
      </c>
      <c r="I12" s="21"/>
      <c r="J12" s="21">
        <f t="shared" si="2"/>
        <v>4610</v>
      </c>
      <c r="K12" s="21">
        <f t="shared" si="2"/>
        <v>2710</v>
      </c>
      <c r="L12" s="21">
        <f t="shared" si="2"/>
        <v>1900</v>
      </c>
      <c r="M12" s="21"/>
      <c r="N12" s="21">
        <f t="shared" si="3"/>
        <v>1903</v>
      </c>
      <c r="O12" s="21">
        <f t="shared" si="3"/>
        <v>1170</v>
      </c>
      <c r="P12" s="21">
        <f t="shared" si="3"/>
        <v>733</v>
      </c>
      <c r="Q12" s="21"/>
      <c r="R12" s="21">
        <f t="shared" si="4"/>
        <v>1973</v>
      </c>
      <c r="S12" s="21">
        <f t="shared" si="4"/>
        <v>1197</v>
      </c>
      <c r="T12" s="21">
        <f t="shared" si="4"/>
        <v>776</v>
      </c>
      <c r="U12" s="21"/>
      <c r="V12" s="21">
        <f t="shared" si="5"/>
        <v>1195</v>
      </c>
      <c r="W12" s="21">
        <f t="shared" si="5"/>
        <v>730</v>
      </c>
      <c r="X12" s="21">
        <f t="shared" si="5"/>
        <v>465</v>
      </c>
      <c r="Y12" s="21"/>
      <c r="Z12" s="21">
        <f t="shared" si="6"/>
        <v>334</v>
      </c>
      <c r="AA12" s="21">
        <f t="shared" si="6"/>
        <v>181</v>
      </c>
      <c r="AB12" s="21">
        <f t="shared" si="6"/>
        <v>153</v>
      </c>
      <c r="AC12" s="21"/>
      <c r="AD12" s="129" t="s">
        <v>36</v>
      </c>
      <c r="AE12" s="127">
        <f t="shared" si="7"/>
        <v>401786</v>
      </c>
      <c r="AF12" s="127">
        <f t="shared" si="7"/>
        <v>206601</v>
      </c>
      <c r="AG12" s="127">
        <f t="shared" si="7"/>
        <v>195185</v>
      </c>
      <c r="AH12" s="127"/>
      <c r="AI12" s="127">
        <f t="shared" si="8"/>
        <v>66786</v>
      </c>
      <c r="AJ12" s="127">
        <f t="shared" si="8"/>
        <v>34341</v>
      </c>
      <c r="AK12" s="128">
        <f t="shared" ref="AK12:AK14" si="14">+AI12-AJ12</f>
        <v>32445</v>
      </c>
      <c r="AL12" s="127"/>
      <c r="AM12" s="127">
        <f t="shared" si="9"/>
        <v>73415</v>
      </c>
      <c r="AN12" s="127">
        <f t="shared" si="9"/>
        <v>38256</v>
      </c>
      <c r="AO12" s="128">
        <f t="shared" ref="AO12:AO14" si="15">+AM12-AN12</f>
        <v>35159</v>
      </c>
      <c r="AP12" s="127"/>
      <c r="AQ12" s="127">
        <f t="shared" si="10"/>
        <v>67620</v>
      </c>
      <c r="AR12" s="127">
        <f t="shared" si="10"/>
        <v>34817</v>
      </c>
      <c r="AS12" s="128">
        <f t="shared" ref="AS12:AS14" si="16">+AQ12-AR12</f>
        <v>32803</v>
      </c>
      <c r="AT12" s="127"/>
      <c r="AU12" s="127">
        <f t="shared" si="11"/>
        <v>66396</v>
      </c>
      <c r="AV12" s="127">
        <f t="shared" si="11"/>
        <v>34122</v>
      </c>
      <c r="AW12" s="128">
        <f t="shared" ref="AW12:AW14" si="17">+AU12-AV12</f>
        <v>32274</v>
      </c>
      <c r="AX12" s="127"/>
      <c r="AY12" s="127">
        <f t="shared" si="12"/>
        <v>64574</v>
      </c>
      <c r="AZ12" s="127">
        <f t="shared" si="12"/>
        <v>33032</v>
      </c>
      <c r="BA12" s="128">
        <f t="shared" ref="BA12:BA14" si="18">+AY12-AZ12</f>
        <v>31542</v>
      </c>
      <c r="BB12" s="127"/>
      <c r="BC12" s="127">
        <f t="shared" si="13"/>
        <v>62995</v>
      </c>
      <c r="BD12" s="127">
        <f t="shared" si="13"/>
        <v>32033</v>
      </c>
      <c r="BE12" s="128">
        <f t="shared" ref="BE12:BE14" si="19">+BC12-BD12</f>
        <v>30962</v>
      </c>
      <c r="BF12" s="42"/>
      <c r="BG12" s="42"/>
      <c r="BH12" s="42"/>
    </row>
    <row r="13" spans="1:60" ht="15" customHeight="1" x14ac:dyDescent="0.25">
      <c r="A13" s="85" t="s">
        <v>37</v>
      </c>
      <c r="B13" s="21">
        <f t="shared" si="0"/>
        <v>55</v>
      </c>
      <c r="C13" s="21">
        <f t="shared" si="0"/>
        <v>33</v>
      </c>
      <c r="D13" s="21">
        <f t="shared" si="0"/>
        <v>22</v>
      </c>
      <c r="E13" s="21"/>
      <c r="F13" s="21">
        <f t="shared" si="1"/>
        <v>12</v>
      </c>
      <c r="G13" s="21">
        <f t="shared" si="1"/>
        <v>8</v>
      </c>
      <c r="H13" s="21">
        <f t="shared" si="1"/>
        <v>4</v>
      </c>
      <c r="I13" s="21"/>
      <c r="J13" s="21">
        <f t="shared" si="2"/>
        <v>15</v>
      </c>
      <c r="K13" s="21">
        <f t="shared" si="2"/>
        <v>11</v>
      </c>
      <c r="L13" s="21">
        <f t="shared" si="2"/>
        <v>4</v>
      </c>
      <c r="M13" s="21"/>
      <c r="N13" s="21">
        <f t="shared" si="3"/>
        <v>8</v>
      </c>
      <c r="O13" s="21">
        <f t="shared" si="3"/>
        <v>4</v>
      </c>
      <c r="P13" s="21">
        <f t="shared" si="3"/>
        <v>4</v>
      </c>
      <c r="Q13" s="21"/>
      <c r="R13" s="21">
        <f t="shared" si="4"/>
        <v>10</v>
      </c>
      <c r="S13" s="21">
        <f t="shared" si="4"/>
        <v>8</v>
      </c>
      <c r="T13" s="21">
        <f t="shared" si="4"/>
        <v>2</v>
      </c>
      <c r="U13" s="21"/>
      <c r="V13" s="21">
        <f t="shared" si="5"/>
        <v>6</v>
      </c>
      <c r="W13" s="21">
        <f t="shared" si="5"/>
        <v>2</v>
      </c>
      <c r="X13" s="21">
        <f t="shared" si="5"/>
        <v>4</v>
      </c>
      <c r="Y13" s="21"/>
      <c r="Z13" s="21">
        <f t="shared" si="6"/>
        <v>4</v>
      </c>
      <c r="AA13" s="21">
        <f t="shared" si="6"/>
        <v>0</v>
      </c>
      <c r="AB13" s="21">
        <f t="shared" si="6"/>
        <v>4</v>
      </c>
      <c r="AC13" s="21"/>
      <c r="AD13" s="129" t="s">
        <v>38</v>
      </c>
      <c r="AE13" s="127">
        <f t="shared" si="7"/>
        <v>37562</v>
      </c>
      <c r="AF13" s="127">
        <f t="shared" si="7"/>
        <v>19412</v>
      </c>
      <c r="AG13" s="127">
        <f t="shared" si="7"/>
        <v>18150</v>
      </c>
      <c r="AH13" s="127"/>
      <c r="AI13" s="127">
        <f t="shared" si="8"/>
        <v>6800</v>
      </c>
      <c r="AJ13" s="127">
        <f t="shared" si="8"/>
        <v>3553</v>
      </c>
      <c r="AK13" s="128">
        <f t="shared" si="14"/>
        <v>3247</v>
      </c>
      <c r="AL13" s="127"/>
      <c r="AM13" s="127">
        <f t="shared" si="9"/>
        <v>6616</v>
      </c>
      <c r="AN13" s="127">
        <f t="shared" si="9"/>
        <v>3430</v>
      </c>
      <c r="AO13" s="128">
        <f t="shared" si="15"/>
        <v>3186</v>
      </c>
      <c r="AP13" s="127"/>
      <c r="AQ13" s="127">
        <f t="shared" si="10"/>
        <v>6180</v>
      </c>
      <c r="AR13" s="127">
        <f t="shared" si="10"/>
        <v>3178</v>
      </c>
      <c r="AS13" s="128">
        <f t="shared" si="16"/>
        <v>3002</v>
      </c>
      <c r="AT13" s="127"/>
      <c r="AU13" s="127">
        <f t="shared" si="11"/>
        <v>6084</v>
      </c>
      <c r="AV13" s="127">
        <f t="shared" si="11"/>
        <v>3179</v>
      </c>
      <c r="AW13" s="128">
        <f t="shared" si="17"/>
        <v>2905</v>
      </c>
      <c r="AX13" s="127"/>
      <c r="AY13" s="127">
        <f t="shared" si="12"/>
        <v>5910</v>
      </c>
      <c r="AZ13" s="127">
        <f t="shared" si="12"/>
        <v>3015</v>
      </c>
      <c r="BA13" s="128">
        <f t="shared" si="18"/>
        <v>2895</v>
      </c>
      <c r="BB13" s="127"/>
      <c r="BC13" s="127">
        <f t="shared" si="13"/>
        <v>5972</v>
      </c>
      <c r="BD13" s="127">
        <f t="shared" si="13"/>
        <v>3057</v>
      </c>
      <c r="BE13" s="128">
        <f t="shared" si="19"/>
        <v>2915</v>
      </c>
      <c r="BF13" s="42"/>
      <c r="BG13" s="42"/>
      <c r="BH13" s="42"/>
    </row>
    <row r="14" spans="1:60" ht="15" customHeight="1" x14ac:dyDescent="0.25">
      <c r="A14" s="86" t="s">
        <v>108</v>
      </c>
      <c r="B14" s="21">
        <f t="shared" si="0"/>
        <v>9</v>
      </c>
      <c r="C14" s="21">
        <f t="shared" si="0"/>
        <v>7</v>
      </c>
      <c r="D14" s="21">
        <f t="shared" si="0"/>
        <v>2</v>
      </c>
      <c r="E14" s="21"/>
      <c r="F14" s="21">
        <f t="shared" si="1"/>
        <v>1</v>
      </c>
      <c r="G14" s="21">
        <f t="shared" si="1"/>
        <v>1</v>
      </c>
      <c r="H14" s="21">
        <f t="shared" si="1"/>
        <v>0</v>
      </c>
      <c r="I14" s="21"/>
      <c r="J14" s="21">
        <f t="shared" si="2"/>
        <v>3</v>
      </c>
      <c r="K14" s="21">
        <f t="shared" si="2"/>
        <v>3</v>
      </c>
      <c r="L14" s="21">
        <f t="shared" si="2"/>
        <v>0</v>
      </c>
      <c r="M14" s="21"/>
      <c r="N14" s="21">
        <f t="shared" si="3"/>
        <v>1</v>
      </c>
      <c r="O14" s="21">
        <f t="shared" si="3"/>
        <v>0</v>
      </c>
      <c r="P14" s="21">
        <f t="shared" si="3"/>
        <v>1</v>
      </c>
      <c r="Q14" s="21"/>
      <c r="R14" s="21">
        <f t="shared" si="4"/>
        <v>3</v>
      </c>
      <c r="S14" s="21">
        <f t="shared" si="4"/>
        <v>2</v>
      </c>
      <c r="T14" s="21">
        <f t="shared" si="4"/>
        <v>1</v>
      </c>
      <c r="U14" s="21"/>
      <c r="V14" s="21">
        <f t="shared" si="5"/>
        <v>1</v>
      </c>
      <c r="W14" s="21">
        <f t="shared" si="5"/>
        <v>1</v>
      </c>
      <c r="X14" s="21">
        <f t="shared" si="5"/>
        <v>0</v>
      </c>
      <c r="Y14" s="21"/>
      <c r="Z14" s="21">
        <f t="shared" si="6"/>
        <v>0</v>
      </c>
      <c r="AA14" s="21">
        <f t="shared" si="6"/>
        <v>0</v>
      </c>
      <c r="AB14" s="21">
        <f t="shared" si="6"/>
        <v>0</v>
      </c>
      <c r="AC14" s="21"/>
      <c r="AD14" s="129" t="s">
        <v>114</v>
      </c>
      <c r="AE14" s="127">
        <f t="shared" si="7"/>
        <v>5468</v>
      </c>
      <c r="AF14" s="127">
        <f t="shared" si="7"/>
        <v>2575</v>
      </c>
      <c r="AG14" s="127">
        <f t="shared" si="7"/>
        <v>2893</v>
      </c>
      <c r="AH14" s="127"/>
      <c r="AI14" s="127">
        <f t="shared" si="8"/>
        <v>955</v>
      </c>
      <c r="AJ14" s="127">
        <f t="shared" si="8"/>
        <v>441</v>
      </c>
      <c r="AK14" s="128">
        <f t="shared" si="14"/>
        <v>514</v>
      </c>
      <c r="AL14" s="127"/>
      <c r="AM14" s="127">
        <f t="shared" si="9"/>
        <v>951</v>
      </c>
      <c r="AN14" s="127">
        <f t="shared" si="9"/>
        <v>461</v>
      </c>
      <c r="AO14" s="128">
        <f t="shared" si="15"/>
        <v>490</v>
      </c>
      <c r="AP14" s="127"/>
      <c r="AQ14" s="127">
        <f t="shared" si="10"/>
        <v>904</v>
      </c>
      <c r="AR14" s="127">
        <f t="shared" si="10"/>
        <v>444</v>
      </c>
      <c r="AS14" s="128">
        <f t="shared" si="16"/>
        <v>460</v>
      </c>
      <c r="AT14" s="127"/>
      <c r="AU14" s="127">
        <f t="shared" si="11"/>
        <v>880</v>
      </c>
      <c r="AV14" s="127">
        <f t="shared" si="11"/>
        <v>388</v>
      </c>
      <c r="AW14" s="128">
        <f t="shared" si="17"/>
        <v>492</v>
      </c>
      <c r="AX14" s="127"/>
      <c r="AY14" s="127">
        <f t="shared" si="12"/>
        <v>896</v>
      </c>
      <c r="AZ14" s="127">
        <f t="shared" si="12"/>
        <v>424</v>
      </c>
      <c r="BA14" s="128">
        <f t="shared" si="18"/>
        <v>472</v>
      </c>
      <c r="BB14" s="127"/>
      <c r="BC14" s="127">
        <f t="shared" si="13"/>
        <v>882</v>
      </c>
      <c r="BD14" s="127">
        <f t="shared" si="13"/>
        <v>417</v>
      </c>
      <c r="BE14" s="128">
        <f t="shared" si="19"/>
        <v>465</v>
      </c>
      <c r="BF14" s="42"/>
      <c r="BG14" s="42"/>
      <c r="BH14" s="42"/>
    </row>
    <row r="15" spans="1:60" ht="8.25" customHeight="1" x14ac:dyDescent="0.25">
      <c r="A15" s="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129"/>
      <c r="AE15" s="127"/>
      <c r="AF15" s="127"/>
      <c r="AG15" s="127"/>
      <c r="AH15" s="127"/>
      <c r="AI15" s="127"/>
      <c r="AJ15" s="127"/>
      <c r="AK15" s="128"/>
      <c r="AL15" s="127"/>
      <c r="AM15" s="127"/>
      <c r="AN15" s="127"/>
      <c r="AO15" s="128"/>
      <c r="AP15" s="127"/>
      <c r="AQ15" s="127"/>
      <c r="AR15" s="127"/>
      <c r="AS15" s="128"/>
      <c r="AT15" s="127"/>
      <c r="AU15" s="127"/>
      <c r="AV15" s="127"/>
      <c r="AW15" s="128"/>
      <c r="AX15" s="127"/>
      <c r="AY15" s="127"/>
      <c r="AZ15" s="127"/>
      <c r="BA15" s="128"/>
      <c r="BB15" s="127"/>
      <c r="BC15" s="127"/>
      <c r="BD15" s="127"/>
      <c r="BE15" s="128"/>
      <c r="BF15" s="42"/>
      <c r="BG15" s="42"/>
      <c r="BH15" s="42"/>
    </row>
    <row r="16" spans="1:60" ht="15" customHeight="1" x14ac:dyDescent="0.25">
      <c r="A16" s="8" t="s">
        <v>39</v>
      </c>
      <c r="B16" s="68">
        <f>SUM(B17:B19)</f>
        <v>6580</v>
      </c>
      <c r="C16" s="68">
        <f t="shared" ref="C16:D16" si="20">SUM(C17:C19)</f>
        <v>3896</v>
      </c>
      <c r="D16" s="68">
        <f t="shared" si="20"/>
        <v>2684</v>
      </c>
      <c r="E16" s="68"/>
      <c r="F16" s="68">
        <f>SUM(F17:F19)</f>
        <v>263</v>
      </c>
      <c r="G16" s="68">
        <f t="shared" ref="G16" si="21">SUM(G17:G19)</f>
        <v>165</v>
      </c>
      <c r="H16" s="68">
        <f t="shared" ref="H16" si="22">SUM(H17:H19)</f>
        <v>98</v>
      </c>
      <c r="I16" s="102"/>
      <c r="J16" s="68">
        <f>SUM(J17:J19)</f>
        <v>2959</v>
      </c>
      <c r="K16" s="68">
        <f t="shared" ref="K16" si="23">SUM(K17:K19)</f>
        <v>1733</v>
      </c>
      <c r="L16" s="68">
        <f t="shared" ref="L16" si="24">SUM(L17:L19)</f>
        <v>1226</v>
      </c>
      <c r="M16" s="102"/>
      <c r="N16" s="68">
        <f>SUM(N17:N19)</f>
        <v>1158</v>
      </c>
      <c r="O16" s="68">
        <f t="shared" ref="O16" si="25">SUM(O17:O19)</f>
        <v>698</v>
      </c>
      <c r="P16" s="68">
        <f t="shared" ref="P16" si="26">SUM(P17:P19)</f>
        <v>460</v>
      </c>
      <c r="Q16" s="102"/>
      <c r="R16" s="68">
        <f>SUM(R17:R19)</f>
        <v>1260</v>
      </c>
      <c r="S16" s="68">
        <f t="shared" ref="S16" si="27">SUM(S17:S19)</f>
        <v>741</v>
      </c>
      <c r="T16" s="68">
        <f t="shared" ref="T16" si="28">SUM(T17:T19)</f>
        <v>519</v>
      </c>
      <c r="U16" s="102"/>
      <c r="V16" s="68">
        <f>SUM(V17:V19)</f>
        <v>764</v>
      </c>
      <c r="W16" s="68">
        <f t="shared" ref="W16" si="29">SUM(W17:W19)</f>
        <v>463</v>
      </c>
      <c r="X16" s="68">
        <f t="shared" ref="X16" si="30">SUM(X17:X19)</f>
        <v>301</v>
      </c>
      <c r="Y16" s="102"/>
      <c r="Z16" s="68">
        <f>SUM(Z17:Z19)</f>
        <v>176</v>
      </c>
      <c r="AA16" s="68">
        <f t="shared" ref="AA16" si="31">SUM(AA17:AA19)</f>
        <v>96</v>
      </c>
      <c r="AB16" s="68">
        <f t="shared" ref="AB16" si="32">SUM(AB17:AB19)</f>
        <v>80</v>
      </c>
      <c r="AC16" s="21"/>
      <c r="AD16" s="126" t="s">
        <v>39</v>
      </c>
      <c r="AE16" s="127">
        <f>SUM(AE17:AE19)</f>
        <v>316620</v>
      </c>
      <c r="AF16" s="127">
        <f>SUM(AF17:AF19)</f>
        <v>162227</v>
      </c>
      <c r="AG16" s="127">
        <f>SUM(AG17:AG19)</f>
        <v>154393</v>
      </c>
      <c r="AH16" s="127"/>
      <c r="AI16" s="127">
        <f>SUM(AI17:AI19)</f>
        <v>53061</v>
      </c>
      <c r="AJ16" s="127">
        <f>SUM(AJ17:AJ19)</f>
        <v>27264</v>
      </c>
      <c r="AK16" s="128">
        <f>+AI16-AJ16</f>
        <v>25797</v>
      </c>
      <c r="AL16" s="127"/>
      <c r="AM16" s="127">
        <f>SUM(AM17:AM19)</f>
        <v>57363</v>
      </c>
      <c r="AN16" s="127">
        <f>SUM(AN17:AN19)</f>
        <v>29786</v>
      </c>
      <c r="AO16" s="128">
        <f>+AM16-AN16</f>
        <v>27577</v>
      </c>
      <c r="AP16" s="127"/>
      <c r="AQ16" s="127">
        <f>SUM(AQ17:AQ19)</f>
        <v>53085</v>
      </c>
      <c r="AR16" s="127">
        <f>SUM(AR17:AR19)</f>
        <v>27223</v>
      </c>
      <c r="AS16" s="128">
        <f>+AQ16-AR16</f>
        <v>25862</v>
      </c>
      <c r="AT16" s="127"/>
      <c r="AU16" s="127">
        <f>SUM(AU17:AU19)</f>
        <v>52255</v>
      </c>
      <c r="AV16" s="127">
        <f>SUM(AV17:AV19)</f>
        <v>26826</v>
      </c>
      <c r="AW16" s="128">
        <f>+AU16-AV16</f>
        <v>25429</v>
      </c>
      <c r="AX16" s="127"/>
      <c r="AY16" s="127">
        <f>SUM(AY17:AY19)</f>
        <v>50884</v>
      </c>
      <c r="AZ16" s="127">
        <f>SUM(AZ17:AZ19)</f>
        <v>25858</v>
      </c>
      <c r="BA16" s="128">
        <f>+AY16-AZ16</f>
        <v>25026</v>
      </c>
      <c r="BB16" s="127"/>
      <c r="BC16" s="127">
        <f>SUM(BC17:BC19)</f>
        <v>49972</v>
      </c>
      <c r="BD16" s="127">
        <f>SUM(BD17:BD19)</f>
        <v>25270</v>
      </c>
      <c r="BE16" s="128">
        <f>+BC16-BD16</f>
        <v>24702</v>
      </c>
      <c r="BF16" s="28"/>
      <c r="BG16" s="28"/>
      <c r="BH16" s="42"/>
    </row>
    <row r="17" spans="1:60" ht="15" customHeight="1" x14ac:dyDescent="0.2">
      <c r="A17" s="85" t="s">
        <v>35</v>
      </c>
      <c r="B17" s="251">
        <v>6516</v>
      </c>
      <c r="C17" s="251">
        <v>3856</v>
      </c>
      <c r="D17" s="251">
        <v>2660</v>
      </c>
      <c r="E17" s="251"/>
      <c r="F17" s="251">
        <v>250</v>
      </c>
      <c r="G17" s="251">
        <v>156</v>
      </c>
      <c r="H17" s="251">
        <v>94</v>
      </c>
      <c r="I17" s="251"/>
      <c r="J17" s="251">
        <v>2941</v>
      </c>
      <c r="K17" s="251">
        <v>1719</v>
      </c>
      <c r="L17" s="251">
        <v>1222</v>
      </c>
      <c r="M17" s="251"/>
      <c r="N17" s="251">
        <v>1149</v>
      </c>
      <c r="O17" s="251">
        <v>694</v>
      </c>
      <c r="P17" s="251">
        <v>455</v>
      </c>
      <c r="Q17" s="251"/>
      <c r="R17" s="251">
        <v>1247</v>
      </c>
      <c r="S17" s="251">
        <v>731</v>
      </c>
      <c r="T17" s="251">
        <v>516</v>
      </c>
      <c r="U17" s="251"/>
      <c r="V17" s="251">
        <v>757</v>
      </c>
      <c r="W17" s="251">
        <v>460</v>
      </c>
      <c r="X17" s="251">
        <v>297</v>
      </c>
      <c r="Y17" s="251"/>
      <c r="Z17" s="251">
        <v>172</v>
      </c>
      <c r="AA17" s="251">
        <v>96</v>
      </c>
      <c r="AB17" s="251">
        <v>76</v>
      </c>
      <c r="AC17" s="26"/>
      <c r="AD17" s="129" t="s">
        <v>36</v>
      </c>
      <c r="AE17" s="130">
        <v>275122</v>
      </c>
      <c r="AF17" s="130">
        <v>141027</v>
      </c>
      <c r="AG17" s="130">
        <v>134095</v>
      </c>
      <c r="AH17" s="130"/>
      <c r="AI17" s="130">
        <v>45596</v>
      </c>
      <c r="AJ17" s="130">
        <v>23412</v>
      </c>
      <c r="AK17" s="128">
        <f t="shared" ref="AK17:AK19" si="33">+AI17-AJ17</f>
        <v>22184</v>
      </c>
      <c r="AL17" s="130"/>
      <c r="AM17" s="130">
        <v>50108</v>
      </c>
      <c r="AN17" s="130">
        <v>26067</v>
      </c>
      <c r="AO17" s="128">
        <f t="shared" ref="AO17:AO19" si="34">+AM17-AN17</f>
        <v>24041</v>
      </c>
      <c r="AP17" s="130"/>
      <c r="AQ17" s="130">
        <v>46251</v>
      </c>
      <c r="AR17" s="130">
        <v>23727</v>
      </c>
      <c r="AS17" s="128">
        <f t="shared" ref="AS17:AS19" si="35">+AQ17-AR17</f>
        <v>22524</v>
      </c>
      <c r="AT17" s="130"/>
      <c r="AU17" s="130">
        <v>45536</v>
      </c>
      <c r="AV17" s="130">
        <v>23373</v>
      </c>
      <c r="AW17" s="128">
        <f t="shared" ref="AW17:AW19" si="36">+AU17-AV17</f>
        <v>22163</v>
      </c>
      <c r="AX17" s="130"/>
      <c r="AY17" s="130">
        <v>44297</v>
      </c>
      <c r="AZ17" s="130">
        <v>22544</v>
      </c>
      <c r="BA17" s="128">
        <f t="shared" ref="BA17:BA19" si="37">+AY17-AZ17</f>
        <v>21753</v>
      </c>
      <c r="BB17" s="130"/>
      <c r="BC17" s="130">
        <v>43334</v>
      </c>
      <c r="BD17" s="130">
        <v>21904</v>
      </c>
      <c r="BE17" s="128">
        <f t="shared" ref="BE17:BE19" si="38">+BC17-BD17</f>
        <v>21430</v>
      </c>
      <c r="BF17" s="28"/>
      <c r="BG17" s="28"/>
      <c r="BH17" s="42"/>
    </row>
    <row r="18" spans="1:60" ht="15" customHeight="1" x14ac:dyDescent="0.2">
      <c r="A18" s="85" t="s">
        <v>37</v>
      </c>
      <c r="B18" s="251">
        <v>55</v>
      </c>
      <c r="C18" s="251">
        <v>33</v>
      </c>
      <c r="D18" s="251">
        <v>22</v>
      </c>
      <c r="E18" s="251"/>
      <c r="F18" s="251">
        <v>12</v>
      </c>
      <c r="G18" s="251">
        <v>8</v>
      </c>
      <c r="H18" s="251">
        <v>4</v>
      </c>
      <c r="I18" s="251"/>
      <c r="J18" s="251">
        <v>15</v>
      </c>
      <c r="K18" s="251">
        <v>11</v>
      </c>
      <c r="L18" s="251">
        <v>4</v>
      </c>
      <c r="M18" s="251"/>
      <c r="N18" s="251">
        <v>8</v>
      </c>
      <c r="O18" s="251">
        <v>4</v>
      </c>
      <c r="P18" s="251">
        <v>4</v>
      </c>
      <c r="Q18" s="251"/>
      <c r="R18" s="251">
        <v>10</v>
      </c>
      <c r="S18" s="251">
        <v>8</v>
      </c>
      <c r="T18" s="251">
        <v>2</v>
      </c>
      <c r="U18" s="251"/>
      <c r="V18" s="251">
        <v>6</v>
      </c>
      <c r="W18" s="251">
        <v>2</v>
      </c>
      <c r="X18" s="251">
        <v>4</v>
      </c>
      <c r="Y18" s="251"/>
      <c r="Z18" s="251">
        <v>4</v>
      </c>
      <c r="AA18" s="251">
        <v>0</v>
      </c>
      <c r="AB18" s="251">
        <v>4</v>
      </c>
      <c r="AC18" s="26"/>
      <c r="AD18" s="129" t="s">
        <v>38</v>
      </c>
      <c r="AE18" s="130">
        <v>36030</v>
      </c>
      <c r="AF18" s="130">
        <v>18625</v>
      </c>
      <c r="AG18" s="130">
        <v>17405</v>
      </c>
      <c r="AH18" s="130"/>
      <c r="AI18" s="130">
        <v>6510</v>
      </c>
      <c r="AJ18" s="130">
        <v>3411</v>
      </c>
      <c r="AK18" s="128">
        <f t="shared" si="33"/>
        <v>3099</v>
      </c>
      <c r="AL18" s="130"/>
      <c r="AM18" s="130">
        <v>6304</v>
      </c>
      <c r="AN18" s="130">
        <v>3258</v>
      </c>
      <c r="AO18" s="128">
        <f t="shared" si="34"/>
        <v>3046</v>
      </c>
      <c r="AP18" s="130"/>
      <c r="AQ18" s="130">
        <v>5930</v>
      </c>
      <c r="AR18" s="130">
        <v>3052</v>
      </c>
      <c r="AS18" s="128">
        <f t="shared" si="35"/>
        <v>2878</v>
      </c>
      <c r="AT18" s="130"/>
      <c r="AU18" s="130">
        <v>5839</v>
      </c>
      <c r="AV18" s="130">
        <v>3065</v>
      </c>
      <c r="AW18" s="128">
        <f t="shared" si="36"/>
        <v>2774</v>
      </c>
      <c r="AX18" s="130"/>
      <c r="AY18" s="130">
        <v>5691</v>
      </c>
      <c r="AZ18" s="130">
        <v>2890</v>
      </c>
      <c r="BA18" s="128">
        <f t="shared" si="37"/>
        <v>2801</v>
      </c>
      <c r="BB18" s="130"/>
      <c r="BC18" s="130">
        <v>5756</v>
      </c>
      <c r="BD18" s="130">
        <v>2949</v>
      </c>
      <c r="BE18" s="128">
        <f t="shared" si="38"/>
        <v>2807</v>
      </c>
      <c r="BF18" s="28"/>
      <c r="BG18" s="28"/>
      <c r="BH18" s="42"/>
    </row>
    <row r="19" spans="1:60" ht="15" customHeight="1" x14ac:dyDescent="0.2">
      <c r="A19" s="86" t="s">
        <v>108</v>
      </c>
      <c r="B19" s="251">
        <v>9</v>
      </c>
      <c r="C19" s="251">
        <v>7</v>
      </c>
      <c r="D19" s="251">
        <v>2</v>
      </c>
      <c r="E19" s="251"/>
      <c r="F19" s="251">
        <v>1</v>
      </c>
      <c r="G19" s="251">
        <v>1</v>
      </c>
      <c r="H19" s="251"/>
      <c r="I19" s="251"/>
      <c r="J19" s="251">
        <v>3</v>
      </c>
      <c r="K19" s="251">
        <v>3</v>
      </c>
      <c r="L19" s="251"/>
      <c r="M19" s="251"/>
      <c r="N19" s="251">
        <v>1</v>
      </c>
      <c r="O19" s="251"/>
      <c r="P19" s="251">
        <v>1</v>
      </c>
      <c r="Q19" s="251"/>
      <c r="R19" s="251">
        <v>3</v>
      </c>
      <c r="S19" s="251">
        <v>2</v>
      </c>
      <c r="T19" s="251">
        <v>1</v>
      </c>
      <c r="U19" s="251"/>
      <c r="V19" s="251">
        <v>1</v>
      </c>
      <c r="W19" s="251">
        <v>1</v>
      </c>
      <c r="X19" s="251"/>
      <c r="Y19" s="251"/>
      <c r="Z19" s="251"/>
      <c r="AA19" s="251"/>
      <c r="AB19" s="251"/>
      <c r="AC19" s="26"/>
      <c r="AD19" s="129" t="s">
        <v>114</v>
      </c>
      <c r="AE19" s="130">
        <v>5468</v>
      </c>
      <c r="AF19" s="130">
        <v>2575</v>
      </c>
      <c r="AG19" s="130">
        <v>2893</v>
      </c>
      <c r="AH19" s="130"/>
      <c r="AI19" s="130">
        <v>955</v>
      </c>
      <c r="AJ19" s="130">
        <v>441</v>
      </c>
      <c r="AK19" s="128">
        <f t="shared" si="33"/>
        <v>514</v>
      </c>
      <c r="AL19" s="130"/>
      <c r="AM19" s="130">
        <v>951</v>
      </c>
      <c r="AN19" s="130">
        <v>461</v>
      </c>
      <c r="AO19" s="128">
        <f t="shared" si="34"/>
        <v>490</v>
      </c>
      <c r="AP19" s="130"/>
      <c r="AQ19" s="130">
        <v>904</v>
      </c>
      <c r="AR19" s="130">
        <v>444</v>
      </c>
      <c r="AS19" s="128">
        <f t="shared" si="35"/>
        <v>460</v>
      </c>
      <c r="AT19" s="130"/>
      <c r="AU19" s="130">
        <v>880</v>
      </c>
      <c r="AV19" s="130">
        <v>388</v>
      </c>
      <c r="AW19" s="128">
        <f t="shared" si="36"/>
        <v>492</v>
      </c>
      <c r="AX19" s="130"/>
      <c r="AY19" s="130">
        <v>896</v>
      </c>
      <c r="AZ19" s="130">
        <v>424</v>
      </c>
      <c r="BA19" s="128">
        <f t="shared" si="37"/>
        <v>472</v>
      </c>
      <c r="BB19" s="130"/>
      <c r="BC19" s="130">
        <v>882</v>
      </c>
      <c r="BD19" s="130">
        <v>417</v>
      </c>
      <c r="BE19" s="128">
        <f t="shared" si="38"/>
        <v>465</v>
      </c>
      <c r="BF19" s="28"/>
      <c r="BG19" s="28"/>
      <c r="BH19" s="42"/>
    </row>
    <row r="20" spans="1:60" ht="8.25" customHeight="1" x14ac:dyDescent="0.25">
      <c r="A20" s="8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129"/>
      <c r="AE20" s="130"/>
      <c r="AF20" s="130"/>
      <c r="AG20" s="130"/>
      <c r="AH20" s="130"/>
      <c r="AI20" s="130"/>
      <c r="AJ20" s="130"/>
      <c r="AK20" s="128"/>
      <c r="AL20" s="130"/>
      <c r="AM20" s="130"/>
      <c r="AN20" s="130"/>
      <c r="AO20" s="128"/>
      <c r="AP20" s="130"/>
      <c r="AQ20" s="130"/>
      <c r="AR20" s="130"/>
      <c r="AS20" s="128"/>
      <c r="AT20" s="130"/>
      <c r="AU20" s="130"/>
      <c r="AV20" s="130"/>
      <c r="AW20" s="128"/>
      <c r="AX20" s="130"/>
      <c r="AY20" s="130"/>
      <c r="AZ20" s="130"/>
      <c r="BA20" s="128"/>
      <c r="BB20" s="130"/>
      <c r="BC20" s="130"/>
      <c r="BD20" s="130"/>
      <c r="BE20" s="128"/>
      <c r="BF20" s="28"/>
      <c r="BG20" s="28"/>
      <c r="BH20" s="42"/>
    </row>
    <row r="21" spans="1:60" ht="15" customHeight="1" x14ac:dyDescent="0.25">
      <c r="A21" s="8" t="s">
        <v>40</v>
      </c>
      <c r="B21" s="68">
        <f>SUM(B22:B24)</f>
        <v>3999</v>
      </c>
      <c r="C21" s="68">
        <f t="shared" ref="C21" si="39">SUM(C22:C24)</f>
        <v>2433</v>
      </c>
      <c r="D21" s="68">
        <f t="shared" ref="D21" si="40">SUM(D22:D24)</f>
        <v>1566</v>
      </c>
      <c r="E21" s="68"/>
      <c r="F21" s="68">
        <f>SUM(F22:F24)</f>
        <v>250</v>
      </c>
      <c r="G21" s="68">
        <f t="shared" ref="G21" si="41">SUM(G22:G24)</f>
        <v>145</v>
      </c>
      <c r="H21" s="68">
        <f t="shared" ref="H21" si="42">SUM(H22:H24)</f>
        <v>105</v>
      </c>
      <c r="I21" s="102"/>
      <c r="J21" s="68">
        <f>SUM(J22:J24)</f>
        <v>1669</v>
      </c>
      <c r="K21" s="68">
        <f t="shared" ref="K21" si="43">SUM(K22:K24)</f>
        <v>991</v>
      </c>
      <c r="L21" s="68">
        <f t="shared" ref="L21" si="44">SUM(L22:L24)</f>
        <v>678</v>
      </c>
      <c r="M21" s="102"/>
      <c r="N21" s="68">
        <f>SUM(N22:N24)</f>
        <v>754</v>
      </c>
      <c r="O21" s="68">
        <f t="shared" ref="O21" si="45">SUM(O22:O24)</f>
        <v>476</v>
      </c>
      <c r="P21" s="68">
        <f t="shared" ref="P21" si="46">SUM(P22:P24)</f>
        <v>278</v>
      </c>
      <c r="Q21" s="102"/>
      <c r="R21" s="68">
        <f>SUM(R22:R24)</f>
        <v>726</v>
      </c>
      <c r="S21" s="68">
        <f t="shared" ref="S21" si="47">SUM(S22:S24)</f>
        <v>466</v>
      </c>
      <c r="T21" s="68">
        <f t="shared" ref="T21" si="48">SUM(T22:T24)</f>
        <v>260</v>
      </c>
      <c r="U21" s="102"/>
      <c r="V21" s="68">
        <f>SUM(V22:V24)</f>
        <v>438</v>
      </c>
      <c r="W21" s="68">
        <f t="shared" ref="W21" si="49">SUM(W22:W24)</f>
        <v>270</v>
      </c>
      <c r="X21" s="68">
        <f t="shared" ref="X21" si="50">SUM(X22:X24)</f>
        <v>168</v>
      </c>
      <c r="Y21" s="102"/>
      <c r="Z21" s="68">
        <f>SUM(Z22:Z24)</f>
        <v>162</v>
      </c>
      <c r="AA21" s="68">
        <f t="shared" ref="AA21" si="51">SUM(AA22:AA24)</f>
        <v>85</v>
      </c>
      <c r="AB21" s="68">
        <f t="shared" ref="AB21" si="52">SUM(AB22:AB24)</f>
        <v>77</v>
      </c>
      <c r="AC21" s="21"/>
      <c r="AD21" s="131" t="s">
        <v>40</v>
      </c>
      <c r="AE21" s="127">
        <f>SUM(AE22:AE24)</f>
        <v>128196</v>
      </c>
      <c r="AF21" s="127">
        <f>SUM(AF22:AF24)</f>
        <v>66361</v>
      </c>
      <c r="AG21" s="127">
        <f>SUM(AG22:AG24)</f>
        <v>61835</v>
      </c>
      <c r="AH21" s="127"/>
      <c r="AI21" s="127">
        <f>SUM(AI22:AI24)</f>
        <v>21480</v>
      </c>
      <c r="AJ21" s="127">
        <f>SUM(AJ22:AJ24)</f>
        <v>11071</v>
      </c>
      <c r="AK21" s="128">
        <f>+AI21-AJ21</f>
        <v>10409</v>
      </c>
      <c r="AL21" s="127"/>
      <c r="AM21" s="127">
        <f>SUM(AM22:AM24)</f>
        <v>23619</v>
      </c>
      <c r="AN21" s="127">
        <f>SUM(AN22:AN24)</f>
        <v>12361</v>
      </c>
      <c r="AO21" s="128">
        <f>+AM21-AN21</f>
        <v>11258</v>
      </c>
      <c r="AP21" s="127"/>
      <c r="AQ21" s="127">
        <f>SUM(AQ22:AQ24)</f>
        <v>21619</v>
      </c>
      <c r="AR21" s="127">
        <f>SUM(AR22:AR24)</f>
        <v>11216</v>
      </c>
      <c r="AS21" s="128">
        <f>+AQ21-AR21</f>
        <v>10403</v>
      </c>
      <c r="AT21" s="127"/>
      <c r="AU21" s="127">
        <f>SUM(AU22:AU24)</f>
        <v>21105</v>
      </c>
      <c r="AV21" s="127">
        <f>SUM(AV22:AV24)</f>
        <v>10863</v>
      </c>
      <c r="AW21" s="128">
        <f>+AU21-AV21</f>
        <v>10242</v>
      </c>
      <c r="AX21" s="127"/>
      <c r="AY21" s="127">
        <f>SUM(AY22:AY24)</f>
        <v>20496</v>
      </c>
      <c r="AZ21" s="127">
        <f>SUM(AZ22:AZ24)</f>
        <v>10613</v>
      </c>
      <c r="BA21" s="128">
        <f>+AY21-AZ21</f>
        <v>9883</v>
      </c>
      <c r="BB21" s="127"/>
      <c r="BC21" s="127">
        <f>SUM(BC22:BC24)</f>
        <v>19877</v>
      </c>
      <c r="BD21" s="127">
        <f>SUM(BD22:BD24)</f>
        <v>10237</v>
      </c>
      <c r="BE21" s="128">
        <f>+BC21-BD21</f>
        <v>9640</v>
      </c>
      <c r="BF21" s="28"/>
      <c r="BG21" s="28"/>
      <c r="BH21" s="42"/>
    </row>
    <row r="22" spans="1:60" ht="15" customHeight="1" x14ac:dyDescent="0.25">
      <c r="A22" s="85" t="s">
        <v>35</v>
      </c>
      <c r="B22" s="26">
        <v>3999</v>
      </c>
      <c r="C22" s="26">
        <v>2433</v>
      </c>
      <c r="D22" s="26">
        <v>1566</v>
      </c>
      <c r="E22" s="26"/>
      <c r="F22" s="26">
        <v>250</v>
      </c>
      <c r="G22" s="26">
        <v>145</v>
      </c>
      <c r="H22" s="26">
        <v>105</v>
      </c>
      <c r="I22" s="26"/>
      <c r="J22" s="26">
        <v>1669</v>
      </c>
      <c r="K22" s="26">
        <v>991</v>
      </c>
      <c r="L22" s="26">
        <v>678</v>
      </c>
      <c r="M22" s="26"/>
      <c r="N22" s="26">
        <v>754</v>
      </c>
      <c r="O22" s="26">
        <v>476</v>
      </c>
      <c r="P22" s="26">
        <v>278</v>
      </c>
      <c r="Q22" s="26"/>
      <c r="R22" s="26">
        <v>726</v>
      </c>
      <c r="S22" s="26">
        <v>466</v>
      </c>
      <c r="T22" s="26">
        <v>260</v>
      </c>
      <c r="U22" s="26"/>
      <c r="V22" s="26">
        <v>438</v>
      </c>
      <c r="W22" s="26">
        <v>270</v>
      </c>
      <c r="X22" s="26">
        <v>168</v>
      </c>
      <c r="Y22" s="26"/>
      <c r="Z22" s="26">
        <v>162</v>
      </c>
      <c r="AA22" s="26">
        <v>85</v>
      </c>
      <c r="AB22" s="26">
        <v>77</v>
      </c>
      <c r="AC22" s="26"/>
      <c r="AD22" s="129" t="s">
        <v>36</v>
      </c>
      <c r="AE22" s="130">
        <v>126664</v>
      </c>
      <c r="AF22" s="130">
        <v>65574</v>
      </c>
      <c r="AG22" s="130">
        <v>61090</v>
      </c>
      <c r="AH22" s="130"/>
      <c r="AI22" s="130">
        <v>21190</v>
      </c>
      <c r="AJ22" s="130">
        <v>10929</v>
      </c>
      <c r="AK22" s="128">
        <f t="shared" ref="AK22:AK24" si="53">+AI22-AJ22</f>
        <v>10261</v>
      </c>
      <c r="AL22" s="130"/>
      <c r="AM22" s="130">
        <v>23307</v>
      </c>
      <c r="AN22" s="130">
        <v>12189</v>
      </c>
      <c r="AO22" s="128">
        <f t="shared" ref="AO22:AO24" si="54">+AM22-AN22</f>
        <v>11118</v>
      </c>
      <c r="AP22" s="130"/>
      <c r="AQ22" s="130">
        <v>21369</v>
      </c>
      <c r="AR22" s="130">
        <v>11090</v>
      </c>
      <c r="AS22" s="128">
        <f t="shared" ref="AS22:AS24" si="55">+AQ22-AR22</f>
        <v>10279</v>
      </c>
      <c r="AT22" s="130"/>
      <c r="AU22" s="130">
        <v>20860</v>
      </c>
      <c r="AV22" s="130">
        <v>10749</v>
      </c>
      <c r="AW22" s="128">
        <f t="shared" ref="AW22:AW24" si="56">+AU22-AV22</f>
        <v>10111</v>
      </c>
      <c r="AX22" s="130"/>
      <c r="AY22" s="130">
        <v>20277</v>
      </c>
      <c r="AZ22" s="130">
        <v>10488</v>
      </c>
      <c r="BA22" s="128">
        <f t="shared" ref="BA22:BA24" si="57">+AY22-AZ22</f>
        <v>9789</v>
      </c>
      <c r="BB22" s="130"/>
      <c r="BC22" s="130">
        <v>19661</v>
      </c>
      <c r="BD22" s="130">
        <v>10129</v>
      </c>
      <c r="BE22" s="128">
        <f t="shared" ref="BE22:BE24" si="58">+BC22-BD22</f>
        <v>9532</v>
      </c>
      <c r="BF22" s="28"/>
      <c r="BG22" s="28"/>
      <c r="BH22" s="42"/>
    </row>
    <row r="23" spans="1:60" ht="15" customHeight="1" x14ac:dyDescent="0.25">
      <c r="A23" s="85" t="s">
        <v>37</v>
      </c>
      <c r="B23" s="26">
        <v>0</v>
      </c>
      <c r="C23" s="26">
        <v>0</v>
      </c>
      <c r="D23" s="26">
        <v>0</v>
      </c>
      <c r="E23" s="26"/>
      <c r="F23" s="26">
        <v>0</v>
      </c>
      <c r="G23" s="26">
        <v>0</v>
      </c>
      <c r="H23" s="26">
        <v>0</v>
      </c>
      <c r="I23" s="26"/>
      <c r="J23" s="26">
        <v>0</v>
      </c>
      <c r="K23" s="26">
        <v>0</v>
      </c>
      <c r="L23" s="26">
        <v>0</v>
      </c>
      <c r="M23" s="26"/>
      <c r="N23" s="26">
        <v>0</v>
      </c>
      <c r="O23" s="26">
        <v>0</v>
      </c>
      <c r="P23" s="26">
        <v>0</v>
      </c>
      <c r="Q23" s="26"/>
      <c r="R23" s="26">
        <v>0</v>
      </c>
      <c r="S23" s="26">
        <v>0</v>
      </c>
      <c r="T23" s="26">
        <v>0</v>
      </c>
      <c r="U23" s="26"/>
      <c r="V23" s="26">
        <v>0</v>
      </c>
      <c r="W23" s="26">
        <v>0</v>
      </c>
      <c r="X23" s="26">
        <v>0</v>
      </c>
      <c r="Y23" s="26"/>
      <c r="Z23" s="26">
        <v>0</v>
      </c>
      <c r="AA23" s="26">
        <v>0</v>
      </c>
      <c r="AB23" s="26">
        <v>0</v>
      </c>
      <c r="AC23" s="26"/>
      <c r="AD23" s="132" t="s">
        <v>38</v>
      </c>
      <c r="AE23" s="130">
        <v>1532</v>
      </c>
      <c r="AF23" s="130">
        <v>787</v>
      </c>
      <c r="AG23" s="130">
        <v>745</v>
      </c>
      <c r="AH23" s="130"/>
      <c r="AI23" s="130">
        <v>290</v>
      </c>
      <c r="AJ23" s="130">
        <v>142</v>
      </c>
      <c r="AK23" s="128">
        <f t="shared" si="53"/>
        <v>148</v>
      </c>
      <c r="AL23" s="130"/>
      <c r="AM23" s="130">
        <v>312</v>
      </c>
      <c r="AN23" s="130">
        <v>172</v>
      </c>
      <c r="AO23" s="128">
        <f t="shared" si="54"/>
        <v>140</v>
      </c>
      <c r="AP23" s="130"/>
      <c r="AQ23" s="130">
        <v>250</v>
      </c>
      <c r="AR23" s="130">
        <v>126</v>
      </c>
      <c r="AS23" s="128">
        <f t="shared" si="55"/>
        <v>124</v>
      </c>
      <c r="AT23" s="130"/>
      <c r="AU23" s="130">
        <v>245</v>
      </c>
      <c r="AV23" s="130">
        <v>114</v>
      </c>
      <c r="AW23" s="128">
        <f t="shared" si="56"/>
        <v>131</v>
      </c>
      <c r="AX23" s="130"/>
      <c r="AY23" s="130">
        <v>219</v>
      </c>
      <c r="AZ23" s="130">
        <v>125</v>
      </c>
      <c r="BA23" s="128">
        <f t="shared" si="57"/>
        <v>94</v>
      </c>
      <c r="BB23" s="130"/>
      <c r="BC23" s="130">
        <v>216</v>
      </c>
      <c r="BD23" s="130">
        <v>108</v>
      </c>
      <c r="BE23" s="128">
        <f t="shared" si="58"/>
        <v>108</v>
      </c>
      <c r="BF23" s="28"/>
      <c r="BG23" s="28"/>
      <c r="BH23" s="42"/>
    </row>
    <row r="24" spans="1:60" ht="15" customHeight="1" thickBot="1" x14ac:dyDescent="0.3">
      <c r="A24" s="87" t="s">
        <v>108</v>
      </c>
      <c r="B24" s="225">
        <v>0</v>
      </c>
      <c r="C24" s="225">
        <v>0</v>
      </c>
      <c r="D24" s="225">
        <v>0</v>
      </c>
      <c r="E24" s="225"/>
      <c r="F24" s="225">
        <v>0</v>
      </c>
      <c r="G24" s="225">
        <v>0</v>
      </c>
      <c r="H24" s="225">
        <v>0</v>
      </c>
      <c r="I24" s="225"/>
      <c r="J24" s="225">
        <v>0</v>
      </c>
      <c r="K24" s="225">
        <v>0</v>
      </c>
      <c r="L24" s="225">
        <v>0</v>
      </c>
      <c r="M24" s="225"/>
      <c r="N24" s="225">
        <v>0</v>
      </c>
      <c r="O24" s="225">
        <v>0</v>
      </c>
      <c r="P24" s="225">
        <v>0</v>
      </c>
      <c r="Q24" s="225"/>
      <c r="R24" s="225">
        <v>0</v>
      </c>
      <c r="S24" s="225">
        <v>0</v>
      </c>
      <c r="T24" s="225">
        <v>0</v>
      </c>
      <c r="U24" s="225"/>
      <c r="V24" s="225">
        <v>0</v>
      </c>
      <c r="W24" s="225">
        <v>0</v>
      </c>
      <c r="X24" s="225">
        <v>0</v>
      </c>
      <c r="Y24" s="225"/>
      <c r="Z24" s="225">
        <v>0</v>
      </c>
      <c r="AA24" s="225">
        <v>0</v>
      </c>
      <c r="AB24" s="225">
        <v>0</v>
      </c>
      <c r="AC24" s="26"/>
      <c r="AD24" s="133" t="s">
        <v>114</v>
      </c>
      <c r="AE24" s="134">
        <v>0</v>
      </c>
      <c r="AF24" s="134">
        <v>0</v>
      </c>
      <c r="AG24" s="134">
        <v>0</v>
      </c>
      <c r="AH24" s="134"/>
      <c r="AI24" s="134">
        <v>0</v>
      </c>
      <c r="AJ24" s="134">
        <v>0</v>
      </c>
      <c r="AK24" s="135">
        <f t="shared" si="53"/>
        <v>0</v>
      </c>
      <c r="AL24" s="134"/>
      <c r="AM24" s="134">
        <v>0</v>
      </c>
      <c r="AN24" s="134">
        <v>0</v>
      </c>
      <c r="AO24" s="135">
        <f t="shared" si="54"/>
        <v>0</v>
      </c>
      <c r="AP24" s="134"/>
      <c r="AQ24" s="134">
        <v>0</v>
      </c>
      <c r="AR24" s="134">
        <v>0</v>
      </c>
      <c r="AS24" s="135">
        <f t="shared" si="55"/>
        <v>0</v>
      </c>
      <c r="AT24" s="134"/>
      <c r="AU24" s="134">
        <v>0</v>
      </c>
      <c r="AV24" s="134">
        <v>0</v>
      </c>
      <c r="AW24" s="135">
        <f t="shared" si="56"/>
        <v>0</v>
      </c>
      <c r="AX24" s="134"/>
      <c r="AY24" s="134">
        <v>0</v>
      </c>
      <c r="AZ24" s="134">
        <v>0</v>
      </c>
      <c r="BA24" s="135">
        <f t="shared" si="57"/>
        <v>0</v>
      </c>
      <c r="BB24" s="134"/>
      <c r="BC24" s="134">
        <v>0</v>
      </c>
      <c r="BD24" s="134">
        <v>0</v>
      </c>
      <c r="BE24" s="135">
        <f t="shared" si="58"/>
        <v>0</v>
      </c>
      <c r="BF24" s="28"/>
      <c r="BG24" s="28"/>
      <c r="BH24" s="42"/>
    </row>
    <row r="25" spans="1:60" ht="9" customHeight="1" x14ac:dyDescent="0.25">
      <c r="A25" s="41"/>
      <c r="B25" s="89"/>
      <c r="C25" s="89"/>
      <c r="D25" s="89"/>
      <c r="E25" s="89"/>
      <c r="AD25" s="9"/>
      <c r="AE25" s="42"/>
      <c r="AF25" s="42"/>
      <c r="AG25" s="42"/>
      <c r="AH25" s="42"/>
      <c r="AI25" s="28"/>
      <c r="AJ25" s="28"/>
      <c r="AK25" s="42"/>
      <c r="AL25" s="28"/>
      <c r="AM25" s="28"/>
      <c r="AN25" s="28"/>
      <c r="AO25" s="42"/>
      <c r="AP25" s="28"/>
      <c r="AQ25" s="28"/>
      <c r="AR25" s="28"/>
      <c r="AS25" s="42"/>
      <c r="AT25" s="28"/>
      <c r="AU25" s="28"/>
      <c r="AV25" s="28"/>
      <c r="AW25" s="42"/>
      <c r="AX25" s="28"/>
      <c r="AY25" s="28"/>
      <c r="AZ25" s="28"/>
      <c r="BA25" s="42"/>
      <c r="BB25" s="28"/>
      <c r="BC25" s="28"/>
      <c r="BD25" s="28"/>
      <c r="BE25" s="42"/>
      <c r="BF25" s="28"/>
      <c r="BG25" s="28"/>
      <c r="BH25" s="42"/>
    </row>
    <row r="26" spans="1:60" s="67" customFormat="1" ht="15" customHeight="1" x14ac:dyDescent="0.25">
      <c r="A26" s="289" t="s">
        <v>104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94"/>
      <c r="AD26" s="95"/>
      <c r="AE26" s="96"/>
      <c r="AF26" s="96"/>
      <c r="AG26" s="96"/>
      <c r="AH26" s="96"/>
      <c r="AI26" s="177"/>
      <c r="AJ26" s="97"/>
      <c r="AK26" s="178"/>
      <c r="AL26" s="97"/>
      <c r="AM26" s="97"/>
      <c r="AN26" s="97"/>
      <c r="AO26" s="96"/>
      <c r="AP26" s="97"/>
      <c r="AQ26" s="97"/>
      <c r="AR26" s="97"/>
      <c r="AS26" s="96"/>
      <c r="AT26" s="97"/>
      <c r="AU26" s="97"/>
      <c r="AV26" s="97"/>
      <c r="AW26" s="96"/>
      <c r="AX26" s="97"/>
      <c r="AY26" s="97"/>
      <c r="AZ26" s="97"/>
      <c r="BA26" s="96"/>
      <c r="BB26" s="97"/>
      <c r="BC26" s="97"/>
      <c r="BD26" s="97"/>
      <c r="BE26" s="96"/>
      <c r="BF26" s="97"/>
      <c r="BG26" s="97"/>
      <c r="BH26" s="96"/>
    </row>
    <row r="27" spans="1:60" ht="9" customHeight="1" x14ac:dyDescent="0.25">
      <c r="F27" s="40"/>
      <c r="G27" s="40"/>
      <c r="H27" s="40"/>
      <c r="AD27" s="42"/>
      <c r="AE27" s="42"/>
      <c r="AF27" s="42"/>
      <c r="AG27" s="42"/>
      <c r="AH27" s="42"/>
      <c r="AI27" s="177"/>
      <c r="AJ27" s="42"/>
      <c r="AK27" s="178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0"/>
      <c r="BE27" s="40"/>
      <c r="BF27" s="40"/>
      <c r="BG27" s="40"/>
    </row>
    <row r="28" spans="1:60" ht="15" customHeight="1" x14ac:dyDescent="0.25">
      <c r="A28" s="30" t="s">
        <v>11</v>
      </c>
      <c r="B28" s="70">
        <v>2.3408906846756743</v>
      </c>
      <c r="C28" s="70">
        <v>2.7234507657419242</v>
      </c>
      <c r="D28" s="70">
        <v>1.9359276281925724</v>
      </c>
      <c r="E28" s="176"/>
      <c r="F28" s="70">
        <v>0.64327632040928928</v>
      </c>
      <c r="G28" s="70">
        <v>0.76075486515006507</v>
      </c>
      <c r="H28" s="70">
        <v>0.52052616733762402</v>
      </c>
      <c r="I28" s="176"/>
      <c r="J28" s="70">
        <v>5.9989370941190199</v>
      </c>
      <c r="K28" s="70">
        <v>6.7869244568467213</v>
      </c>
      <c r="L28" s="70">
        <v>5.144416524816946</v>
      </c>
      <c r="M28" s="176"/>
      <c r="N28" s="70">
        <v>2.5164516978152145</v>
      </c>
      <c r="O28" s="70">
        <v>2.9926076981901604</v>
      </c>
      <c r="P28" s="70">
        <v>2.0081632653061225</v>
      </c>
      <c r="Q28" s="176"/>
      <c r="R28" s="70">
        <v>2.606299212598425</v>
      </c>
      <c r="S28" s="70">
        <v>3.0757077695385164</v>
      </c>
      <c r="T28" s="70">
        <v>2.1078550748166789</v>
      </c>
      <c r="U28" s="176"/>
      <c r="V28" s="70">
        <v>1.6561720655304022</v>
      </c>
      <c r="W28" s="70">
        <v>1.9667292728736248</v>
      </c>
      <c r="X28" s="70">
        <v>1.3283484861358936</v>
      </c>
      <c r="Y28" s="176"/>
      <c r="Z28" s="70">
        <v>0.48100185000711537</v>
      </c>
      <c r="AA28" s="70">
        <v>0.50613797153323448</v>
      </c>
      <c r="AB28" s="70">
        <v>0.45495378017328819</v>
      </c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0"/>
      <c r="BE28" s="40"/>
      <c r="BF28" s="40"/>
      <c r="BG28" s="40"/>
    </row>
    <row r="29" spans="1:60" ht="15" customHeight="1" x14ac:dyDescent="0.25">
      <c r="A29" s="85" t="s">
        <v>35</v>
      </c>
      <c r="B29" s="252">
        <v>2.5717598027706035</v>
      </c>
      <c r="C29" s="252">
        <v>2.9883866798449024</v>
      </c>
      <c r="D29" s="252">
        <v>2.1298685589871784</v>
      </c>
      <c r="E29" s="90"/>
      <c r="F29" s="252">
        <v>0.69289505411510366</v>
      </c>
      <c r="G29" s="252">
        <v>0.81622691650622348</v>
      </c>
      <c r="H29" s="252">
        <v>0.56399501190341228</v>
      </c>
      <c r="I29" s="90"/>
      <c r="J29" s="252">
        <v>6.5891029672402954</v>
      </c>
      <c r="K29" s="252">
        <v>7.4244541245445328</v>
      </c>
      <c r="L29" s="252">
        <v>5.6779129187460784</v>
      </c>
      <c r="M29" s="90"/>
      <c r="N29" s="252">
        <v>2.7764808870732418</v>
      </c>
      <c r="O29" s="252">
        <v>3.3028455284552845</v>
      </c>
      <c r="P29" s="252">
        <v>2.2134315738615773</v>
      </c>
      <c r="Q29" s="90"/>
      <c r="R29" s="252">
        <v>2.8611618666434642</v>
      </c>
      <c r="S29" s="252">
        <v>3.3666151033609899</v>
      </c>
      <c r="T29" s="252">
        <v>2.3231446277280483</v>
      </c>
      <c r="U29" s="90"/>
      <c r="V29" s="252">
        <v>1.8155024156057247</v>
      </c>
      <c r="W29" s="252">
        <v>2.1582308420056764</v>
      </c>
      <c r="X29" s="252">
        <v>1.4532158259891244</v>
      </c>
      <c r="Y29" s="90"/>
      <c r="Z29" s="252">
        <v>0.52665604944890332</v>
      </c>
      <c r="AA29" s="252">
        <v>0.56094461834071963</v>
      </c>
      <c r="AB29" s="252">
        <v>0.49114021571648692</v>
      </c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0"/>
      <c r="BE29" s="40"/>
      <c r="BF29" s="40"/>
      <c r="BG29" s="40"/>
    </row>
    <row r="30" spans="1:60" ht="15" customHeight="1" x14ac:dyDescent="0.25">
      <c r="A30" s="85" t="s">
        <v>37</v>
      </c>
      <c r="B30" s="252">
        <v>0.14563363872266061</v>
      </c>
      <c r="C30" s="252">
        <v>0.16907470027666768</v>
      </c>
      <c r="D30" s="252">
        <v>0.12056115738711091</v>
      </c>
      <c r="E30" s="90"/>
      <c r="F30" s="252">
        <v>0.18105009052504525</v>
      </c>
      <c r="G30" s="252">
        <v>0.23357664233576644</v>
      </c>
      <c r="H30" s="252">
        <v>0.1248829222603809</v>
      </c>
      <c r="I30" s="90"/>
      <c r="J30" s="252">
        <v>0.23655574830468382</v>
      </c>
      <c r="K30" s="252">
        <v>0.3363914373088685</v>
      </c>
      <c r="L30" s="252">
        <v>0.13025073266037121</v>
      </c>
      <c r="M30" s="90"/>
      <c r="N30" s="252">
        <v>0.12204424103737606</v>
      </c>
      <c r="O30" s="252">
        <v>0.11726766344180592</v>
      </c>
      <c r="P30" s="252">
        <v>0.1272264631043257</v>
      </c>
      <c r="Q30" s="90"/>
      <c r="R30" s="252">
        <v>0.15787811809283234</v>
      </c>
      <c r="S30" s="252">
        <v>0.24607812980621349</v>
      </c>
      <c r="T30" s="252">
        <v>6.4871878040869274E-2</v>
      </c>
      <c r="U30" s="90"/>
      <c r="V30" s="252">
        <v>0.10202346539704132</v>
      </c>
      <c r="W30" s="252">
        <v>6.5919578114700061E-2</v>
      </c>
      <c r="X30" s="252">
        <v>0.14049877063575694</v>
      </c>
      <c r="Y30" s="90"/>
      <c r="Z30" s="252">
        <v>6.6368010618881701E-2</v>
      </c>
      <c r="AA30" s="252">
        <v>0</v>
      </c>
      <c r="AB30" s="252">
        <v>0.13793103448275862</v>
      </c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2"/>
      <c r="AZ30" s="42"/>
    </row>
    <row r="31" spans="1:60" ht="15" customHeight="1" x14ac:dyDescent="0.25">
      <c r="A31" s="86" t="s">
        <v>108</v>
      </c>
      <c r="B31" s="252">
        <v>0.17006802721088435</v>
      </c>
      <c r="C31" s="252">
        <v>0.28889806025588111</v>
      </c>
      <c r="D31" s="252">
        <v>6.9710700592540961E-2</v>
      </c>
      <c r="E31" s="90"/>
      <c r="F31" s="252">
        <v>0.10427528675703858</v>
      </c>
      <c r="G31" s="252">
        <v>0.22371364653243847</v>
      </c>
      <c r="H31" s="252">
        <v>0</v>
      </c>
      <c r="I31" s="90"/>
      <c r="J31" s="252">
        <v>0.35629453681710216</v>
      </c>
      <c r="K31" s="252">
        <v>0.82191780821917804</v>
      </c>
      <c r="L31" s="252">
        <v>0</v>
      </c>
      <c r="M31" s="90"/>
      <c r="N31" s="252">
        <v>0.11299435028248588</v>
      </c>
      <c r="O31" s="252">
        <v>0</v>
      </c>
      <c r="P31" s="252">
        <v>0.20408163265306123</v>
      </c>
      <c r="Q31" s="90"/>
      <c r="R31" s="252">
        <v>0.33039647577092512</v>
      </c>
      <c r="S31" s="252">
        <v>0.45766590389016021</v>
      </c>
      <c r="T31" s="252">
        <v>0.21231422505307856</v>
      </c>
      <c r="U31" s="90"/>
      <c r="V31" s="252">
        <v>0.11441647597254005</v>
      </c>
      <c r="W31" s="252">
        <v>0.24271844660194172</v>
      </c>
      <c r="X31" s="252">
        <v>0</v>
      </c>
      <c r="Y31" s="90"/>
      <c r="Z31" s="252">
        <v>0</v>
      </c>
      <c r="AA31" s="252">
        <v>0</v>
      </c>
      <c r="AB31" s="252">
        <v>0</v>
      </c>
      <c r="AC31" s="44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2"/>
      <c r="AZ31" s="42"/>
    </row>
    <row r="32" spans="1:60" ht="9" customHeight="1" x14ac:dyDescent="0.25">
      <c r="A32" s="8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2"/>
      <c r="AZ32" s="42"/>
    </row>
    <row r="33" spans="1:52" ht="15" customHeight="1" x14ac:dyDescent="0.25">
      <c r="A33" s="8" t="s">
        <v>39</v>
      </c>
      <c r="B33" s="70">
        <v>2.0565327732563228</v>
      </c>
      <c r="C33" s="70">
        <v>2.374219968798752</v>
      </c>
      <c r="D33" s="70">
        <v>1.7220582574104966</v>
      </c>
      <c r="E33" s="175"/>
      <c r="F33" s="70">
        <v>0.4708451939774782</v>
      </c>
      <c r="G33" s="70">
        <v>0.57769063791051045</v>
      </c>
      <c r="H33" s="70">
        <v>0.35904011723758933</v>
      </c>
      <c r="I33" s="175"/>
      <c r="J33" s="70">
        <v>5.4321486268174475</v>
      </c>
      <c r="K33" s="70">
        <v>6.1355992211010797</v>
      </c>
      <c r="L33" s="70">
        <v>4.6745720059480691</v>
      </c>
      <c r="M33" s="175"/>
      <c r="N33" s="70">
        <v>2.1509770413849472</v>
      </c>
      <c r="O33" s="70">
        <v>2.5242297121365542</v>
      </c>
      <c r="P33" s="70">
        <v>1.7567980446073939</v>
      </c>
      <c r="Q33" s="175"/>
      <c r="R33" s="70">
        <v>2.3302694605241254</v>
      </c>
      <c r="S33" s="70">
        <v>2.6679628429466407</v>
      </c>
      <c r="T33" s="70">
        <v>1.9736091569380536</v>
      </c>
      <c r="U33" s="175"/>
      <c r="V33" s="70">
        <v>1.4812804156891637</v>
      </c>
      <c r="W33" s="70">
        <v>1.7562492887759358</v>
      </c>
      <c r="X33" s="70">
        <v>1.1937812326485286</v>
      </c>
      <c r="Y33" s="175"/>
      <c r="Z33" s="70">
        <v>0.35099615100811676</v>
      </c>
      <c r="AA33" s="70">
        <v>0.37647058823529411</v>
      </c>
      <c r="AB33" s="70">
        <v>0.3246357992127582</v>
      </c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2"/>
      <c r="AZ33" s="42"/>
    </row>
    <row r="34" spans="1:52" ht="15" customHeight="1" x14ac:dyDescent="0.25">
      <c r="A34" s="85" t="s">
        <v>35</v>
      </c>
      <c r="B34" s="252">
        <v>2.3370502810127216</v>
      </c>
      <c r="C34" s="252">
        <v>2.6941484716157205</v>
      </c>
      <c r="D34" s="252">
        <v>1.9603796945934793</v>
      </c>
      <c r="E34" s="90"/>
      <c r="F34" s="252">
        <v>0.51411767125259622</v>
      </c>
      <c r="G34" s="252">
        <v>0.62746359906684901</v>
      </c>
      <c r="H34" s="252">
        <v>0.39553965916263417</v>
      </c>
      <c r="I34" s="90"/>
      <c r="J34" s="252">
        <v>6.1746798236405631</v>
      </c>
      <c r="K34" s="252">
        <v>6.9362062704273084</v>
      </c>
      <c r="L34" s="252">
        <v>5.3486234516566729</v>
      </c>
      <c r="M34" s="90"/>
      <c r="N34" s="252">
        <v>2.4591216505436178</v>
      </c>
      <c r="O34" s="252">
        <v>2.8909439306839957</v>
      </c>
      <c r="P34" s="252">
        <v>2.0028171493969538</v>
      </c>
      <c r="Q34" s="90"/>
      <c r="R34" s="252">
        <v>2.6437415196743554</v>
      </c>
      <c r="S34" s="252">
        <v>3.0118248115034403</v>
      </c>
      <c r="T34" s="252">
        <v>2.2535703367253355</v>
      </c>
      <c r="U34" s="90"/>
      <c r="V34" s="252">
        <v>1.6780457527930484</v>
      </c>
      <c r="W34" s="252">
        <v>1.9939315127871695</v>
      </c>
      <c r="X34" s="252">
        <v>1.3474276381453587</v>
      </c>
      <c r="Y34" s="90"/>
      <c r="Z34" s="252">
        <v>0.39493019838354149</v>
      </c>
      <c r="AA34" s="252">
        <v>0.43374147201012064</v>
      </c>
      <c r="AB34" s="252">
        <v>0.35482515523600539</v>
      </c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2"/>
      <c r="AZ34" s="42"/>
    </row>
    <row r="35" spans="1:52" ht="15" customHeight="1" x14ac:dyDescent="0.25">
      <c r="A35" s="85" t="s">
        <v>37</v>
      </c>
      <c r="B35" s="252">
        <v>0.15341273604641434</v>
      </c>
      <c r="C35" s="252">
        <v>0.17791675652361441</v>
      </c>
      <c r="D35" s="252">
        <v>0.12714558169103624</v>
      </c>
      <c r="E35" s="90"/>
      <c r="F35" s="252">
        <v>0.19135704034444267</v>
      </c>
      <c r="G35" s="252">
        <v>0.24592683676606208</v>
      </c>
      <c r="H35" s="252">
        <v>0.13253810470510272</v>
      </c>
      <c r="I35" s="90"/>
      <c r="J35" s="252">
        <v>0.25</v>
      </c>
      <c r="K35" s="252">
        <v>0.35518243461414273</v>
      </c>
      <c r="L35" s="252">
        <v>0.13778849466069584</v>
      </c>
      <c r="M35" s="90"/>
      <c r="N35" s="252">
        <v>0.12847277982977356</v>
      </c>
      <c r="O35" s="252">
        <v>0.12303906490310675</v>
      </c>
      <c r="P35" s="252">
        <v>0.13440860215053765</v>
      </c>
      <c r="Q35" s="90"/>
      <c r="R35" s="252">
        <v>0.16680567139282734</v>
      </c>
      <c r="S35" s="252">
        <v>0.26092628832354858</v>
      </c>
      <c r="T35" s="252">
        <v>6.8282690337999316E-2</v>
      </c>
      <c r="U35" s="90"/>
      <c r="V35" s="252">
        <v>0.10731532820604543</v>
      </c>
      <c r="W35" s="252">
        <v>6.9420340159666777E-2</v>
      </c>
      <c r="X35" s="252">
        <v>0.14760147601476015</v>
      </c>
      <c r="Y35" s="90"/>
      <c r="Z35" s="252">
        <v>6.9360152592335703E-2</v>
      </c>
      <c r="AA35" s="252">
        <v>0</v>
      </c>
      <c r="AB35" s="252">
        <v>0.14456089627755692</v>
      </c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2"/>
      <c r="AZ35" s="42"/>
    </row>
    <row r="36" spans="1:52" ht="15" customHeight="1" x14ac:dyDescent="0.25">
      <c r="A36" s="86" t="s">
        <v>108</v>
      </c>
      <c r="B36" s="252">
        <v>0.17006802721088435</v>
      </c>
      <c r="C36" s="252">
        <v>0.28889806025588111</v>
      </c>
      <c r="D36" s="252">
        <v>6.9710700592540961E-2</v>
      </c>
      <c r="E36" s="90"/>
      <c r="F36" s="252">
        <v>0.10427528675703858</v>
      </c>
      <c r="G36" s="252">
        <v>0.22371364653243847</v>
      </c>
      <c r="H36" s="252">
        <v>0</v>
      </c>
      <c r="I36" s="90"/>
      <c r="J36" s="252">
        <v>0.35629453681710216</v>
      </c>
      <c r="K36" s="252">
        <v>0.82191780821917804</v>
      </c>
      <c r="L36" s="252">
        <v>0</v>
      </c>
      <c r="M36" s="90"/>
      <c r="N36" s="252">
        <v>0.11299435028248588</v>
      </c>
      <c r="O36" s="252">
        <v>0</v>
      </c>
      <c r="P36" s="252">
        <v>0.20408163265306123</v>
      </c>
      <c r="Q36" s="90"/>
      <c r="R36" s="252">
        <v>0.33039647577092512</v>
      </c>
      <c r="S36" s="252">
        <v>0.45766590389016021</v>
      </c>
      <c r="T36" s="252">
        <v>0.21231422505307856</v>
      </c>
      <c r="U36" s="90"/>
      <c r="V36" s="252">
        <v>0.11441647597254005</v>
      </c>
      <c r="W36" s="252">
        <v>0.24271844660194172</v>
      </c>
      <c r="X36" s="252">
        <v>0</v>
      </c>
      <c r="Y36" s="90"/>
      <c r="Z36" s="252">
        <v>0</v>
      </c>
      <c r="AA36" s="252">
        <v>0</v>
      </c>
      <c r="AB36" s="252">
        <v>0</v>
      </c>
      <c r="AD36" s="43"/>
      <c r="AE36" s="43"/>
      <c r="AF36" s="43"/>
      <c r="AG36" s="43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2"/>
      <c r="AZ36" s="42"/>
    </row>
    <row r="37" spans="1:52" ht="9" customHeight="1" x14ac:dyDescent="0.25">
      <c r="A37" s="8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2"/>
      <c r="AZ37" s="42"/>
    </row>
    <row r="38" spans="1:52" ht="15" customHeight="1" x14ac:dyDescent="0.25">
      <c r="A38" s="8" t="s">
        <v>40</v>
      </c>
      <c r="B38" s="70">
        <v>3.0303259930588182</v>
      </c>
      <c r="C38" s="70">
        <v>3.5625906022579179</v>
      </c>
      <c r="D38" s="70">
        <v>2.4594412074191574</v>
      </c>
      <c r="E38" s="175"/>
      <c r="F38" s="70">
        <v>1.0464191536561884</v>
      </c>
      <c r="G38" s="70">
        <v>1.1897924017395585</v>
      </c>
      <c r="H38" s="70">
        <v>0.89712918660287078</v>
      </c>
      <c r="I38" s="175"/>
      <c r="J38" s="70">
        <v>7.3605292171995584</v>
      </c>
      <c r="K38" s="70">
        <v>8.3340341434698519</v>
      </c>
      <c r="L38" s="70">
        <v>6.2870919881305634</v>
      </c>
      <c r="M38" s="175"/>
      <c r="N38" s="70">
        <v>3.4049855491329479</v>
      </c>
      <c r="O38" s="70">
        <v>4.1112454655380892</v>
      </c>
      <c r="P38" s="70">
        <v>2.6310808252886617</v>
      </c>
      <c r="Q38" s="175"/>
      <c r="R38" s="70">
        <v>3.2807627999457725</v>
      </c>
      <c r="S38" s="70">
        <v>4.0631266893364719</v>
      </c>
      <c r="T38" s="70">
        <v>2.4390243902439024</v>
      </c>
      <c r="U38" s="175"/>
      <c r="V38" s="70">
        <v>2.0857142857142859</v>
      </c>
      <c r="W38" s="70">
        <v>2.4754744659393051</v>
      </c>
      <c r="X38" s="70">
        <v>1.6645199643317148</v>
      </c>
      <c r="Y38" s="175"/>
      <c r="Z38" s="70">
        <v>0.80488895513489334</v>
      </c>
      <c r="AA38" s="70">
        <v>0.82837930026313233</v>
      </c>
      <c r="AB38" s="70">
        <v>0.7804581390634503</v>
      </c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2"/>
      <c r="AZ38" s="42"/>
    </row>
    <row r="39" spans="1:52" ht="15" customHeight="1" x14ac:dyDescent="0.25">
      <c r="A39" s="85" t="s">
        <v>35</v>
      </c>
      <c r="B39" s="252">
        <v>3.074947520588077</v>
      </c>
      <c r="C39" s="252">
        <v>3.6139209482643375</v>
      </c>
      <c r="D39" s="252">
        <v>2.4964927942864432</v>
      </c>
      <c r="E39" s="90"/>
      <c r="F39" s="252">
        <v>1.0622928528936859</v>
      </c>
      <c r="G39" s="252">
        <v>1.2068248023304202</v>
      </c>
      <c r="H39" s="252">
        <v>0.91153745984894519</v>
      </c>
      <c r="I39" s="90"/>
      <c r="J39" s="252">
        <v>7.4729112563804057</v>
      </c>
      <c r="K39" s="252">
        <v>8.4570745861068435</v>
      </c>
      <c r="L39" s="252">
        <v>6.3865862848530517</v>
      </c>
      <c r="M39" s="90"/>
      <c r="N39" s="252">
        <v>3.4561789512284564</v>
      </c>
      <c r="O39" s="252">
        <v>4.1688561919775786</v>
      </c>
      <c r="P39" s="252">
        <v>2.6735910752067706</v>
      </c>
      <c r="Q39" s="90"/>
      <c r="R39" s="252">
        <v>3.3318035796236809</v>
      </c>
      <c r="S39" s="252">
        <v>4.1297412265154199</v>
      </c>
      <c r="T39" s="252">
        <v>2.4747763182943081</v>
      </c>
      <c r="U39" s="90"/>
      <c r="V39" s="252">
        <v>2.1149203283437954</v>
      </c>
      <c r="W39" s="252">
        <v>2.5106936953691648</v>
      </c>
      <c r="X39" s="252">
        <v>1.687424668541583</v>
      </c>
      <c r="Y39" s="90"/>
      <c r="Z39" s="252">
        <v>0.81542256002416069</v>
      </c>
      <c r="AA39" s="252">
        <v>0.83876060785474638</v>
      </c>
      <c r="AB39" s="252">
        <v>0.79112298366382416</v>
      </c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2"/>
      <c r="AZ39" s="42"/>
    </row>
    <row r="40" spans="1:52" ht="15" customHeight="1" x14ac:dyDescent="0.25">
      <c r="A40" s="85" t="s">
        <v>37</v>
      </c>
      <c r="B40" s="252">
        <v>0</v>
      </c>
      <c r="C40" s="252">
        <v>0</v>
      </c>
      <c r="D40" s="252">
        <v>0</v>
      </c>
      <c r="E40" s="90"/>
      <c r="F40" s="252">
        <v>0</v>
      </c>
      <c r="G40" s="252">
        <v>0</v>
      </c>
      <c r="H40" s="252">
        <v>0</v>
      </c>
      <c r="I40" s="90"/>
      <c r="J40" s="252">
        <v>0</v>
      </c>
      <c r="K40" s="252">
        <v>0</v>
      </c>
      <c r="L40" s="252">
        <v>0</v>
      </c>
      <c r="M40" s="90"/>
      <c r="N40" s="252">
        <v>0</v>
      </c>
      <c r="O40" s="252">
        <v>0</v>
      </c>
      <c r="P40" s="252">
        <v>0</v>
      </c>
      <c r="Q40" s="90"/>
      <c r="R40" s="252">
        <v>0</v>
      </c>
      <c r="S40" s="252">
        <v>0</v>
      </c>
      <c r="T40" s="252">
        <v>0</v>
      </c>
      <c r="U40" s="90"/>
      <c r="V40" s="252">
        <v>0</v>
      </c>
      <c r="W40" s="252">
        <v>0</v>
      </c>
      <c r="X40" s="252">
        <v>0</v>
      </c>
      <c r="Y40" s="90"/>
      <c r="Z40" s="252">
        <v>0</v>
      </c>
      <c r="AA40" s="252">
        <v>0</v>
      </c>
      <c r="AB40" s="252">
        <v>0</v>
      </c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2"/>
      <c r="AZ40" s="42"/>
    </row>
    <row r="41" spans="1:52" ht="15" customHeight="1" thickBot="1" x14ac:dyDescent="0.3">
      <c r="A41" s="88" t="s">
        <v>108</v>
      </c>
      <c r="B41" s="63" t="s">
        <v>8</v>
      </c>
      <c r="C41" s="63" t="s">
        <v>8</v>
      </c>
      <c r="D41" s="63" t="s">
        <v>8</v>
      </c>
      <c r="E41" s="91"/>
      <c r="F41" s="63" t="s">
        <v>8</v>
      </c>
      <c r="G41" s="63" t="s">
        <v>8</v>
      </c>
      <c r="H41" s="63" t="s">
        <v>8</v>
      </c>
      <c r="I41" s="91"/>
      <c r="J41" s="63" t="s">
        <v>8</v>
      </c>
      <c r="K41" s="63" t="s">
        <v>8</v>
      </c>
      <c r="L41" s="63" t="s">
        <v>8</v>
      </c>
      <c r="M41" s="91"/>
      <c r="N41" s="63" t="s">
        <v>8</v>
      </c>
      <c r="O41" s="63" t="s">
        <v>8</v>
      </c>
      <c r="P41" s="63" t="s">
        <v>8</v>
      </c>
      <c r="Q41" s="91"/>
      <c r="R41" s="63" t="s">
        <v>8</v>
      </c>
      <c r="S41" s="63" t="s">
        <v>8</v>
      </c>
      <c r="T41" s="63" t="s">
        <v>8</v>
      </c>
      <c r="U41" s="91"/>
      <c r="V41" s="63" t="s">
        <v>8</v>
      </c>
      <c r="W41" s="63" t="s">
        <v>8</v>
      </c>
      <c r="X41" s="63" t="s">
        <v>8</v>
      </c>
      <c r="Y41" s="91"/>
      <c r="Z41" s="63" t="s">
        <v>8</v>
      </c>
      <c r="AA41" s="63" t="s">
        <v>8</v>
      </c>
      <c r="AB41" s="63" t="s">
        <v>8</v>
      </c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2"/>
      <c r="AZ41" s="42"/>
    </row>
    <row r="42" spans="1:52" x14ac:dyDescent="0.25">
      <c r="A42" s="276" t="s">
        <v>105</v>
      </c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D42" s="43"/>
      <c r="AE42" s="43"/>
      <c r="AF42" s="43"/>
      <c r="AG42" s="43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2"/>
      <c r="AZ42" s="42"/>
    </row>
    <row r="43" spans="1:52" x14ac:dyDescent="0.25">
      <c r="A43" s="288" t="s">
        <v>86</v>
      </c>
      <c r="B43" s="288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  <c r="Q43" s="288"/>
      <c r="R43" s="288"/>
      <c r="S43" s="288"/>
      <c r="T43" s="288"/>
      <c r="U43" s="288"/>
      <c r="V43" s="288"/>
      <c r="W43" s="288"/>
      <c r="X43" s="288"/>
      <c r="Y43" s="288"/>
      <c r="Z43" s="288"/>
      <c r="AA43" s="288"/>
      <c r="AB43" s="288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2"/>
      <c r="AZ43" s="42"/>
    </row>
    <row r="44" spans="1:52" x14ac:dyDescent="0.25"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2"/>
      <c r="AZ44" s="42"/>
    </row>
    <row r="45" spans="1:52" x14ac:dyDescent="0.25"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2"/>
      <c r="AZ45" s="42"/>
    </row>
    <row r="46" spans="1:52" x14ac:dyDescent="0.25"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2"/>
      <c r="AZ46" s="42"/>
    </row>
    <row r="47" spans="1:52" x14ac:dyDescent="0.25"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</row>
  </sheetData>
  <mergeCells count="30">
    <mergeCell ref="A43:AB43"/>
    <mergeCell ref="A42:AB42"/>
    <mergeCell ref="A9:AB9"/>
    <mergeCell ref="A26:AB26"/>
    <mergeCell ref="A7:A8"/>
    <mergeCell ref="Z7:AB7"/>
    <mergeCell ref="V7:X7"/>
    <mergeCell ref="R7:T7"/>
    <mergeCell ref="N7:P7"/>
    <mergeCell ref="J7:L7"/>
    <mergeCell ref="F7:H7"/>
    <mergeCell ref="B7:D7"/>
    <mergeCell ref="AD2:BE2"/>
    <mergeCell ref="AD3:BE3"/>
    <mergeCell ref="AD4:BE4"/>
    <mergeCell ref="AD5:BE5"/>
    <mergeCell ref="A1:AB1"/>
    <mergeCell ref="A2:AB2"/>
    <mergeCell ref="A3:AB3"/>
    <mergeCell ref="A4:AB4"/>
    <mergeCell ref="A5:AB5"/>
    <mergeCell ref="AD6:BE6"/>
    <mergeCell ref="AD7:AD8"/>
    <mergeCell ref="AE7:AG7"/>
    <mergeCell ref="AI7:AK7"/>
    <mergeCell ref="AM7:AO7"/>
    <mergeCell ref="AQ7:AS7"/>
    <mergeCell ref="AU7:AW7"/>
    <mergeCell ref="AY7:BA7"/>
    <mergeCell ref="BC7:BE7"/>
  </mergeCells>
  <hyperlinks>
    <hyperlink ref="BF1" location="INDICE!A1" display="Indice"/>
  </hyperlinks>
  <printOptions horizontalCentered="1"/>
  <pageMargins left="0.7" right="0.7" top="0.75" bottom="0.75" header="0.3" footer="0.3"/>
  <pageSetup scale="8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BF102"/>
  <sheetViews>
    <sheetView zoomScaleNormal="100" zoomScaleSheetLayoutView="100" workbookViewId="0">
      <selection activeCell="BF1" sqref="BF1"/>
    </sheetView>
  </sheetViews>
  <sheetFormatPr baseColWidth="10" defaultRowHeight="12.75" x14ac:dyDescent="0.25"/>
  <cols>
    <col min="1" max="1" width="7.5703125" style="8" bestFit="1" customWidth="1"/>
    <col min="2" max="2" width="6.7109375" style="22" customWidth="1"/>
    <col min="3" max="4" width="5.42578125" style="22" customWidth="1"/>
    <col min="5" max="5" width="2.140625" style="22" customWidth="1"/>
    <col min="6" max="8" width="4.7109375" style="22" customWidth="1"/>
    <col min="9" max="9" width="1.140625" style="22" customWidth="1"/>
    <col min="10" max="12" width="5.42578125" style="22" customWidth="1"/>
    <col min="13" max="13" width="1.5703125" style="22" customWidth="1"/>
    <col min="14" max="16" width="5.42578125" style="22" customWidth="1"/>
    <col min="17" max="17" width="1.42578125" style="22" customWidth="1"/>
    <col min="18" max="20" width="5.42578125" style="22" customWidth="1"/>
    <col min="21" max="21" width="2" style="22" customWidth="1"/>
    <col min="22" max="23" width="5.42578125" style="22" customWidth="1"/>
    <col min="24" max="24" width="4.7109375" style="22" customWidth="1"/>
    <col min="25" max="25" width="1.85546875" style="22" customWidth="1"/>
    <col min="26" max="28" width="4.7109375" style="22" customWidth="1"/>
    <col min="29" max="29" width="11.42578125" style="4"/>
    <col min="30" max="30" width="7.85546875" style="4" hidden="1" customWidth="1"/>
    <col min="31" max="33" width="6.5703125" style="4" hidden="1" customWidth="1"/>
    <col min="34" max="34" width="1.7109375" style="4" hidden="1" customWidth="1"/>
    <col min="35" max="37" width="5.7109375" style="4" hidden="1" customWidth="1"/>
    <col min="38" max="38" width="1.7109375" style="4" hidden="1" customWidth="1"/>
    <col min="39" max="41" width="5.7109375" style="4" hidden="1" customWidth="1"/>
    <col min="42" max="42" width="1.7109375" style="4" hidden="1" customWidth="1"/>
    <col min="43" max="45" width="5.7109375" style="4" hidden="1" customWidth="1"/>
    <col min="46" max="46" width="1.7109375" style="4" hidden="1" customWidth="1"/>
    <col min="47" max="49" width="5.7109375" style="4" hidden="1" customWidth="1"/>
    <col min="50" max="50" width="1.7109375" style="4" hidden="1" customWidth="1"/>
    <col min="51" max="53" width="5.7109375" style="4" hidden="1" customWidth="1"/>
    <col min="54" max="54" width="1.7109375" style="4" hidden="1" customWidth="1"/>
    <col min="55" max="57" width="5.7109375" style="4" hidden="1" customWidth="1"/>
    <col min="58" max="255" width="11.42578125" style="4"/>
    <col min="256" max="256" width="7.85546875" style="4" bestFit="1" customWidth="1"/>
    <col min="257" max="258" width="5.7109375" style="4" bestFit="1" customWidth="1"/>
    <col min="259" max="259" width="5.140625" style="4" customWidth="1"/>
    <col min="260" max="260" width="2.140625" style="4" customWidth="1"/>
    <col min="261" max="263" width="5.140625" style="4" customWidth="1"/>
    <col min="264" max="264" width="1.140625" style="4" customWidth="1"/>
    <col min="265" max="267" width="5.140625" style="4" customWidth="1"/>
    <col min="268" max="268" width="1.5703125" style="4" customWidth="1"/>
    <col min="269" max="271" width="5.140625" style="4" customWidth="1"/>
    <col min="272" max="272" width="1.42578125" style="4" customWidth="1"/>
    <col min="273" max="275" width="5.140625" style="4" customWidth="1"/>
    <col min="276" max="276" width="2" style="4" customWidth="1"/>
    <col min="277" max="279" width="5.140625" style="4" customWidth="1"/>
    <col min="280" max="280" width="1.85546875" style="4" customWidth="1"/>
    <col min="281" max="283" width="5.140625" style="4" customWidth="1"/>
    <col min="284" max="511" width="11.42578125" style="4"/>
    <col min="512" max="512" width="7.85546875" style="4" bestFit="1" customWidth="1"/>
    <col min="513" max="514" width="5.7109375" style="4" bestFit="1" customWidth="1"/>
    <col min="515" max="515" width="5.140625" style="4" customWidth="1"/>
    <col min="516" max="516" width="2.140625" style="4" customWidth="1"/>
    <col min="517" max="519" width="5.140625" style="4" customWidth="1"/>
    <col min="520" max="520" width="1.140625" style="4" customWidth="1"/>
    <col min="521" max="523" width="5.140625" style="4" customWidth="1"/>
    <col min="524" max="524" width="1.5703125" style="4" customWidth="1"/>
    <col min="525" max="527" width="5.140625" style="4" customWidth="1"/>
    <col min="528" max="528" width="1.42578125" style="4" customWidth="1"/>
    <col min="529" max="531" width="5.140625" style="4" customWidth="1"/>
    <col min="532" max="532" width="2" style="4" customWidth="1"/>
    <col min="533" max="535" width="5.140625" style="4" customWidth="1"/>
    <col min="536" max="536" width="1.85546875" style="4" customWidth="1"/>
    <col min="537" max="539" width="5.140625" style="4" customWidth="1"/>
    <col min="540" max="767" width="11.42578125" style="4"/>
    <col min="768" max="768" width="7.85546875" style="4" bestFit="1" customWidth="1"/>
    <col min="769" max="770" width="5.7109375" style="4" bestFit="1" customWidth="1"/>
    <col min="771" max="771" width="5.140625" style="4" customWidth="1"/>
    <col min="772" max="772" width="2.140625" style="4" customWidth="1"/>
    <col min="773" max="775" width="5.140625" style="4" customWidth="1"/>
    <col min="776" max="776" width="1.140625" style="4" customWidth="1"/>
    <col min="777" max="779" width="5.140625" style="4" customWidth="1"/>
    <col min="780" max="780" width="1.5703125" style="4" customWidth="1"/>
    <col min="781" max="783" width="5.140625" style="4" customWidth="1"/>
    <col min="784" max="784" width="1.42578125" style="4" customWidth="1"/>
    <col min="785" max="787" width="5.140625" style="4" customWidth="1"/>
    <col min="788" max="788" width="2" style="4" customWidth="1"/>
    <col min="789" max="791" width="5.140625" style="4" customWidth="1"/>
    <col min="792" max="792" width="1.85546875" style="4" customWidth="1"/>
    <col min="793" max="795" width="5.140625" style="4" customWidth="1"/>
    <col min="796" max="1023" width="11.42578125" style="4"/>
    <col min="1024" max="1024" width="7.85546875" style="4" bestFit="1" customWidth="1"/>
    <col min="1025" max="1026" width="5.7109375" style="4" bestFit="1" customWidth="1"/>
    <col min="1027" max="1027" width="5.140625" style="4" customWidth="1"/>
    <col min="1028" max="1028" width="2.140625" style="4" customWidth="1"/>
    <col min="1029" max="1031" width="5.140625" style="4" customWidth="1"/>
    <col min="1032" max="1032" width="1.140625" style="4" customWidth="1"/>
    <col min="1033" max="1035" width="5.140625" style="4" customWidth="1"/>
    <col min="1036" max="1036" width="1.5703125" style="4" customWidth="1"/>
    <col min="1037" max="1039" width="5.140625" style="4" customWidth="1"/>
    <col min="1040" max="1040" width="1.42578125" style="4" customWidth="1"/>
    <col min="1041" max="1043" width="5.140625" style="4" customWidth="1"/>
    <col min="1044" max="1044" width="2" style="4" customWidth="1"/>
    <col min="1045" max="1047" width="5.140625" style="4" customWidth="1"/>
    <col min="1048" max="1048" width="1.85546875" style="4" customWidth="1"/>
    <col min="1049" max="1051" width="5.140625" style="4" customWidth="1"/>
    <col min="1052" max="1279" width="11.42578125" style="4"/>
    <col min="1280" max="1280" width="7.85546875" style="4" bestFit="1" customWidth="1"/>
    <col min="1281" max="1282" width="5.7109375" style="4" bestFit="1" customWidth="1"/>
    <col min="1283" max="1283" width="5.140625" style="4" customWidth="1"/>
    <col min="1284" max="1284" width="2.140625" style="4" customWidth="1"/>
    <col min="1285" max="1287" width="5.140625" style="4" customWidth="1"/>
    <col min="1288" max="1288" width="1.140625" style="4" customWidth="1"/>
    <col min="1289" max="1291" width="5.140625" style="4" customWidth="1"/>
    <col min="1292" max="1292" width="1.5703125" style="4" customWidth="1"/>
    <col min="1293" max="1295" width="5.140625" style="4" customWidth="1"/>
    <col min="1296" max="1296" width="1.42578125" style="4" customWidth="1"/>
    <col min="1297" max="1299" width="5.140625" style="4" customWidth="1"/>
    <col min="1300" max="1300" width="2" style="4" customWidth="1"/>
    <col min="1301" max="1303" width="5.140625" style="4" customWidth="1"/>
    <col min="1304" max="1304" width="1.85546875" style="4" customWidth="1"/>
    <col min="1305" max="1307" width="5.140625" style="4" customWidth="1"/>
    <col min="1308" max="1535" width="11.42578125" style="4"/>
    <col min="1536" max="1536" width="7.85546875" style="4" bestFit="1" customWidth="1"/>
    <col min="1537" max="1538" width="5.7109375" style="4" bestFit="1" customWidth="1"/>
    <col min="1539" max="1539" width="5.140625" style="4" customWidth="1"/>
    <col min="1540" max="1540" width="2.140625" style="4" customWidth="1"/>
    <col min="1541" max="1543" width="5.140625" style="4" customWidth="1"/>
    <col min="1544" max="1544" width="1.140625" style="4" customWidth="1"/>
    <col min="1545" max="1547" width="5.140625" style="4" customWidth="1"/>
    <col min="1548" max="1548" width="1.5703125" style="4" customWidth="1"/>
    <col min="1549" max="1551" width="5.140625" style="4" customWidth="1"/>
    <col min="1552" max="1552" width="1.42578125" style="4" customWidth="1"/>
    <col min="1553" max="1555" width="5.140625" style="4" customWidth="1"/>
    <col min="1556" max="1556" width="2" style="4" customWidth="1"/>
    <col min="1557" max="1559" width="5.140625" style="4" customWidth="1"/>
    <col min="1560" max="1560" width="1.85546875" style="4" customWidth="1"/>
    <col min="1561" max="1563" width="5.140625" style="4" customWidth="1"/>
    <col min="1564" max="1791" width="11.42578125" style="4"/>
    <col min="1792" max="1792" width="7.85546875" style="4" bestFit="1" customWidth="1"/>
    <col min="1793" max="1794" width="5.7109375" style="4" bestFit="1" customWidth="1"/>
    <col min="1795" max="1795" width="5.140625" style="4" customWidth="1"/>
    <col min="1796" max="1796" width="2.140625" style="4" customWidth="1"/>
    <col min="1797" max="1799" width="5.140625" style="4" customWidth="1"/>
    <col min="1800" max="1800" width="1.140625" style="4" customWidth="1"/>
    <col min="1801" max="1803" width="5.140625" style="4" customWidth="1"/>
    <col min="1804" max="1804" width="1.5703125" style="4" customWidth="1"/>
    <col min="1805" max="1807" width="5.140625" style="4" customWidth="1"/>
    <col min="1808" max="1808" width="1.42578125" style="4" customWidth="1"/>
    <col min="1809" max="1811" width="5.140625" style="4" customWidth="1"/>
    <col min="1812" max="1812" width="2" style="4" customWidth="1"/>
    <col min="1813" max="1815" width="5.140625" style="4" customWidth="1"/>
    <col min="1816" max="1816" width="1.85546875" style="4" customWidth="1"/>
    <col min="1817" max="1819" width="5.140625" style="4" customWidth="1"/>
    <col min="1820" max="2047" width="11.42578125" style="4"/>
    <col min="2048" max="2048" width="7.85546875" style="4" bestFit="1" customWidth="1"/>
    <col min="2049" max="2050" width="5.7109375" style="4" bestFit="1" customWidth="1"/>
    <col min="2051" max="2051" width="5.140625" style="4" customWidth="1"/>
    <col min="2052" max="2052" width="2.140625" style="4" customWidth="1"/>
    <col min="2053" max="2055" width="5.140625" style="4" customWidth="1"/>
    <col min="2056" max="2056" width="1.140625" style="4" customWidth="1"/>
    <col min="2057" max="2059" width="5.140625" style="4" customWidth="1"/>
    <col min="2060" max="2060" width="1.5703125" style="4" customWidth="1"/>
    <col min="2061" max="2063" width="5.140625" style="4" customWidth="1"/>
    <col min="2064" max="2064" width="1.42578125" style="4" customWidth="1"/>
    <col min="2065" max="2067" width="5.140625" style="4" customWidth="1"/>
    <col min="2068" max="2068" width="2" style="4" customWidth="1"/>
    <col min="2069" max="2071" width="5.140625" style="4" customWidth="1"/>
    <col min="2072" max="2072" width="1.85546875" style="4" customWidth="1"/>
    <col min="2073" max="2075" width="5.140625" style="4" customWidth="1"/>
    <col min="2076" max="2303" width="11.42578125" style="4"/>
    <col min="2304" max="2304" width="7.85546875" style="4" bestFit="1" customWidth="1"/>
    <col min="2305" max="2306" width="5.7109375" style="4" bestFit="1" customWidth="1"/>
    <col min="2307" max="2307" width="5.140625" style="4" customWidth="1"/>
    <col min="2308" max="2308" width="2.140625" style="4" customWidth="1"/>
    <col min="2309" max="2311" width="5.140625" style="4" customWidth="1"/>
    <col min="2312" max="2312" width="1.140625" style="4" customWidth="1"/>
    <col min="2313" max="2315" width="5.140625" style="4" customWidth="1"/>
    <col min="2316" max="2316" width="1.5703125" style="4" customWidth="1"/>
    <col min="2317" max="2319" width="5.140625" style="4" customWidth="1"/>
    <col min="2320" max="2320" width="1.42578125" style="4" customWidth="1"/>
    <col min="2321" max="2323" width="5.140625" style="4" customWidth="1"/>
    <col min="2324" max="2324" width="2" style="4" customWidth="1"/>
    <col min="2325" max="2327" width="5.140625" style="4" customWidth="1"/>
    <col min="2328" max="2328" width="1.85546875" style="4" customWidth="1"/>
    <col min="2329" max="2331" width="5.140625" style="4" customWidth="1"/>
    <col min="2332" max="2559" width="11.42578125" style="4"/>
    <col min="2560" max="2560" width="7.85546875" style="4" bestFit="1" customWidth="1"/>
    <col min="2561" max="2562" width="5.7109375" style="4" bestFit="1" customWidth="1"/>
    <col min="2563" max="2563" width="5.140625" style="4" customWidth="1"/>
    <col min="2564" max="2564" width="2.140625" style="4" customWidth="1"/>
    <col min="2565" max="2567" width="5.140625" style="4" customWidth="1"/>
    <col min="2568" max="2568" width="1.140625" style="4" customWidth="1"/>
    <col min="2569" max="2571" width="5.140625" style="4" customWidth="1"/>
    <col min="2572" max="2572" width="1.5703125" style="4" customWidth="1"/>
    <col min="2573" max="2575" width="5.140625" style="4" customWidth="1"/>
    <col min="2576" max="2576" width="1.42578125" style="4" customWidth="1"/>
    <col min="2577" max="2579" width="5.140625" style="4" customWidth="1"/>
    <col min="2580" max="2580" width="2" style="4" customWidth="1"/>
    <col min="2581" max="2583" width="5.140625" style="4" customWidth="1"/>
    <col min="2584" max="2584" width="1.85546875" style="4" customWidth="1"/>
    <col min="2585" max="2587" width="5.140625" style="4" customWidth="1"/>
    <col min="2588" max="2815" width="11.42578125" style="4"/>
    <col min="2816" max="2816" width="7.85546875" style="4" bestFit="1" customWidth="1"/>
    <col min="2817" max="2818" width="5.7109375" style="4" bestFit="1" customWidth="1"/>
    <col min="2819" max="2819" width="5.140625" style="4" customWidth="1"/>
    <col min="2820" max="2820" width="2.140625" style="4" customWidth="1"/>
    <col min="2821" max="2823" width="5.140625" style="4" customWidth="1"/>
    <col min="2824" max="2824" width="1.140625" style="4" customWidth="1"/>
    <col min="2825" max="2827" width="5.140625" style="4" customWidth="1"/>
    <col min="2828" max="2828" width="1.5703125" style="4" customWidth="1"/>
    <col min="2829" max="2831" width="5.140625" style="4" customWidth="1"/>
    <col min="2832" max="2832" width="1.42578125" style="4" customWidth="1"/>
    <col min="2833" max="2835" width="5.140625" style="4" customWidth="1"/>
    <col min="2836" max="2836" width="2" style="4" customWidth="1"/>
    <col min="2837" max="2839" width="5.140625" style="4" customWidth="1"/>
    <col min="2840" max="2840" width="1.85546875" style="4" customWidth="1"/>
    <col min="2841" max="2843" width="5.140625" style="4" customWidth="1"/>
    <col min="2844" max="3071" width="11.42578125" style="4"/>
    <col min="3072" max="3072" width="7.85546875" style="4" bestFit="1" customWidth="1"/>
    <col min="3073" max="3074" width="5.7109375" style="4" bestFit="1" customWidth="1"/>
    <col min="3075" max="3075" width="5.140625" style="4" customWidth="1"/>
    <col min="3076" max="3076" width="2.140625" style="4" customWidth="1"/>
    <col min="3077" max="3079" width="5.140625" style="4" customWidth="1"/>
    <col min="3080" max="3080" width="1.140625" style="4" customWidth="1"/>
    <col min="3081" max="3083" width="5.140625" style="4" customWidth="1"/>
    <col min="3084" max="3084" width="1.5703125" style="4" customWidth="1"/>
    <col min="3085" max="3087" width="5.140625" style="4" customWidth="1"/>
    <col min="3088" max="3088" width="1.42578125" style="4" customWidth="1"/>
    <col min="3089" max="3091" width="5.140625" style="4" customWidth="1"/>
    <col min="3092" max="3092" width="2" style="4" customWidth="1"/>
    <col min="3093" max="3095" width="5.140625" style="4" customWidth="1"/>
    <col min="3096" max="3096" width="1.85546875" style="4" customWidth="1"/>
    <col min="3097" max="3099" width="5.140625" style="4" customWidth="1"/>
    <col min="3100" max="3327" width="11.42578125" style="4"/>
    <col min="3328" max="3328" width="7.85546875" style="4" bestFit="1" customWidth="1"/>
    <col min="3329" max="3330" width="5.7109375" style="4" bestFit="1" customWidth="1"/>
    <col min="3331" max="3331" width="5.140625" style="4" customWidth="1"/>
    <col min="3332" max="3332" width="2.140625" style="4" customWidth="1"/>
    <col min="3333" max="3335" width="5.140625" style="4" customWidth="1"/>
    <col min="3336" max="3336" width="1.140625" style="4" customWidth="1"/>
    <col min="3337" max="3339" width="5.140625" style="4" customWidth="1"/>
    <col min="3340" max="3340" width="1.5703125" style="4" customWidth="1"/>
    <col min="3341" max="3343" width="5.140625" style="4" customWidth="1"/>
    <col min="3344" max="3344" width="1.42578125" style="4" customWidth="1"/>
    <col min="3345" max="3347" width="5.140625" style="4" customWidth="1"/>
    <col min="3348" max="3348" width="2" style="4" customWidth="1"/>
    <col min="3349" max="3351" width="5.140625" style="4" customWidth="1"/>
    <col min="3352" max="3352" width="1.85546875" style="4" customWidth="1"/>
    <col min="3353" max="3355" width="5.140625" style="4" customWidth="1"/>
    <col min="3356" max="3583" width="11.42578125" style="4"/>
    <col min="3584" max="3584" width="7.85546875" style="4" bestFit="1" customWidth="1"/>
    <col min="3585" max="3586" width="5.7109375" style="4" bestFit="1" customWidth="1"/>
    <col min="3587" max="3587" width="5.140625" style="4" customWidth="1"/>
    <col min="3588" max="3588" width="2.140625" style="4" customWidth="1"/>
    <col min="3589" max="3591" width="5.140625" style="4" customWidth="1"/>
    <col min="3592" max="3592" width="1.140625" style="4" customWidth="1"/>
    <col min="3593" max="3595" width="5.140625" style="4" customWidth="1"/>
    <col min="3596" max="3596" width="1.5703125" style="4" customWidth="1"/>
    <col min="3597" max="3599" width="5.140625" style="4" customWidth="1"/>
    <col min="3600" max="3600" width="1.42578125" style="4" customWidth="1"/>
    <col min="3601" max="3603" width="5.140625" style="4" customWidth="1"/>
    <col min="3604" max="3604" width="2" style="4" customWidth="1"/>
    <col min="3605" max="3607" width="5.140625" style="4" customWidth="1"/>
    <col min="3608" max="3608" width="1.85546875" style="4" customWidth="1"/>
    <col min="3609" max="3611" width="5.140625" style="4" customWidth="1"/>
    <col min="3612" max="3839" width="11.42578125" style="4"/>
    <col min="3840" max="3840" width="7.85546875" style="4" bestFit="1" customWidth="1"/>
    <col min="3841" max="3842" width="5.7109375" style="4" bestFit="1" customWidth="1"/>
    <col min="3843" max="3843" width="5.140625" style="4" customWidth="1"/>
    <col min="3844" max="3844" width="2.140625" style="4" customWidth="1"/>
    <col min="3845" max="3847" width="5.140625" style="4" customWidth="1"/>
    <col min="3848" max="3848" width="1.140625" style="4" customWidth="1"/>
    <col min="3849" max="3851" width="5.140625" style="4" customWidth="1"/>
    <col min="3852" max="3852" width="1.5703125" style="4" customWidth="1"/>
    <col min="3853" max="3855" width="5.140625" style="4" customWidth="1"/>
    <col min="3856" max="3856" width="1.42578125" style="4" customWidth="1"/>
    <col min="3857" max="3859" width="5.140625" style="4" customWidth="1"/>
    <col min="3860" max="3860" width="2" style="4" customWidth="1"/>
    <col min="3861" max="3863" width="5.140625" style="4" customWidth="1"/>
    <col min="3864" max="3864" width="1.85546875" style="4" customWidth="1"/>
    <col min="3865" max="3867" width="5.140625" style="4" customWidth="1"/>
    <col min="3868" max="4095" width="11.42578125" style="4"/>
    <col min="4096" max="4096" width="7.85546875" style="4" bestFit="1" customWidth="1"/>
    <col min="4097" max="4098" width="5.7109375" style="4" bestFit="1" customWidth="1"/>
    <col min="4099" max="4099" width="5.140625" style="4" customWidth="1"/>
    <col min="4100" max="4100" width="2.140625" style="4" customWidth="1"/>
    <col min="4101" max="4103" width="5.140625" style="4" customWidth="1"/>
    <col min="4104" max="4104" width="1.140625" style="4" customWidth="1"/>
    <col min="4105" max="4107" width="5.140625" style="4" customWidth="1"/>
    <col min="4108" max="4108" width="1.5703125" style="4" customWidth="1"/>
    <col min="4109" max="4111" width="5.140625" style="4" customWidth="1"/>
    <col min="4112" max="4112" width="1.42578125" style="4" customWidth="1"/>
    <col min="4113" max="4115" width="5.140625" style="4" customWidth="1"/>
    <col min="4116" max="4116" width="2" style="4" customWidth="1"/>
    <col min="4117" max="4119" width="5.140625" style="4" customWidth="1"/>
    <col min="4120" max="4120" width="1.85546875" style="4" customWidth="1"/>
    <col min="4121" max="4123" width="5.140625" style="4" customWidth="1"/>
    <col min="4124" max="4351" width="11.42578125" style="4"/>
    <col min="4352" max="4352" width="7.85546875" style="4" bestFit="1" customWidth="1"/>
    <col min="4353" max="4354" width="5.7109375" style="4" bestFit="1" customWidth="1"/>
    <col min="4355" max="4355" width="5.140625" style="4" customWidth="1"/>
    <col min="4356" max="4356" width="2.140625" style="4" customWidth="1"/>
    <col min="4357" max="4359" width="5.140625" style="4" customWidth="1"/>
    <col min="4360" max="4360" width="1.140625" style="4" customWidth="1"/>
    <col min="4361" max="4363" width="5.140625" style="4" customWidth="1"/>
    <col min="4364" max="4364" width="1.5703125" style="4" customWidth="1"/>
    <col min="4365" max="4367" width="5.140625" style="4" customWidth="1"/>
    <col min="4368" max="4368" width="1.42578125" style="4" customWidth="1"/>
    <col min="4369" max="4371" width="5.140625" style="4" customWidth="1"/>
    <col min="4372" max="4372" width="2" style="4" customWidth="1"/>
    <col min="4373" max="4375" width="5.140625" style="4" customWidth="1"/>
    <col min="4376" max="4376" width="1.85546875" style="4" customWidth="1"/>
    <col min="4377" max="4379" width="5.140625" style="4" customWidth="1"/>
    <col min="4380" max="4607" width="11.42578125" style="4"/>
    <col min="4608" max="4608" width="7.85546875" style="4" bestFit="1" customWidth="1"/>
    <col min="4609" max="4610" width="5.7109375" style="4" bestFit="1" customWidth="1"/>
    <col min="4611" max="4611" width="5.140625" style="4" customWidth="1"/>
    <col min="4612" max="4612" width="2.140625" style="4" customWidth="1"/>
    <col min="4613" max="4615" width="5.140625" style="4" customWidth="1"/>
    <col min="4616" max="4616" width="1.140625" style="4" customWidth="1"/>
    <col min="4617" max="4619" width="5.140625" style="4" customWidth="1"/>
    <col min="4620" max="4620" width="1.5703125" style="4" customWidth="1"/>
    <col min="4621" max="4623" width="5.140625" style="4" customWidth="1"/>
    <col min="4624" max="4624" width="1.42578125" style="4" customWidth="1"/>
    <col min="4625" max="4627" width="5.140625" style="4" customWidth="1"/>
    <col min="4628" max="4628" width="2" style="4" customWidth="1"/>
    <col min="4629" max="4631" width="5.140625" style="4" customWidth="1"/>
    <col min="4632" max="4632" width="1.85546875" style="4" customWidth="1"/>
    <col min="4633" max="4635" width="5.140625" style="4" customWidth="1"/>
    <col min="4636" max="4863" width="11.42578125" style="4"/>
    <col min="4864" max="4864" width="7.85546875" style="4" bestFit="1" customWidth="1"/>
    <col min="4865" max="4866" width="5.7109375" style="4" bestFit="1" customWidth="1"/>
    <col min="4867" max="4867" width="5.140625" style="4" customWidth="1"/>
    <col min="4868" max="4868" width="2.140625" style="4" customWidth="1"/>
    <col min="4869" max="4871" width="5.140625" style="4" customWidth="1"/>
    <col min="4872" max="4872" width="1.140625" style="4" customWidth="1"/>
    <col min="4873" max="4875" width="5.140625" style="4" customWidth="1"/>
    <col min="4876" max="4876" width="1.5703125" style="4" customWidth="1"/>
    <col min="4877" max="4879" width="5.140625" style="4" customWidth="1"/>
    <col min="4880" max="4880" width="1.42578125" style="4" customWidth="1"/>
    <col min="4881" max="4883" width="5.140625" style="4" customWidth="1"/>
    <col min="4884" max="4884" width="2" style="4" customWidth="1"/>
    <col min="4885" max="4887" width="5.140625" style="4" customWidth="1"/>
    <col min="4888" max="4888" width="1.85546875" style="4" customWidth="1"/>
    <col min="4889" max="4891" width="5.140625" style="4" customWidth="1"/>
    <col min="4892" max="5119" width="11.42578125" style="4"/>
    <col min="5120" max="5120" width="7.85546875" style="4" bestFit="1" customWidth="1"/>
    <col min="5121" max="5122" width="5.7109375" style="4" bestFit="1" customWidth="1"/>
    <col min="5123" max="5123" width="5.140625" style="4" customWidth="1"/>
    <col min="5124" max="5124" width="2.140625" style="4" customWidth="1"/>
    <col min="5125" max="5127" width="5.140625" style="4" customWidth="1"/>
    <col min="5128" max="5128" width="1.140625" style="4" customWidth="1"/>
    <col min="5129" max="5131" width="5.140625" style="4" customWidth="1"/>
    <col min="5132" max="5132" width="1.5703125" style="4" customWidth="1"/>
    <col min="5133" max="5135" width="5.140625" style="4" customWidth="1"/>
    <col min="5136" max="5136" width="1.42578125" style="4" customWidth="1"/>
    <col min="5137" max="5139" width="5.140625" style="4" customWidth="1"/>
    <col min="5140" max="5140" width="2" style="4" customWidth="1"/>
    <col min="5141" max="5143" width="5.140625" style="4" customWidth="1"/>
    <col min="5144" max="5144" width="1.85546875" style="4" customWidth="1"/>
    <col min="5145" max="5147" width="5.140625" style="4" customWidth="1"/>
    <col min="5148" max="5375" width="11.42578125" style="4"/>
    <col min="5376" max="5376" width="7.85546875" style="4" bestFit="1" customWidth="1"/>
    <col min="5377" max="5378" width="5.7109375" style="4" bestFit="1" customWidth="1"/>
    <col min="5379" max="5379" width="5.140625" style="4" customWidth="1"/>
    <col min="5380" max="5380" width="2.140625" style="4" customWidth="1"/>
    <col min="5381" max="5383" width="5.140625" style="4" customWidth="1"/>
    <col min="5384" max="5384" width="1.140625" style="4" customWidth="1"/>
    <col min="5385" max="5387" width="5.140625" style="4" customWidth="1"/>
    <col min="5388" max="5388" width="1.5703125" style="4" customWidth="1"/>
    <col min="5389" max="5391" width="5.140625" style="4" customWidth="1"/>
    <col min="5392" max="5392" width="1.42578125" style="4" customWidth="1"/>
    <col min="5393" max="5395" width="5.140625" style="4" customWidth="1"/>
    <col min="5396" max="5396" width="2" style="4" customWidth="1"/>
    <col min="5397" max="5399" width="5.140625" style="4" customWidth="1"/>
    <col min="5400" max="5400" width="1.85546875" style="4" customWidth="1"/>
    <col min="5401" max="5403" width="5.140625" style="4" customWidth="1"/>
    <col min="5404" max="5631" width="11.42578125" style="4"/>
    <col min="5632" max="5632" width="7.85546875" style="4" bestFit="1" customWidth="1"/>
    <col min="5633" max="5634" width="5.7109375" style="4" bestFit="1" customWidth="1"/>
    <col min="5635" max="5635" width="5.140625" style="4" customWidth="1"/>
    <col min="5636" max="5636" width="2.140625" style="4" customWidth="1"/>
    <col min="5637" max="5639" width="5.140625" style="4" customWidth="1"/>
    <col min="5640" max="5640" width="1.140625" style="4" customWidth="1"/>
    <col min="5641" max="5643" width="5.140625" style="4" customWidth="1"/>
    <col min="5644" max="5644" width="1.5703125" style="4" customWidth="1"/>
    <col min="5645" max="5647" width="5.140625" style="4" customWidth="1"/>
    <col min="5648" max="5648" width="1.42578125" style="4" customWidth="1"/>
    <col min="5649" max="5651" width="5.140625" style="4" customWidth="1"/>
    <col min="5652" max="5652" width="2" style="4" customWidth="1"/>
    <col min="5653" max="5655" width="5.140625" style="4" customWidth="1"/>
    <col min="5656" max="5656" width="1.85546875" style="4" customWidth="1"/>
    <col min="5657" max="5659" width="5.140625" style="4" customWidth="1"/>
    <col min="5660" max="5887" width="11.42578125" style="4"/>
    <col min="5888" max="5888" width="7.85546875" style="4" bestFit="1" customWidth="1"/>
    <col min="5889" max="5890" width="5.7109375" style="4" bestFit="1" customWidth="1"/>
    <col min="5891" max="5891" width="5.140625" style="4" customWidth="1"/>
    <col min="5892" max="5892" width="2.140625" style="4" customWidth="1"/>
    <col min="5893" max="5895" width="5.140625" style="4" customWidth="1"/>
    <col min="5896" max="5896" width="1.140625" style="4" customWidth="1"/>
    <col min="5897" max="5899" width="5.140625" style="4" customWidth="1"/>
    <col min="5900" max="5900" width="1.5703125" style="4" customWidth="1"/>
    <col min="5901" max="5903" width="5.140625" style="4" customWidth="1"/>
    <col min="5904" max="5904" width="1.42578125" style="4" customWidth="1"/>
    <col min="5905" max="5907" width="5.140625" style="4" customWidth="1"/>
    <col min="5908" max="5908" width="2" style="4" customWidth="1"/>
    <col min="5909" max="5911" width="5.140625" style="4" customWidth="1"/>
    <col min="5912" max="5912" width="1.85546875" style="4" customWidth="1"/>
    <col min="5913" max="5915" width="5.140625" style="4" customWidth="1"/>
    <col min="5916" max="6143" width="11.42578125" style="4"/>
    <col min="6144" max="6144" width="7.85546875" style="4" bestFit="1" customWidth="1"/>
    <col min="6145" max="6146" width="5.7109375" style="4" bestFit="1" customWidth="1"/>
    <col min="6147" max="6147" width="5.140625" style="4" customWidth="1"/>
    <col min="6148" max="6148" width="2.140625" style="4" customWidth="1"/>
    <col min="6149" max="6151" width="5.140625" style="4" customWidth="1"/>
    <col min="6152" max="6152" width="1.140625" style="4" customWidth="1"/>
    <col min="6153" max="6155" width="5.140625" style="4" customWidth="1"/>
    <col min="6156" max="6156" width="1.5703125" style="4" customWidth="1"/>
    <col min="6157" max="6159" width="5.140625" style="4" customWidth="1"/>
    <col min="6160" max="6160" width="1.42578125" style="4" customWidth="1"/>
    <col min="6161" max="6163" width="5.140625" style="4" customWidth="1"/>
    <col min="6164" max="6164" width="2" style="4" customWidth="1"/>
    <col min="6165" max="6167" width="5.140625" style="4" customWidth="1"/>
    <col min="6168" max="6168" width="1.85546875" style="4" customWidth="1"/>
    <col min="6169" max="6171" width="5.140625" style="4" customWidth="1"/>
    <col min="6172" max="6399" width="11.42578125" style="4"/>
    <col min="6400" max="6400" width="7.85546875" style="4" bestFit="1" customWidth="1"/>
    <col min="6401" max="6402" width="5.7109375" style="4" bestFit="1" customWidth="1"/>
    <col min="6403" max="6403" width="5.140625" style="4" customWidth="1"/>
    <col min="6404" max="6404" width="2.140625" style="4" customWidth="1"/>
    <col min="6405" max="6407" width="5.140625" style="4" customWidth="1"/>
    <col min="6408" max="6408" width="1.140625" style="4" customWidth="1"/>
    <col min="6409" max="6411" width="5.140625" style="4" customWidth="1"/>
    <col min="6412" max="6412" width="1.5703125" style="4" customWidth="1"/>
    <col min="6413" max="6415" width="5.140625" style="4" customWidth="1"/>
    <col min="6416" max="6416" width="1.42578125" style="4" customWidth="1"/>
    <col min="6417" max="6419" width="5.140625" style="4" customWidth="1"/>
    <col min="6420" max="6420" width="2" style="4" customWidth="1"/>
    <col min="6421" max="6423" width="5.140625" style="4" customWidth="1"/>
    <col min="6424" max="6424" width="1.85546875" style="4" customWidth="1"/>
    <col min="6425" max="6427" width="5.140625" style="4" customWidth="1"/>
    <col min="6428" max="6655" width="11.42578125" style="4"/>
    <col min="6656" max="6656" width="7.85546875" style="4" bestFit="1" customWidth="1"/>
    <col min="6657" max="6658" width="5.7109375" style="4" bestFit="1" customWidth="1"/>
    <col min="6659" max="6659" width="5.140625" style="4" customWidth="1"/>
    <col min="6660" max="6660" width="2.140625" style="4" customWidth="1"/>
    <col min="6661" max="6663" width="5.140625" style="4" customWidth="1"/>
    <col min="6664" max="6664" width="1.140625" style="4" customWidth="1"/>
    <col min="6665" max="6667" width="5.140625" style="4" customWidth="1"/>
    <col min="6668" max="6668" width="1.5703125" style="4" customWidth="1"/>
    <col min="6669" max="6671" width="5.140625" style="4" customWidth="1"/>
    <col min="6672" max="6672" width="1.42578125" style="4" customWidth="1"/>
    <col min="6673" max="6675" width="5.140625" style="4" customWidth="1"/>
    <col min="6676" max="6676" width="2" style="4" customWidth="1"/>
    <col min="6677" max="6679" width="5.140625" style="4" customWidth="1"/>
    <col min="6680" max="6680" width="1.85546875" style="4" customWidth="1"/>
    <col min="6681" max="6683" width="5.140625" style="4" customWidth="1"/>
    <col min="6684" max="6911" width="11.42578125" style="4"/>
    <col min="6912" max="6912" width="7.85546875" style="4" bestFit="1" customWidth="1"/>
    <col min="6913" max="6914" width="5.7109375" style="4" bestFit="1" customWidth="1"/>
    <col min="6915" max="6915" width="5.140625" style="4" customWidth="1"/>
    <col min="6916" max="6916" width="2.140625" style="4" customWidth="1"/>
    <col min="6917" max="6919" width="5.140625" style="4" customWidth="1"/>
    <col min="6920" max="6920" width="1.140625" style="4" customWidth="1"/>
    <col min="6921" max="6923" width="5.140625" style="4" customWidth="1"/>
    <col min="6924" max="6924" width="1.5703125" style="4" customWidth="1"/>
    <col min="6925" max="6927" width="5.140625" style="4" customWidth="1"/>
    <col min="6928" max="6928" width="1.42578125" style="4" customWidth="1"/>
    <col min="6929" max="6931" width="5.140625" style="4" customWidth="1"/>
    <col min="6932" max="6932" width="2" style="4" customWidth="1"/>
    <col min="6933" max="6935" width="5.140625" style="4" customWidth="1"/>
    <col min="6936" max="6936" width="1.85546875" style="4" customWidth="1"/>
    <col min="6937" max="6939" width="5.140625" style="4" customWidth="1"/>
    <col min="6940" max="7167" width="11.42578125" style="4"/>
    <col min="7168" max="7168" width="7.85546875" style="4" bestFit="1" customWidth="1"/>
    <col min="7169" max="7170" width="5.7109375" style="4" bestFit="1" customWidth="1"/>
    <col min="7171" max="7171" width="5.140625" style="4" customWidth="1"/>
    <col min="7172" max="7172" width="2.140625" style="4" customWidth="1"/>
    <col min="7173" max="7175" width="5.140625" style="4" customWidth="1"/>
    <col min="7176" max="7176" width="1.140625" style="4" customWidth="1"/>
    <col min="7177" max="7179" width="5.140625" style="4" customWidth="1"/>
    <col min="7180" max="7180" width="1.5703125" style="4" customWidth="1"/>
    <col min="7181" max="7183" width="5.140625" style="4" customWidth="1"/>
    <col min="7184" max="7184" width="1.42578125" style="4" customWidth="1"/>
    <col min="7185" max="7187" width="5.140625" style="4" customWidth="1"/>
    <col min="7188" max="7188" width="2" style="4" customWidth="1"/>
    <col min="7189" max="7191" width="5.140625" style="4" customWidth="1"/>
    <col min="7192" max="7192" width="1.85546875" style="4" customWidth="1"/>
    <col min="7193" max="7195" width="5.140625" style="4" customWidth="1"/>
    <col min="7196" max="7423" width="11.42578125" style="4"/>
    <col min="7424" max="7424" width="7.85546875" style="4" bestFit="1" customWidth="1"/>
    <col min="7425" max="7426" width="5.7109375" style="4" bestFit="1" customWidth="1"/>
    <col min="7427" max="7427" width="5.140625" style="4" customWidth="1"/>
    <col min="7428" max="7428" width="2.140625" style="4" customWidth="1"/>
    <col min="7429" max="7431" width="5.140625" style="4" customWidth="1"/>
    <col min="7432" max="7432" width="1.140625" style="4" customWidth="1"/>
    <col min="7433" max="7435" width="5.140625" style="4" customWidth="1"/>
    <col min="7436" max="7436" width="1.5703125" style="4" customWidth="1"/>
    <col min="7437" max="7439" width="5.140625" style="4" customWidth="1"/>
    <col min="7440" max="7440" width="1.42578125" style="4" customWidth="1"/>
    <col min="7441" max="7443" width="5.140625" style="4" customWidth="1"/>
    <col min="7444" max="7444" width="2" style="4" customWidth="1"/>
    <col min="7445" max="7447" width="5.140625" style="4" customWidth="1"/>
    <col min="7448" max="7448" width="1.85546875" style="4" customWidth="1"/>
    <col min="7449" max="7451" width="5.140625" style="4" customWidth="1"/>
    <col min="7452" max="7679" width="11.42578125" style="4"/>
    <col min="7680" max="7680" width="7.85546875" style="4" bestFit="1" customWidth="1"/>
    <col min="7681" max="7682" width="5.7109375" style="4" bestFit="1" customWidth="1"/>
    <col min="7683" max="7683" width="5.140625" style="4" customWidth="1"/>
    <col min="7684" max="7684" width="2.140625" style="4" customWidth="1"/>
    <col min="7685" max="7687" width="5.140625" style="4" customWidth="1"/>
    <col min="7688" max="7688" width="1.140625" style="4" customWidth="1"/>
    <col min="7689" max="7691" width="5.140625" style="4" customWidth="1"/>
    <col min="7692" max="7692" width="1.5703125" style="4" customWidth="1"/>
    <col min="7693" max="7695" width="5.140625" style="4" customWidth="1"/>
    <col min="7696" max="7696" width="1.42578125" style="4" customWidth="1"/>
    <col min="7697" max="7699" width="5.140625" style="4" customWidth="1"/>
    <col min="7700" max="7700" width="2" style="4" customWidth="1"/>
    <col min="7701" max="7703" width="5.140625" style="4" customWidth="1"/>
    <col min="7704" max="7704" width="1.85546875" style="4" customWidth="1"/>
    <col min="7705" max="7707" width="5.140625" style="4" customWidth="1"/>
    <col min="7708" max="7935" width="11.42578125" style="4"/>
    <col min="7936" max="7936" width="7.85546875" style="4" bestFit="1" customWidth="1"/>
    <col min="7937" max="7938" width="5.7109375" style="4" bestFit="1" customWidth="1"/>
    <col min="7939" max="7939" width="5.140625" style="4" customWidth="1"/>
    <col min="7940" max="7940" width="2.140625" style="4" customWidth="1"/>
    <col min="7941" max="7943" width="5.140625" style="4" customWidth="1"/>
    <col min="7944" max="7944" width="1.140625" style="4" customWidth="1"/>
    <col min="7945" max="7947" width="5.140625" style="4" customWidth="1"/>
    <col min="7948" max="7948" width="1.5703125" style="4" customWidth="1"/>
    <col min="7949" max="7951" width="5.140625" style="4" customWidth="1"/>
    <col min="7952" max="7952" width="1.42578125" style="4" customWidth="1"/>
    <col min="7953" max="7955" width="5.140625" style="4" customWidth="1"/>
    <col min="7956" max="7956" width="2" style="4" customWidth="1"/>
    <col min="7957" max="7959" width="5.140625" style="4" customWidth="1"/>
    <col min="7960" max="7960" width="1.85546875" style="4" customWidth="1"/>
    <col min="7961" max="7963" width="5.140625" style="4" customWidth="1"/>
    <col min="7964" max="8191" width="11.42578125" style="4"/>
    <col min="8192" max="8192" width="7.85546875" style="4" bestFit="1" customWidth="1"/>
    <col min="8193" max="8194" width="5.7109375" style="4" bestFit="1" customWidth="1"/>
    <col min="8195" max="8195" width="5.140625" style="4" customWidth="1"/>
    <col min="8196" max="8196" width="2.140625" style="4" customWidth="1"/>
    <col min="8197" max="8199" width="5.140625" style="4" customWidth="1"/>
    <col min="8200" max="8200" width="1.140625" style="4" customWidth="1"/>
    <col min="8201" max="8203" width="5.140625" style="4" customWidth="1"/>
    <col min="8204" max="8204" width="1.5703125" style="4" customWidth="1"/>
    <col min="8205" max="8207" width="5.140625" style="4" customWidth="1"/>
    <col min="8208" max="8208" width="1.42578125" style="4" customWidth="1"/>
    <col min="8209" max="8211" width="5.140625" style="4" customWidth="1"/>
    <col min="8212" max="8212" width="2" style="4" customWidth="1"/>
    <col min="8213" max="8215" width="5.140625" style="4" customWidth="1"/>
    <col min="8216" max="8216" width="1.85546875" style="4" customWidth="1"/>
    <col min="8217" max="8219" width="5.140625" style="4" customWidth="1"/>
    <col min="8220" max="8447" width="11.42578125" style="4"/>
    <col min="8448" max="8448" width="7.85546875" style="4" bestFit="1" customWidth="1"/>
    <col min="8449" max="8450" width="5.7109375" style="4" bestFit="1" customWidth="1"/>
    <col min="8451" max="8451" width="5.140625" style="4" customWidth="1"/>
    <col min="8452" max="8452" width="2.140625" style="4" customWidth="1"/>
    <col min="8453" max="8455" width="5.140625" style="4" customWidth="1"/>
    <col min="8456" max="8456" width="1.140625" style="4" customWidth="1"/>
    <col min="8457" max="8459" width="5.140625" style="4" customWidth="1"/>
    <col min="8460" max="8460" width="1.5703125" style="4" customWidth="1"/>
    <col min="8461" max="8463" width="5.140625" style="4" customWidth="1"/>
    <col min="8464" max="8464" width="1.42578125" style="4" customWidth="1"/>
    <col min="8465" max="8467" width="5.140625" style="4" customWidth="1"/>
    <col min="8468" max="8468" width="2" style="4" customWidth="1"/>
    <col min="8469" max="8471" width="5.140625" style="4" customWidth="1"/>
    <col min="8472" max="8472" width="1.85546875" style="4" customWidth="1"/>
    <col min="8473" max="8475" width="5.140625" style="4" customWidth="1"/>
    <col min="8476" max="8703" width="11.42578125" style="4"/>
    <col min="8704" max="8704" width="7.85546875" style="4" bestFit="1" customWidth="1"/>
    <col min="8705" max="8706" width="5.7109375" style="4" bestFit="1" customWidth="1"/>
    <col min="8707" max="8707" width="5.140625" style="4" customWidth="1"/>
    <col min="8708" max="8708" width="2.140625" style="4" customWidth="1"/>
    <col min="8709" max="8711" width="5.140625" style="4" customWidth="1"/>
    <col min="8712" max="8712" width="1.140625" style="4" customWidth="1"/>
    <col min="8713" max="8715" width="5.140625" style="4" customWidth="1"/>
    <col min="8716" max="8716" width="1.5703125" style="4" customWidth="1"/>
    <col min="8717" max="8719" width="5.140625" style="4" customWidth="1"/>
    <col min="8720" max="8720" width="1.42578125" style="4" customWidth="1"/>
    <col min="8721" max="8723" width="5.140625" style="4" customWidth="1"/>
    <col min="8724" max="8724" width="2" style="4" customWidth="1"/>
    <col min="8725" max="8727" width="5.140625" style="4" customWidth="1"/>
    <col min="8728" max="8728" width="1.85546875" style="4" customWidth="1"/>
    <col min="8729" max="8731" width="5.140625" style="4" customWidth="1"/>
    <col min="8732" max="8959" width="11.42578125" style="4"/>
    <col min="8960" max="8960" width="7.85546875" style="4" bestFit="1" customWidth="1"/>
    <col min="8961" max="8962" width="5.7109375" style="4" bestFit="1" customWidth="1"/>
    <col min="8963" max="8963" width="5.140625" style="4" customWidth="1"/>
    <col min="8964" max="8964" width="2.140625" style="4" customWidth="1"/>
    <col min="8965" max="8967" width="5.140625" style="4" customWidth="1"/>
    <col min="8968" max="8968" width="1.140625" style="4" customWidth="1"/>
    <col min="8969" max="8971" width="5.140625" style="4" customWidth="1"/>
    <col min="8972" max="8972" width="1.5703125" style="4" customWidth="1"/>
    <col min="8973" max="8975" width="5.140625" style="4" customWidth="1"/>
    <col min="8976" max="8976" width="1.42578125" style="4" customWidth="1"/>
    <col min="8977" max="8979" width="5.140625" style="4" customWidth="1"/>
    <col min="8980" max="8980" width="2" style="4" customWidth="1"/>
    <col min="8981" max="8983" width="5.140625" style="4" customWidth="1"/>
    <col min="8984" max="8984" width="1.85546875" style="4" customWidth="1"/>
    <col min="8985" max="8987" width="5.140625" style="4" customWidth="1"/>
    <col min="8988" max="9215" width="11.42578125" style="4"/>
    <col min="9216" max="9216" width="7.85546875" style="4" bestFit="1" customWidth="1"/>
    <col min="9217" max="9218" width="5.7109375" style="4" bestFit="1" customWidth="1"/>
    <col min="9219" max="9219" width="5.140625" style="4" customWidth="1"/>
    <col min="9220" max="9220" width="2.140625" style="4" customWidth="1"/>
    <col min="9221" max="9223" width="5.140625" style="4" customWidth="1"/>
    <col min="9224" max="9224" width="1.140625" style="4" customWidth="1"/>
    <col min="9225" max="9227" width="5.140625" style="4" customWidth="1"/>
    <col min="9228" max="9228" width="1.5703125" style="4" customWidth="1"/>
    <col min="9229" max="9231" width="5.140625" style="4" customWidth="1"/>
    <col min="9232" max="9232" width="1.42578125" style="4" customWidth="1"/>
    <col min="9233" max="9235" width="5.140625" style="4" customWidth="1"/>
    <col min="9236" max="9236" width="2" style="4" customWidth="1"/>
    <col min="9237" max="9239" width="5.140625" style="4" customWidth="1"/>
    <col min="9240" max="9240" width="1.85546875" style="4" customWidth="1"/>
    <col min="9241" max="9243" width="5.140625" style="4" customWidth="1"/>
    <col min="9244" max="9471" width="11.42578125" style="4"/>
    <col min="9472" max="9472" width="7.85546875" style="4" bestFit="1" customWidth="1"/>
    <col min="9473" max="9474" width="5.7109375" style="4" bestFit="1" customWidth="1"/>
    <col min="9475" max="9475" width="5.140625" style="4" customWidth="1"/>
    <col min="9476" max="9476" width="2.140625" style="4" customWidth="1"/>
    <col min="9477" max="9479" width="5.140625" style="4" customWidth="1"/>
    <col min="9480" max="9480" width="1.140625" style="4" customWidth="1"/>
    <col min="9481" max="9483" width="5.140625" style="4" customWidth="1"/>
    <col min="9484" max="9484" width="1.5703125" style="4" customWidth="1"/>
    <col min="9485" max="9487" width="5.140625" style="4" customWidth="1"/>
    <col min="9488" max="9488" width="1.42578125" style="4" customWidth="1"/>
    <col min="9489" max="9491" width="5.140625" style="4" customWidth="1"/>
    <col min="9492" max="9492" width="2" style="4" customWidth="1"/>
    <col min="9493" max="9495" width="5.140625" style="4" customWidth="1"/>
    <col min="9496" max="9496" width="1.85546875" style="4" customWidth="1"/>
    <col min="9497" max="9499" width="5.140625" style="4" customWidth="1"/>
    <col min="9500" max="9727" width="11.42578125" style="4"/>
    <col min="9728" max="9728" width="7.85546875" style="4" bestFit="1" customWidth="1"/>
    <col min="9729" max="9730" width="5.7109375" style="4" bestFit="1" customWidth="1"/>
    <col min="9731" max="9731" width="5.140625" style="4" customWidth="1"/>
    <col min="9732" max="9732" width="2.140625" style="4" customWidth="1"/>
    <col min="9733" max="9735" width="5.140625" style="4" customWidth="1"/>
    <col min="9736" max="9736" width="1.140625" style="4" customWidth="1"/>
    <col min="9737" max="9739" width="5.140625" style="4" customWidth="1"/>
    <col min="9740" max="9740" width="1.5703125" style="4" customWidth="1"/>
    <col min="9741" max="9743" width="5.140625" style="4" customWidth="1"/>
    <col min="9744" max="9744" width="1.42578125" style="4" customWidth="1"/>
    <col min="9745" max="9747" width="5.140625" style="4" customWidth="1"/>
    <col min="9748" max="9748" width="2" style="4" customWidth="1"/>
    <col min="9749" max="9751" width="5.140625" style="4" customWidth="1"/>
    <col min="9752" max="9752" width="1.85546875" style="4" customWidth="1"/>
    <col min="9753" max="9755" width="5.140625" style="4" customWidth="1"/>
    <col min="9756" max="9983" width="11.42578125" style="4"/>
    <col min="9984" max="9984" width="7.85546875" style="4" bestFit="1" customWidth="1"/>
    <col min="9985" max="9986" width="5.7109375" style="4" bestFit="1" customWidth="1"/>
    <col min="9987" max="9987" width="5.140625" style="4" customWidth="1"/>
    <col min="9988" max="9988" width="2.140625" style="4" customWidth="1"/>
    <col min="9989" max="9991" width="5.140625" style="4" customWidth="1"/>
    <col min="9992" max="9992" width="1.140625" style="4" customWidth="1"/>
    <col min="9993" max="9995" width="5.140625" style="4" customWidth="1"/>
    <col min="9996" max="9996" width="1.5703125" style="4" customWidth="1"/>
    <col min="9997" max="9999" width="5.140625" style="4" customWidth="1"/>
    <col min="10000" max="10000" width="1.42578125" style="4" customWidth="1"/>
    <col min="10001" max="10003" width="5.140625" style="4" customWidth="1"/>
    <col min="10004" max="10004" width="2" style="4" customWidth="1"/>
    <col min="10005" max="10007" width="5.140625" style="4" customWidth="1"/>
    <col min="10008" max="10008" width="1.85546875" style="4" customWidth="1"/>
    <col min="10009" max="10011" width="5.140625" style="4" customWidth="1"/>
    <col min="10012" max="10239" width="11.42578125" style="4"/>
    <col min="10240" max="10240" width="7.85546875" style="4" bestFit="1" customWidth="1"/>
    <col min="10241" max="10242" width="5.7109375" style="4" bestFit="1" customWidth="1"/>
    <col min="10243" max="10243" width="5.140625" style="4" customWidth="1"/>
    <col min="10244" max="10244" width="2.140625" style="4" customWidth="1"/>
    <col min="10245" max="10247" width="5.140625" style="4" customWidth="1"/>
    <col min="10248" max="10248" width="1.140625" style="4" customWidth="1"/>
    <col min="10249" max="10251" width="5.140625" style="4" customWidth="1"/>
    <col min="10252" max="10252" width="1.5703125" style="4" customWidth="1"/>
    <col min="10253" max="10255" width="5.140625" style="4" customWidth="1"/>
    <col min="10256" max="10256" width="1.42578125" style="4" customWidth="1"/>
    <col min="10257" max="10259" width="5.140625" style="4" customWidth="1"/>
    <col min="10260" max="10260" width="2" style="4" customWidth="1"/>
    <col min="10261" max="10263" width="5.140625" style="4" customWidth="1"/>
    <col min="10264" max="10264" width="1.85546875" style="4" customWidth="1"/>
    <col min="10265" max="10267" width="5.140625" style="4" customWidth="1"/>
    <col min="10268" max="10495" width="11.42578125" style="4"/>
    <col min="10496" max="10496" width="7.85546875" style="4" bestFit="1" customWidth="1"/>
    <col min="10497" max="10498" width="5.7109375" style="4" bestFit="1" customWidth="1"/>
    <col min="10499" max="10499" width="5.140625" style="4" customWidth="1"/>
    <col min="10500" max="10500" width="2.140625" style="4" customWidth="1"/>
    <col min="10501" max="10503" width="5.140625" style="4" customWidth="1"/>
    <col min="10504" max="10504" width="1.140625" style="4" customWidth="1"/>
    <col min="10505" max="10507" width="5.140625" style="4" customWidth="1"/>
    <col min="10508" max="10508" width="1.5703125" style="4" customWidth="1"/>
    <col min="10509" max="10511" width="5.140625" style="4" customWidth="1"/>
    <col min="10512" max="10512" width="1.42578125" style="4" customWidth="1"/>
    <col min="10513" max="10515" width="5.140625" style="4" customWidth="1"/>
    <col min="10516" max="10516" width="2" style="4" customWidth="1"/>
    <col min="10517" max="10519" width="5.140625" style="4" customWidth="1"/>
    <col min="10520" max="10520" width="1.85546875" style="4" customWidth="1"/>
    <col min="10521" max="10523" width="5.140625" style="4" customWidth="1"/>
    <col min="10524" max="10751" width="11.42578125" style="4"/>
    <col min="10752" max="10752" width="7.85546875" style="4" bestFit="1" customWidth="1"/>
    <col min="10753" max="10754" width="5.7109375" style="4" bestFit="1" customWidth="1"/>
    <col min="10755" max="10755" width="5.140625" style="4" customWidth="1"/>
    <col min="10756" max="10756" width="2.140625" style="4" customWidth="1"/>
    <col min="10757" max="10759" width="5.140625" style="4" customWidth="1"/>
    <col min="10760" max="10760" width="1.140625" style="4" customWidth="1"/>
    <col min="10761" max="10763" width="5.140625" style="4" customWidth="1"/>
    <col min="10764" max="10764" width="1.5703125" style="4" customWidth="1"/>
    <col min="10765" max="10767" width="5.140625" style="4" customWidth="1"/>
    <col min="10768" max="10768" width="1.42578125" style="4" customWidth="1"/>
    <col min="10769" max="10771" width="5.140625" style="4" customWidth="1"/>
    <col min="10772" max="10772" width="2" style="4" customWidth="1"/>
    <col min="10773" max="10775" width="5.140625" style="4" customWidth="1"/>
    <col min="10776" max="10776" width="1.85546875" style="4" customWidth="1"/>
    <col min="10777" max="10779" width="5.140625" style="4" customWidth="1"/>
    <col min="10780" max="11007" width="11.42578125" style="4"/>
    <col min="11008" max="11008" width="7.85546875" style="4" bestFit="1" customWidth="1"/>
    <col min="11009" max="11010" width="5.7109375" style="4" bestFit="1" customWidth="1"/>
    <col min="11011" max="11011" width="5.140625" style="4" customWidth="1"/>
    <col min="11012" max="11012" width="2.140625" style="4" customWidth="1"/>
    <col min="11013" max="11015" width="5.140625" style="4" customWidth="1"/>
    <col min="11016" max="11016" width="1.140625" style="4" customWidth="1"/>
    <col min="11017" max="11019" width="5.140625" style="4" customWidth="1"/>
    <col min="11020" max="11020" width="1.5703125" style="4" customWidth="1"/>
    <col min="11021" max="11023" width="5.140625" style="4" customWidth="1"/>
    <col min="11024" max="11024" width="1.42578125" style="4" customWidth="1"/>
    <col min="11025" max="11027" width="5.140625" style="4" customWidth="1"/>
    <col min="11028" max="11028" width="2" style="4" customWidth="1"/>
    <col min="11029" max="11031" width="5.140625" style="4" customWidth="1"/>
    <col min="11032" max="11032" width="1.85546875" style="4" customWidth="1"/>
    <col min="11033" max="11035" width="5.140625" style="4" customWidth="1"/>
    <col min="11036" max="11263" width="11.42578125" style="4"/>
    <col min="11264" max="11264" width="7.85546875" style="4" bestFit="1" customWidth="1"/>
    <col min="11265" max="11266" width="5.7109375" style="4" bestFit="1" customWidth="1"/>
    <col min="11267" max="11267" width="5.140625" style="4" customWidth="1"/>
    <col min="11268" max="11268" width="2.140625" style="4" customWidth="1"/>
    <col min="11269" max="11271" width="5.140625" style="4" customWidth="1"/>
    <col min="11272" max="11272" width="1.140625" style="4" customWidth="1"/>
    <col min="11273" max="11275" width="5.140625" style="4" customWidth="1"/>
    <col min="11276" max="11276" width="1.5703125" style="4" customWidth="1"/>
    <col min="11277" max="11279" width="5.140625" style="4" customWidth="1"/>
    <col min="11280" max="11280" width="1.42578125" style="4" customWidth="1"/>
    <col min="11281" max="11283" width="5.140625" style="4" customWidth="1"/>
    <col min="11284" max="11284" width="2" style="4" customWidth="1"/>
    <col min="11285" max="11287" width="5.140625" style="4" customWidth="1"/>
    <col min="11288" max="11288" width="1.85546875" style="4" customWidth="1"/>
    <col min="11289" max="11291" width="5.140625" style="4" customWidth="1"/>
    <col min="11292" max="11519" width="11.42578125" style="4"/>
    <col min="11520" max="11520" width="7.85546875" style="4" bestFit="1" customWidth="1"/>
    <col min="11521" max="11522" width="5.7109375" style="4" bestFit="1" customWidth="1"/>
    <col min="11523" max="11523" width="5.140625" style="4" customWidth="1"/>
    <col min="11524" max="11524" width="2.140625" style="4" customWidth="1"/>
    <col min="11525" max="11527" width="5.140625" style="4" customWidth="1"/>
    <col min="11528" max="11528" width="1.140625" style="4" customWidth="1"/>
    <col min="11529" max="11531" width="5.140625" style="4" customWidth="1"/>
    <col min="11532" max="11532" width="1.5703125" style="4" customWidth="1"/>
    <col min="11533" max="11535" width="5.140625" style="4" customWidth="1"/>
    <col min="11536" max="11536" width="1.42578125" style="4" customWidth="1"/>
    <col min="11537" max="11539" width="5.140625" style="4" customWidth="1"/>
    <col min="11540" max="11540" width="2" style="4" customWidth="1"/>
    <col min="11541" max="11543" width="5.140625" style="4" customWidth="1"/>
    <col min="11544" max="11544" width="1.85546875" style="4" customWidth="1"/>
    <col min="11545" max="11547" width="5.140625" style="4" customWidth="1"/>
    <col min="11548" max="11775" width="11.42578125" style="4"/>
    <col min="11776" max="11776" width="7.85546875" style="4" bestFit="1" customWidth="1"/>
    <col min="11777" max="11778" width="5.7109375" style="4" bestFit="1" customWidth="1"/>
    <col min="11779" max="11779" width="5.140625" style="4" customWidth="1"/>
    <col min="11780" max="11780" width="2.140625" style="4" customWidth="1"/>
    <col min="11781" max="11783" width="5.140625" style="4" customWidth="1"/>
    <col min="11784" max="11784" width="1.140625" style="4" customWidth="1"/>
    <col min="11785" max="11787" width="5.140625" style="4" customWidth="1"/>
    <col min="11788" max="11788" width="1.5703125" style="4" customWidth="1"/>
    <col min="11789" max="11791" width="5.140625" style="4" customWidth="1"/>
    <col min="11792" max="11792" width="1.42578125" style="4" customWidth="1"/>
    <col min="11793" max="11795" width="5.140625" style="4" customWidth="1"/>
    <col min="11796" max="11796" width="2" style="4" customWidth="1"/>
    <col min="11797" max="11799" width="5.140625" style="4" customWidth="1"/>
    <col min="11800" max="11800" width="1.85546875" style="4" customWidth="1"/>
    <col min="11801" max="11803" width="5.140625" style="4" customWidth="1"/>
    <col min="11804" max="12031" width="11.42578125" style="4"/>
    <col min="12032" max="12032" width="7.85546875" style="4" bestFit="1" customWidth="1"/>
    <col min="12033" max="12034" width="5.7109375" style="4" bestFit="1" customWidth="1"/>
    <col min="12035" max="12035" width="5.140625" style="4" customWidth="1"/>
    <col min="12036" max="12036" width="2.140625" style="4" customWidth="1"/>
    <col min="12037" max="12039" width="5.140625" style="4" customWidth="1"/>
    <col min="12040" max="12040" width="1.140625" style="4" customWidth="1"/>
    <col min="12041" max="12043" width="5.140625" style="4" customWidth="1"/>
    <col min="12044" max="12044" width="1.5703125" style="4" customWidth="1"/>
    <col min="12045" max="12047" width="5.140625" style="4" customWidth="1"/>
    <col min="12048" max="12048" width="1.42578125" style="4" customWidth="1"/>
    <col min="12049" max="12051" width="5.140625" style="4" customWidth="1"/>
    <col min="12052" max="12052" width="2" style="4" customWidth="1"/>
    <col min="12053" max="12055" width="5.140625" style="4" customWidth="1"/>
    <col min="12056" max="12056" width="1.85546875" style="4" customWidth="1"/>
    <col min="12057" max="12059" width="5.140625" style="4" customWidth="1"/>
    <col min="12060" max="12287" width="11.42578125" style="4"/>
    <col min="12288" max="12288" width="7.85546875" style="4" bestFit="1" customWidth="1"/>
    <col min="12289" max="12290" width="5.7109375" style="4" bestFit="1" customWidth="1"/>
    <col min="12291" max="12291" width="5.140625" style="4" customWidth="1"/>
    <col min="12292" max="12292" width="2.140625" style="4" customWidth="1"/>
    <col min="12293" max="12295" width="5.140625" style="4" customWidth="1"/>
    <col min="12296" max="12296" width="1.140625" style="4" customWidth="1"/>
    <col min="12297" max="12299" width="5.140625" style="4" customWidth="1"/>
    <col min="12300" max="12300" width="1.5703125" style="4" customWidth="1"/>
    <col min="12301" max="12303" width="5.140625" style="4" customWidth="1"/>
    <col min="12304" max="12304" width="1.42578125" style="4" customWidth="1"/>
    <col min="12305" max="12307" width="5.140625" style="4" customWidth="1"/>
    <col min="12308" max="12308" width="2" style="4" customWidth="1"/>
    <col min="12309" max="12311" width="5.140625" style="4" customWidth="1"/>
    <col min="12312" max="12312" width="1.85546875" style="4" customWidth="1"/>
    <col min="12313" max="12315" width="5.140625" style="4" customWidth="1"/>
    <col min="12316" max="12543" width="11.42578125" style="4"/>
    <col min="12544" max="12544" width="7.85546875" style="4" bestFit="1" customWidth="1"/>
    <col min="12545" max="12546" width="5.7109375" style="4" bestFit="1" customWidth="1"/>
    <col min="12547" max="12547" width="5.140625" style="4" customWidth="1"/>
    <col min="12548" max="12548" width="2.140625" style="4" customWidth="1"/>
    <col min="12549" max="12551" width="5.140625" style="4" customWidth="1"/>
    <col min="12552" max="12552" width="1.140625" style="4" customWidth="1"/>
    <col min="12553" max="12555" width="5.140625" style="4" customWidth="1"/>
    <col min="12556" max="12556" width="1.5703125" style="4" customWidth="1"/>
    <col min="12557" max="12559" width="5.140625" style="4" customWidth="1"/>
    <col min="12560" max="12560" width="1.42578125" style="4" customWidth="1"/>
    <col min="12561" max="12563" width="5.140625" style="4" customWidth="1"/>
    <col min="12564" max="12564" width="2" style="4" customWidth="1"/>
    <col min="12565" max="12567" width="5.140625" style="4" customWidth="1"/>
    <col min="12568" max="12568" width="1.85546875" style="4" customWidth="1"/>
    <col min="12569" max="12571" width="5.140625" style="4" customWidth="1"/>
    <col min="12572" max="12799" width="11.42578125" style="4"/>
    <col min="12800" max="12800" width="7.85546875" style="4" bestFit="1" customWidth="1"/>
    <col min="12801" max="12802" width="5.7109375" style="4" bestFit="1" customWidth="1"/>
    <col min="12803" max="12803" width="5.140625" style="4" customWidth="1"/>
    <col min="12804" max="12804" width="2.140625" style="4" customWidth="1"/>
    <col min="12805" max="12807" width="5.140625" style="4" customWidth="1"/>
    <col min="12808" max="12808" width="1.140625" style="4" customWidth="1"/>
    <col min="12809" max="12811" width="5.140625" style="4" customWidth="1"/>
    <col min="12812" max="12812" width="1.5703125" style="4" customWidth="1"/>
    <col min="12813" max="12815" width="5.140625" style="4" customWidth="1"/>
    <col min="12816" max="12816" width="1.42578125" style="4" customWidth="1"/>
    <col min="12817" max="12819" width="5.140625" style="4" customWidth="1"/>
    <col min="12820" max="12820" width="2" style="4" customWidth="1"/>
    <col min="12821" max="12823" width="5.140625" style="4" customWidth="1"/>
    <col min="12824" max="12824" width="1.85546875" style="4" customWidth="1"/>
    <col min="12825" max="12827" width="5.140625" style="4" customWidth="1"/>
    <col min="12828" max="13055" width="11.42578125" style="4"/>
    <col min="13056" max="13056" width="7.85546875" style="4" bestFit="1" customWidth="1"/>
    <col min="13057" max="13058" width="5.7109375" style="4" bestFit="1" customWidth="1"/>
    <col min="13059" max="13059" width="5.140625" style="4" customWidth="1"/>
    <col min="13060" max="13060" width="2.140625" style="4" customWidth="1"/>
    <col min="13061" max="13063" width="5.140625" style="4" customWidth="1"/>
    <col min="13064" max="13064" width="1.140625" style="4" customWidth="1"/>
    <col min="13065" max="13067" width="5.140625" style="4" customWidth="1"/>
    <col min="13068" max="13068" width="1.5703125" style="4" customWidth="1"/>
    <col min="13069" max="13071" width="5.140625" style="4" customWidth="1"/>
    <col min="13072" max="13072" width="1.42578125" style="4" customWidth="1"/>
    <col min="13073" max="13075" width="5.140625" style="4" customWidth="1"/>
    <col min="13076" max="13076" width="2" style="4" customWidth="1"/>
    <col min="13077" max="13079" width="5.140625" style="4" customWidth="1"/>
    <col min="13080" max="13080" width="1.85546875" style="4" customWidth="1"/>
    <col min="13081" max="13083" width="5.140625" style="4" customWidth="1"/>
    <col min="13084" max="13311" width="11.42578125" style="4"/>
    <col min="13312" max="13312" width="7.85546875" style="4" bestFit="1" customWidth="1"/>
    <col min="13313" max="13314" width="5.7109375" style="4" bestFit="1" customWidth="1"/>
    <col min="13315" max="13315" width="5.140625" style="4" customWidth="1"/>
    <col min="13316" max="13316" width="2.140625" style="4" customWidth="1"/>
    <col min="13317" max="13319" width="5.140625" style="4" customWidth="1"/>
    <col min="13320" max="13320" width="1.140625" style="4" customWidth="1"/>
    <col min="13321" max="13323" width="5.140625" style="4" customWidth="1"/>
    <col min="13324" max="13324" width="1.5703125" style="4" customWidth="1"/>
    <col min="13325" max="13327" width="5.140625" style="4" customWidth="1"/>
    <col min="13328" max="13328" width="1.42578125" style="4" customWidth="1"/>
    <col min="13329" max="13331" width="5.140625" style="4" customWidth="1"/>
    <col min="13332" max="13332" width="2" style="4" customWidth="1"/>
    <col min="13333" max="13335" width="5.140625" style="4" customWidth="1"/>
    <col min="13336" max="13336" width="1.85546875" style="4" customWidth="1"/>
    <col min="13337" max="13339" width="5.140625" style="4" customWidth="1"/>
    <col min="13340" max="13567" width="11.42578125" style="4"/>
    <col min="13568" max="13568" width="7.85546875" style="4" bestFit="1" customWidth="1"/>
    <col min="13569" max="13570" width="5.7109375" style="4" bestFit="1" customWidth="1"/>
    <col min="13571" max="13571" width="5.140625" style="4" customWidth="1"/>
    <col min="13572" max="13572" width="2.140625" style="4" customWidth="1"/>
    <col min="13573" max="13575" width="5.140625" style="4" customWidth="1"/>
    <col min="13576" max="13576" width="1.140625" style="4" customWidth="1"/>
    <col min="13577" max="13579" width="5.140625" style="4" customWidth="1"/>
    <col min="13580" max="13580" width="1.5703125" style="4" customWidth="1"/>
    <col min="13581" max="13583" width="5.140625" style="4" customWidth="1"/>
    <col min="13584" max="13584" width="1.42578125" style="4" customWidth="1"/>
    <col min="13585" max="13587" width="5.140625" style="4" customWidth="1"/>
    <col min="13588" max="13588" width="2" style="4" customWidth="1"/>
    <col min="13589" max="13591" width="5.140625" style="4" customWidth="1"/>
    <col min="13592" max="13592" width="1.85546875" style="4" customWidth="1"/>
    <col min="13593" max="13595" width="5.140625" style="4" customWidth="1"/>
    <col min="13596" max="13823" width="11.42578125" style="4"/>
    <col min="13824" max="13824" width="7.85546875" style="4" bestFit="1" customWidth="1"/>
    <col min="13825" max="13826" width="5.7109375" style="4" bestFit="1" customWidth="1"/>
    <col min="13827" max="13827" width="5.140625" style="4" customWidth="1"/>
    <col min="13828" max="13828" width="2.140625" style="4" customWidth="1"/>
    <col min="13829" max="13831" width="5.140625" style="4" customWidth="1"/>
    <col min="13832" max="13832" width="1.140625" style="4" customWidth="1"/>
    <col min="13833" max="13835" width="5.140625" style="4" customWidth="1"/>
    <col min="13836" max="13836" width="1.5703125" style="4" customWidth="1"/>
    <col min="13837" max="13839" width="5.140625" style="4" customWidth="1"/>
    <col min="13840" max="13840" width="1.42578125" style="4" customWidth="1"/>
    <col min="13841" max="13843" width="5.140625" style="4" customWidth="1"/>
    <col min="13844" max="13844" width="2" style="4" customWidth="1"/>
    <col min="13845" max="13847" width="5.140625" style="4" customWidth="1"/>
    <col min="13848" max="13848" width="1.85546875" style="4" customWidth="1"/>
    <col min="13849" max="13851" width="5.140625" style="4" customWidth="1"/>
    <col min="13852" max="14079" width="11.42578125" style="4"/>
    <col min="14080" max="14080" width="7.85546875" style="4" bestFit="1" customWidth="1"/>
    <col min="14081" max="14082" width="5.7109375" style="4" bestFit="1" customWidth="1"/>
    <col min="14083" max="14083" width="5.140625" style="4" customWidth="1"/>
    <col min="14084" max="14084" width="2.140625" style="4" customWidth="1"/>
    <col min="14085" max="14087" width="5.140625" style="4" customWidth="1"/>
    <col min="14088" max="14088" width="1.140625" style="4" customWidth="1"/>
    <col min="14089" max="14091" width="5.140625" style="4" customWidth="1"/>
    <col min="14092" max="14092" width="1.5703125" style="4" customWidth="1"/>
    <col min="14093" max="14095" width="5.140625" style="4" customWidth="1"/>
    <col min="14096" max="14096" width="1.42578125" style="4" customWidth="1"/>
    <col min="14097" max="14099" width="5.140625" style="4" customWidth="1"/>
    <col min="14100" max="14100" width="2" style="4" customWidth="1"/>
    <col min="14101" max="14103" width="5.140625" style="4" customWidth="1"/>
    <col min="14104" max="14104" width="1.85546875" style="4" customWidth="1"/>
    <col min="14105" max="14107" width="5.140625" style="4" customWidth="1"/>
    <col min="14108" max="14335" width="11.42578125" style="4"/>
    <col min="14336" max="14336" width="7.85546875" style="4" bestFit="1" customWidth="1"/>
    <col min="14337" max="14338" width="5.7109375" style="4" bestFit="1" customWidth="1"/>
    <col min="14339" max="14339" width="5.140625" style="4" customWidth="1"/>
    <col min="14340" max="14340" width="2.140625" style="4" customWidth="1"/>
    <col min="14341" max="14343" width="5.140625" style="4" customWidth="1"/>
    <col min="14344" max="14344" width="1.140625" style="4" customWidth="1"/>
    <col min="14345" max="14347" width="5.140625" style="4" customWidth="1"/>
    <col min="14348" max="14348" width="1.5703125" style="4" customWidth="1"/>
    <col min="14349" max="14351" width="5.140625" style="4" customWidth="1"/>
    <col min="14352" max="14352" width="1.42578125" style="4" customWidth="1"/>
    <col min="14353" max="14355" width="5.140625" style="4" customWidth="1"/>
    <col min="14356" max="14356" width="2" style="4" customWidth="1"/>
    <col min="14357" max="14359" width="5.140625" style="4" customWidth="1"/>
    <col min="14360" max="14360" width="1.85546875" style="4" customWidth="1"/>
    <col min="14361" max="14363" width="5.140625" style="4" customWidth="1"/>
    <col min="14364" max="14591" width="11.42578125" style="4"/>
    <col min="14592" max="14592" width="7.85546875" style="4" bestFit="1" customWidth="1"/>
    <col min="14593" max="14594" width="5.7109375" style="4" bestFit="1" customWidth="1"/>
    <col min="14595" max="14595" width="5.140625" style="4" customWidth="1"/>
    <col min="14596" max="14596" width="2.140625" style="4" customWidth="1"/>
    <col min="14597" max="14599" width="5.140625" style="4" customWidth="1"/>
    <col min="14600" max="14600" width="1.140625" style="4" customWidth="1"/>
    <col min="14601" max="14603" width="5.140625" style="4" customWidth="1"/>
    <col min="14604" max="14604" width="1.5703125" style="4" customWidth="1"/>
    <col min="14605" max="14607" width="5.140625" style="4" customWidth="1"/>
    <col min="14608" max="14608" width="1.42578125" style="4" customWidth="1"/>
    <col min="14609" max="14611" width="5.140625" style="4" customWidth="1"/>
    <col min="14612" max="14612" width="2" style="4" customWidth="1"/>
    <col min="14613" max="14615" width="5.140625" style="4" customWidth="1"/>
    <col min="14616" max="14616" width="1.85546875" style="4" customWidth="1"/>
    <col min="14617" max="14619" width="5.140625" style="4" customWidth="1"/>
    <col min="14620" max="14847" width="11.42578125" style="4"/>
    <col min="14848" max="14848" width="7.85546875" style="4" bestFit="1" customWidth="1"/>
    <col min="14849" max="14850" width="5.7109375" style="4" bestFit="1" customWidth="1"/>
    <col min="14851" max="14851" width="5.140625" style="4" customWidth="1"/>
    <col min="14852" max="14852" width="2.140625" style="4" customWidth="1"/>
    <col min="14853" max="14855" width="5.140625" style="4" customWidth="1"/>
    <col min="14856" max="14856" width="1.140625" style="4" customWidth="1"/>
    <col min="14857" max="14859" width="5.140625" style="4" customWidth="1"/>
    <col min="14860" max="14860" width="1.5703125" style="4" customWidth="1"/>
    <col min="14861" max="14863" width="5.140625" style="4" customWidth="1"/>
    <col min="14864" max="14864" width="1.42578125" style="4" customWidth="1"/>
    <col min="14865" max="14867" width="5.140625" style="4" customWidth="1"/>
    <col min="14868" max="14868" width="2" style="4" customWidth="1"/>
    <col min="14869" max="14871" width="5.140625" style="4" customWidth="1"/>
    <col min="14872" max="14872" width="1.85546875" style="4" customWidth="1"/>
    <col min="14873" max="14875" width="5.140625" style="4" customWidth="1"/>
    <col min="14876" max="15103" width="11.42578125" style="4"/>
    <col min="15104" max="15104" width="7.85546875" style="4" bestFit="1" customWidth="1"/>
    <col min="15105" max="15106" width="5.7109375" style="4" bestFit="1" customWidth="1"/>
    <col min="15107" max="15107" width="5.140625" style="4" customWidth="1"/>
    <col min="15108" max="15108" width="2.140625" style="4" customWidth="1"/>
    <col min="15109" max="15111" width="5.140625" style="4" customWidth="1"/>
    <col min="15112" max="15112" width="1.140625" style="4" customWidth="1"/>
    <col min="15113" max="15115" width="5.140625" style="4" customWidth="1"/>
    <col min="15116" max="15116" width="1.5703125" style="4" customWidth="1"/>
    <col min="15117" max="15119" width="5.140625" style="4" customWidth="1"/>
    <col min="15120" max="15120" width="1.42578125" style="4" customWidth="1"/>
    <col min="15121" max="15123" width="5.140625" style="4" customWidth="1"/>
    <col min="15124" max="15124" width="2" style="4" customWidth="1"/>
    <col min="15125" max="15127" width="5.140625" style="4" customWidth="1"/>
    <col min="15128" max="15128" width="1.85546875" style="4" customWidth="1"/>
    <col min="15129" max="15131" width="5.140625" style="4" customWidth="1"/>
    <col min="15132" max="15359" width="11.42578125" style="4"/>
    <col min="15360" max="15360" width="7.85546875" style="4" bestFit="1" customWidth="1"/>
    <col min="15361" max="15362" width="5.7109375" style="4" bestFit="1" customWidth="1"/>
    <col min="15363" max="15363" width="5.140625" style="4" customWidth="1"/>
    <col min="15364" max="15364" width="2.140625" style="4" customWidth="1"/>
    <col min="15365" max="15367" width="5.140625" style="4" customWidth="1"/>
    <col min="15368" max="15368" width="1.140625" style="4" customWidth="1"/>
    <col min="15369" max="15371" width="5.140625" style="4" customWidth="1"/>
    <col min="15372" max="15372" width="1.5703125" style="4" customWidth="1"/>
    <col min="15373" max="15375" width="5.140625" style="4" customWidth="1"/>
    <col min="15376" max="15376" width="1.42578125" style="4" customWidth="1"/>
    <col min="15377" max="15379" width="5.140625" style="4" customWidth="1"/>
    <col min="15380" max="15380" width="2" style="4" customWidth="1"/>
    <col min="15381" max="15383" width="5.140625" style="4" customWidth="1"/>
    <col min="15384" max="15384" width="1.85546875" style="4" customWidth="1"/>
    <col min="15385" max="15387" width="5.140625" style="4" customWidth="1"/>
    <col min="15388" max="15615" width="11.42578125" style="4"/>
    <col min="15616" max="15616" width="7.85546875" style="4" bestFit="1" customWidth="1"/>
    <col min="15617" max="15618" width="5.7109375" style="4" bestFit="1" customWidth="1"/>
    <col min="15619" max="15619" width="5.140625" style="4" customWidth="1"/>
    <col min="15620" max="15620" width="2.140625" style="4" customWidth="1"/>
    <col min="15621" max="15623" width="5.140625" style="4" customWidth="1"/>
    <col min="15624" max="15624" width="1.140625" style="4" customWidth="1"/>
    <col min="15625" max="15627" width="5.140625" style="4" customWidth="1"/>
    <col min="15628" max="15628" width="1.5703125" style="4" customWidth="1"/>
    <col min="15629" max="15631" width="5.140625" style="4" customWidth="1"/>
    <col min="15632" max="15632" width="1.42578125" style="4" customWidth="1"/>
    <col min="15633" max="15635" width="5.140625" style="4" customWidth="1"/>
    <col min="15636" max="15636" width="2" style="4" customWidth="1"/>
    <col min="15637" max="15639" width="5.140625" style="4" customWidth="1"/>
    <col min="15640" max="15640" width="1.85546875" style="4" customWidth="1"/>
    <col min="15641" max="15643" width="5.140625" style="4" customWidth="1"/>
    <col min="15644" max="15871" width="11.42578125" style="4"/>
    <col min="15872" max="15872" width="7.85546875" style="4" bestFit="1" customWidth="1"/>
    <col min="15873" max="15874" width="5.7109375" style="4" bestFit="1" customWidth="1"/>
    <col min="15875" max="15875" width="5.140625" style="4" customWidth="1"/>
    <col min="15876" max="15876" width="2.140625" style="4" customWidth="1"/>
    <col min="15877" max="15879" width="5.140625" style="4" customWidth="1"/>
    <col min="15880" max="15880" width="1.140625" style="4" customWidth="1"/>
    <col min="15881" max="15883" width="5.140625" style="4" customWidth="1"/>
    <col min="15884" max="15884" width="1.5703125" style="4" customWidth="1"/>
    <col min="15885" max="15887" width="5.140625" style="4" customWidth="1"/>
    <col min="15888" max="15888" width="1.42578125" style="4" customWidth="1"/>
    <col min="15889" max="15891" width="5.140625" style="4" customWidth="1"/>
    <col min="15892" max="15892" width="2" style="4" customWidth="1"/>
    <col min="15893" max="15895" width="5.140625" style="4" customWidth="1"/>
    <col min="15896" max="15896" width="1.85546875" style="4" customWidth="1"/>
    <col min="15897" max="15899" width="5.140625" style="4" customWidth="1"/>
    <col min="15900" max="16127" width="11.42578125" style="4"/>
    <col min="16128" max="16128" width="7.85546875" style="4" bestFit="1" customWidth="1"/>
    <col min="16129" max="16130" width="5.7109375" style="4" bestFit="1" customWidth="1"/>
    <col min="16131" max="16131" width="5.140625" style="4" customWidth="1"/>
    <col min="16132" max="16132" width="2.140625" style="4" customWidth="1"/>
    <col min="16133" max="16135" width="5.140625" style="4" customWidth="1"/>
    <col min="16136" max="16136" width="1.140625" style="4" customWidth="1"/>
    <col min="16137" max="16139" width="5.140625" style="4" customWidth="1"/>
    <col min="16140" max="16140" width="1.5703125" style="4" customWidth="1"/>
    <col min="16141" max="16143" width="5.140625" style="4" customWidth="1"/>
    <col min="16144" max="16144" width="1.42578125" style="4" customWidth="1"/>
    <col min="16145" max="16147" width="5.140625" style="4" customWidth="1"/>
    <col min="16148" max="16148" width="2" style="4" customWidth="1"/>
    <col min="16149" max="16151" width="5.140625" style="4" customWidth="1"/>
    <col min="16152" max="16152" width="1.85546875" style="4" customWidth="1"/>
    <col min="16153" max="16155" width="5.140625" style="4" customWidth="1"/>
    <col min="16156" max="16384" width="11.42578125" style="4"/>
  </cols>
  <sheetData>
    <row r="1" spans="1:58" ht="14.25" customHeight="1" thickBot="1" x14ac:dyDescent="0.3">
      <c r="A1" s="293" t="s">
        <v>95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BF1" s="260" t="s">
        <v>127</v>
      </c>
    </row>
    <row r="2" spans="1:58" ht="14.25" x14ac:dyDescent="0.25">
      <c r="A2" s="293" t="s">
        <v>9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</row>
    <row r="3" spans="1:58" ht="14.25" x14ac:dyDescent="0.25">
      <c r="A3" s="293" t="s">
        <v>98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4"/>
      <c r="BC3" s="294"/>
      <c r="BD3" s="294"/>
      <c r="BE3" s="294"/>
    </row>
    <row r="4" spans="1:58" ht="14.25" x14ac:dyDescent="0.25">
      <c r="A4" s="293" t="s">
        <v>101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D4" s="286" t="s">
        <v>30</v>
      </c>
      <c r="AE4" s="286"/>
      <c r="AF4" s="286"/>
      <c r="AG4" s="286"/>
      <c r="AH4" s="286"/>
      <c r="AI4" s="286"/>
      <c r="AJ4" s="286"/>
      <c r="AK4" s="286"/>
      <c r="AL4" s="286"/>
      <c r="AM4" s="286"/>
      <c r="AN4" s="286"/>
      <c r="AO4" s="286"/>
      <c r="AP4" s="286"/>
      <c r="AQ4" s="286"/>
      <c r="AR4" s="286"/>
      <c r="AS4" s="286"/>
      <c r="AT4" s="286"/>
      <c r="AU4" s="286"/>
      <c r="AV4" s="286"/>
      <c r="AW4" s="286"/>
      <c r="AX4" s="286"/>
      <c r="AY4" s="286"/>
      <c r="AZ4" s="286"/>
      <c r="BA4" s="286"/>
      <c r="BB4" s="286"/>
      <c r="BC4" s="286"/>
      <c r="BD4" s="286"/>
      <c r="BE4" s="286"/>
    </row>
    <row r="5" spans="1:58" ht="14.25" x14ac:dyDescent="0.25">
      <c r="A5" s="293" t="s">
        <v>106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D5" s="286" t="s">
        <v>31</v>
      </c>
      <c r="AE5" s="286"/>
      <c r="AF5" s="286"/>
      <c r="AG5" s="286"/>
      <c r="AH5" s="286"/>
      <c r="AI5" s="286"/>
      <c r="AJ5" s="286"/>
      <c r="AK5" s="286"/>
      <c r="AL5" s="286"/>
      <c r="AM5" s="286"/>
      <c r="AN5" s="286"/>
      <c r="AO5" s="286"/>
      <c r="AP5" s="286"/>
      <c r="AQ5" s="286"/>
      <c r="AR5" s="286"/>
      <c r="AS5" s="286"/>
      <c r="AT5" s="286"/>
      <c r="AU5" s="286"/>
      <c r="AV5" s="286"/>
      <c r="AW5" s="286"/>
      <c r="AX5" s="286"/>
      <c r="AY5" s="286"/>
      <c r="AZ5" s="286"/>
      <c r="BA5" s="286"/>
      <c r="BB5" s="286"/>
      <c r="BC5" s="286"/>
      <c r="BD5" s="286"/>
      <c r="BE5" s="286"/>
    </row>
    <row r="6" spans="1:58" ht="14.25" x14ac:dyDescent="0.25">
      <c r="A6" s="293" t="s">
        <v>156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D6" s="286" t="s">
        <v>115</v>
      </c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</row>
    <row r="7" spans="1:58" ht="13.5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D7" s="285" t="s">
        <v>116</v>
      </c>
      <c r="AE7" s="285"/>
      <c r="AF7" s="285"/>
      <c r="AG7" s="285"/>
      <c r="AH7" s="285"/>
      <c r="AI7" s="285"/>
      <c r="AJ7" s="285"/>
      <c r="AK7" s="285"/>
      <c r="AL7" s="285"/>
      <c r="AM7" s="285"/>
      <c r="AN7" s="285"/>
      <c r="AO7" s="285"/>
      <c r="AP7" s="285"/>
      <c r="AQ7" s="285"/>
      <c r="AR7" s="285"/>
      <c r="AS7" s="285"/>
      <c r="AT7" s="285"/>
      <c r="AU7" s="285"/>
      <c r="AV7" s="285"/>
      <c r="AW7" s="285"/>
      <c r="AX7" s="285"/>
      <c r="AY7" s="285"/>
      <c r="AZ7" s="285"/>
      <c r="BA7" s="285"/>
      <c r="BB7" s="285"/>
      <c r="BC7" s="285"/>
      <c r="BD7" s="285"/>
      <c r="BE7" s="285"/>
    </row>
    <row r="8" spans="1:58" ht="13.5" thickBot="1" x14ac:dyDescent="0.25">
      <c r="A8" s="280" t="s">
        <v>42</v>
      </c>
      <c r="B8" s="273" t="s">
        <v>11</v>
      </c>
      <c r="C8" s="273"/>
      <c r="D8" s="273"/>
      <c r="E8" s="8"/>
      <c r="F8" s="273" t="s">
        <v>13</v>
      </c>
      <c r="G8" s="273"/>
      <c r="H8" s="273"/>
      <c r="I8" s="8"/>
      <c r="J8" s="273" t="s">
        <v>14</v>
      </c>
      <c r="K8" s="273"/>
      <c r="L8" s="273"/>
      <c r="M8" s="8"/>
      <c r="N8" s="273" t="s">
        <v>15</v>
      </c>
      <c r="O8" s="273"/>
      <c r="P8" s="273"/>
      <c r="Q8" s="8"/>
      <c r="R8" s="273" t="s">
        <v>17</v>
      </c>
      <c r="S8" s="273"/>
      <c r="T8" s="273"/>
      <c r="U8" s="8"/>
      <c r="V8" s="273" t="s">
        <v>18</v>
      </c>
      <c r="W8" s="273"/>
      <c r="X8" s="273"/>
      <c r="Y8" s="8"/>
      <c r="Z8" s="273" t="s">
        <v>19</v>
      </c>
      <c r="AA8" s="273"/>
      <c r="AB8" s="273"/>
      <c r="AD8" s="281" t="s">
        <v>113</v>
      </c>
      <c r="AE8" s="290"/>
      <c r="AF8" s="290"/>
      <c r="AG8" s="290"/>
      <c r="AH8" s="290"/>
      <c r="AI8" s="290"/>
      <c r="AJ8" s="290"/>
      <c r="AK8" s="290"/>
      <c r="AL8" s="290"/>
      <c r="AM8" s="290"/>
      <c r="AN8" s="290"/>
      <c r="AO8" s="290"/>
      <c r="AP8" s="290"/>
      <c r="AQ8" s="290"/>
      <c r="AR8" s="290"/>
      <c r="AS8" s="290"/>
      <c r="AT8" s="290"/>
      <c r="AU8" s="290"/>
      <c r="AV8" s="290"/>
      <c r="AW8" s="290"/>
      <c r="AX8" s="290"/>
      <c r="AY8" s="290"/>
      <c r="AZ8" s="290"/>
      <c r="BA8" s="290"/>
      <c r="BB8" s="290"/>
      <c r="BC8" s="290"/>
      <c r="BD8" s="290"/>
      <c r="BE8" s="290"/>
    </row>
    <row r="9" spans="1:58" ht="13.5" thickBot="1" x14ac:dyDescent="0.25">
      <c r="A9" s="280"/>
      <c r="B9" s="55" t="s">
        <v>32</v>
      </c>
      <c r="C9" s="55" t="s">
        <v>33</v>
      </c>
      <c r="D9" s="55" t="s">
        <v>34</v>
      </c>
      <c r="E9" s="55"/>
      <c r="F9" s="55" t="s">
        <v>32</v>
      </c>
      <c r="G9" s="55" t="s">
        <v>33</v>
      </c>
      <c r="H9" s="55" t="s">
        <v>34</v>
      </c>
      <c r="I9" s="55"/>
      <c r="J9" s="55" t="s">
        <v>32</v>
      </c>
      <c r="K9" s="55" t="s">
        <v>33</v>
      </c>
      <c r="L9" s="55" t="s">
        <v>34</v>
      </c>
      <c r="M9" s="55"/>
      <c r="N9" s="55" t="s">
        <v>32</v>
      </c>
      <c r="O9" s="55" t="s">
        <v>33</v>
      </c>
      <c r="P9" s="55" t="s">
        <v>34</v>
      </c>
      <c r="Q9" s="55"/>
      <c r="R9" s="55" t="s">
        <v>32</v>
      </c>
      <c r="S9" s="55" t="s">
        <v>33</v>
      </c>
      <c r="T9" s="55" t="s">
        <v>34</v>
      </c>
      <c r="U9" s="55"/>
      <c r="V9" s="55" t="s">
        <v>32</v>
      </c>
      <c r="W9" s="55" t="s">
        <v>33</v>
      </c>
      <c r="X9" s="55" t="s">
        <v>34</v>
      </c>
      <c r="Y9" s="55"/>
      <c r="Z9" s="55" t="s">
        <v>32</v>
      </c>
      <c r="AA9" s="55" t="s">
        <v>33</v>
      </c>
      <c r="AB9" s="55" t="s">
        <v>34</v>
      </c>
      <c r="AD9" s="291" t="s">
        <v>42</v>
      </c>
      <c r="AE9" s="139" t="s">
        <v>41</v>
      </c>
      <c r="AF9" s="139"/>
      <c r="AG9" s="139"/>
      <c r="AH9" s="140"/>
      <c r="AI9" s="141" t="s">
        <v>13</v>
      </c>
      <c r="AJ9" s="141"/>
      <c r="AK9" s="141"/>
      <c r="AL9" s="140"/>
      <c r="AM9" s="142" t="s">
        <v>14</v>
      </c>
      <c r="AN9" s="142"/>
      <c r="AO9" s="141"/>
      <c r="AP9" s="140"/>
      <c r="AQ9" s="142" t="s">
        <v>15</v>
      </c>
      <c r="AR9" s="142"/>
      <c r="AS9" s="141"/>
      <c r="AT9" s="140"/>
      <c r="AU9" s="142" t="s">
        <v>17</v>
      </c>
      <c r="AV9" s="142"/>
      <c r="AW9" s="141"/>
      <c r="AX9" s="140"/>
      <c r="AY9" s="142" t="s">
        <v>18</v>
      </c>
      <c r="AZ9" s="142"/>
      <c r="BA9" s="141"/>
      <c r="BB9" s="140"/>
      <c r="BC9" s="142" t="s">
        <v>19</v>
      </c>
      <c r="BD9" s="142"/>
      <c r="BE9" s="141"/>
    </row>
    <row r="10" spans="1:58" ht="14.25" thickBot="1" x14ac:dyDescent="0.25">
      <c r="A10" s="98" t="s">
        <v>6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40"/>
      <c r="AD10" s="292"/>
      <c r="AE10" s="143" t="s">
        <v>32</v>
      </c>
      <c r="AF10" s="143" t="s">
        <v>33</v>
      </c>
      <c r="AG10" s="143" t="s">
        <v>34</v>
      </c>
      <c r="AH10" s="143"/>
      <c r="AI10" s="143" t="s">
        <v>32</v>
      </c>
      <c r="AJ10" s="143" t="s">
        <v>33</v>
      </c>
      <c r="AK10" s="143" t="s">
        <v>34</v>
      </c>
      <c r="AL10" s="143"/>
      <c r="AM10" s="143" t="s">
        <v>32</v>
      </c>
      <c r="AN10" s="143" t="s">
        <v>33</v>
      </c>
      <c r="AO10" s="143" t="s">
        <v>34</v>
      </c>
      <c r="AP10" s="143"/>
      <c r="AQ10" s="143" t="s">
        <v>32</v>
      </c>
      <c r="AR10" s="143" t="s">
        <v>33</v>
      </c>
      <c r="AS10" s="143" t="s">
        <v>34</v>
      </c>
      <c r="AT10" s="143"/>
      <c r="AU10" s="143" t="s">
        <v>32</v>
      </c>
      <c r="AV10" s="143" t="s">
        <v>33</v>
      </c>
      <c r="AW10" s="143" t="s">
        <v>34</v>
      </c>
      <c r="AX10" s="143"/>
      <c r="AY10" s="143" t="s">
        <v>32</v>
      </c>
      <c r="AZ10" s="143" t="s">
        <v>33</v>
      </c>
      <c r="BA10" s="143" t="s">
        <v>34</v>
      </c>
      <c r="BB10" s="143"/>
      <c r="BC10" s="143" t="s">
        <v>32</v>
      </c>
      <c r="BD10" s="143" t="s">
        <v>33</v>
      </c>
      <c r="BE10" s="143" t="s">
        <v>34</v>
      </c>
    </row>
    <row r="11" spans="1:58" x14ac:dyDescent="0.2">
      <c r="A11" s="9"/>
      <c r="B11" s="99"/>
      <c r="C11" s="99"/>
      <c r="D11" s="99"/>
      <c r="E11" s="40"/>
      <c r="F11" s="99"/>
      <c r="G11" s="99"/>
      <c r="H11" s="99"/>
      <c r="I11" s="40"/>
      <c r="J11" s="99"/>
      <c r="K11" s="99"/>
      <c r="L11" s="99"/>
      <c r="M11" s="40"/>
      <c r="N11" s="99"/>
      <c r="O11" s="99"/>
      <c r="P11" s="99"/>
      <c r="Q11" s="40"/>
      <c r="R11" s="99"/>
      <c r="S11" s="99"/>
      <c r="T11" s="99"/>
      <c r="U11" s="40"/>
      <c r="V11" s="99"/>
      <c r="W11" s="99"/>
      <c r="X11" s="99"/>
      <c r="Y11" s="40"/>
      <c r="Z11" s="99"/>
      <c r="AA11" s="99"/>
      <c r="AB11" s="99"/>
      <c r="AD11" s="144"/>
      <c r="AE11" s="145"/>
      <c r="AF11" s="145"/>
      <c r="AG11" s="145"/>
      <c r="AH11" s="146"/>
      <c r="AI11" s="145"/>
      <c r="AJ11" s="145"/>
      <c r="AK11" s="145"/>
      <c r="AL11" s="146"/>
      <c r="AM11" s="145"/>
      <c r="AN11" s="145"/>
      <c r="AO11" s="145"/>
      <c r="AP11" s="146"/>
      <c r="AQ11" s="145"/>
      <c r="AR11" s="145"/>
      <c r="AS11" s="145"/>
      <c r="AT11" s="146"/>
      <c r="AU11" s="145"/>
      <c r="AV11" s="145"/>
      <c r="AW11" s="145"/>
      <c r="AX11" s="146"/>
      <c r="AY11" s="145"/>
      <c r="AZ11" s="145"/>
      <c r="BA11" s="145"/>
      <c r="BB11" s="146"/>
      <c r="BC11" s="145"/>
      <c r="BD11" s="145"/>
      <c r="BE11" s="145"/>
    </row>
    <row r="12" spans="1:58" ht="13.5" x14ac:dyDescent="0.25">
      <c r="A12" s="24" t="s">
        <v>11</v>
      </c>
      <c r="B12" s="100">
        <f>SUM(B14:B39)</f>
        <v>10579.000000000002</v>
      </c>
      <c r="C12" s="100">
        <f t="shared" ref="C12:D12" si="0">SUM(C14:C39)</f>
        <v>6328.9999999999982</v>
      </c>
      <c r="D12" s="100">
        <f t="shared" si="0"/>
        <v>4250</v>
      </c>
      <c r="E12" s="100"/>
      <c r="F12" s="100">
        <f>SUM(F14:F39)</f>
        <v>513</v>
      </c>
      <c r="G12" s="100">
        <f t="shared" ref="G12:H12" si="1">SUM(G14:G39)</f>
        <v>309.99999999999994</v>
      </c>
      <c r="H12" s="100">
        <f t="shared" si="1"/>
        <v>202.99999999999997</v>
      </c>
      <c r="I12" s="100"/>
      <c r="J12" s="100">
        <f>SUM(J14:J39)</f>
        <v>4628</v>
      </c>
      <c r="K12" s="100">
        <f t="shared" ref="K12:L12" si="2">SUM(K14:K39)</f>
        <v>2724</v>
      </c>
      <c r="L12" s="100">
        <f t="shared" si="2"/>
        <v>1904</v>
      </c>
      <c r="M12" s="100"/>
      <c r="N12" s="100">
        <f>SUM(N14:N39)</f>
        <v>1912.0000000000002</v>
      </c>
      <c r="O12" s="100">
        <f t="shared" ref="O12:P12" si="3">SUM(O14:O39)</f>
        <v>1173.9999999999998</v>
      </c>
      <c r="P12" s="100">
        <f t="shared" si="3"/>
        <v>738</v>
      </c>
      <c r="Q12" s="100"/>
      <c r="R12" s="100">
        <f>SUM(R14:R39)</f>
        <v>1985.9999999999998</v>
      </c>
      <c r="S12" s="100">
        <f t="shared" ref="S12:T12" si="4">SUM(S14:S39)</f>
        <v>1207</v>
      </c>
      <c r="T12" s="100">
        <f t="shared" si="4"/>
        <v>779</v>
      </c>
      <c r="U12" s="100"/>
      <c r="V12" s="100">
        <f>SUM(V14:V39)</f>
        <v>1202.0000000000002</v>
      </c>
      <c r="W12" s="100">
        <f t="shared" ref="W12:X12" si="5">SUM(W14:W39)</f>
        <v>733</v>
      </c>
      <c r="X12" s="100">
        <f t="shared" si="5"/>
        <v>469.00000000000006</v>
      </c>
      <c r="Y12" s="100"/>
      <c r="Z12" s="100">
        <f>SUM(Z14:Z39)</f>
        <v>338</v>
      </c>
      <c r="AA12" s="100">
        <f t="shared" ref="AA12:AB12" si="6">SUM(AA14:AA39)</f>
        <v>181</v>
      </c>
      <c r="AB12" s="100">
        <f t="shared" si="6"/>
        <v>157.00000000000003</v>
      </c>
      <c r="AD12" s="147" t="s">
        <v>11</v>
      </c>
      <c r="AE12" s="148">
        <v>444816</v>
      </c>
      <c r="AF12" s="148">
        <v>228587</v>
      </c>
      <c r="AG12" s="148">
        <v>216229</v>
      </c>
      <c r="AH12" s="148"/>
      <c r="AI12" s="148">
        <v>74541</v>
      </c>
      <c r="AJ12" s="148">
        <v>38335</v>
      </c>
      <c r="AK12" s="148">
        <v>36206</v>
      </c>
      <c r="AL12" s="148"/>
      <c r="AM12" s="148">
        <v>80982</v>
      </c>
      <c r="AN12" s="148">
        <v>42147</v>
      </c>
      <c r="AO12" s="148">
        <v>38835</v>
      </c>
      <c r="AP12" s="148"/>
      <c r="AQ12" s="148">
        <v>74704</v>
      </c>
      <c r="AR12" s="148">
        <v>38439</v>
      </c>
      <c r="AS12" s="148">
        <v>36265</v>
      </c>
      <c r="AT12" s="148"/>
      <c r="AU12" s="148">
        <v>73360</v>
      </c>
      <c r="AV12" s="148">
        <v>37689</v>
      </c>
      <c r="AW12" s="148">
        <v>35671</v>
      </c>
      <c r="AX12" s="148"/>
      <c r="AY12" s="148">
        <v>71380</v>
      </c>
      <c r="AZ12" s="148">
        <v>36470</v>
      </c>
      <c r="BA12" s="148">
        <v>34910</v>
      </c>
      <c r="BB12" s="148"/>
      <c r="BC12" s="148">
        <v>69849</v>
      </c>
      <c r="BD12" s="148">
        <v>35507</v>
      </c>
      <c r="BE12" s="148">
        <v>34342</v>
      </c>
    </row>
    <row r="13" spans="1:58" s="138" customFormat="1" x14ac:dyDescent="0.2">
      <c r="A13" s="136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D13" s="140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</row>
    <row r="14" spans="1:58" x14ac:dyDescent="0.2">
      <c r="A14" s="46">
        <v>5</v>
      </c>
      <c r="B14" s="229">
        <v>0</v>
      </c>
      <c r="C14" s="229">
        <v>0</v>
      </c>
      <c r="D14" s="229">
        <v>0</v>
      </c>
      <c r="E14" s="229"/>
      <c r="F14" s="229">
        <v>0</v>
      </c>
      <c r="G14" s="229">
        <v>0</v>
      </c>
      <c r="H14" s="229">
        <f>+F14-G14</f>
        <v>0</v>
      </c>
      <c r="I14" s="229"/>
      <c r="J14" s="229">
        <v>0</v>
      </c>
      <c r="K14" s="229">
        <v>0</v>
      </c>
      <c r="L14" s="229">
        <f>+J14-K14</f>
        <v>0</v>
      </c>
      <c r="M14" s="229"/>
      <c r="N14" s="229">
        <v>0</v>
      </c>
      <c r="O14" s="229">
        <v>0</v>
      </c>
      <c r="P14" s="229">
        <f>+N14-O14</f>
        <v>0</v>
      </c>
      <c r="Q14" s="229"/>
      <c r="R14" s="229">
        <v>0</v>
      </c>
      <c r="S14" s="229">
        <v>0</v>
      </c>
      <c r="T14" s="229">
        <f>+R14-S14</f>
        <v>0</v>
      </c>
      <c r="U14" s="229"/>
      <c r="V14" s="229">
        <v>0</v>
      </c>
      <c r="W14" s="229">
        <v>0</v>
      </c>
      <c r="X14" s="229">
        <f>+V14-W14</f>
        <v>0</v>
      </c>
      <c r="Y14" s="229"/>
      <c r="Z14" s="229">
        <v>0</v>
      </c>
      <c r="AA14" s="229">
        <v>0</v>
      </c>
      <c r="AB14" s="229">
        <f>+Z14-AA14</f>
        <v>0</v>
      </c>
      <c r="AD14" s="149">
        <v>5</v>
      </c>
      <c r="AE14" s="148">
        <v>556</v>
      </c>
      <c r="AF14" s="148">
        <v>267</v>
      </c>
      <c r="AG14" s="148">
        <v>289</v>
      </c>
      <c r="AH14" s="148"/>
      <c r="AI14" s="148">
        <v>556</v>
      </c>
      <c r="AJ14" s="148">
        <v>267</v>
      </c>
      <c r="AK14" s="148">
        <v>289</v>
      </c>
      <c r="AL14" s="148"/>
      <c r="AM14" s="148">
        <v>0</v>
      </c>
      <c r="AN14" s="148">
        <v>0</v>
      </c>
      <c r="AO14" s="148">
        <v>0</v>
      </c>
      <c r="AP14" s="148"/>
      <c r="AQ14" s="148">
        <v>0</v>
      </c>
      <c r="AR14" s="148">
        <v>0</v>
      </c>
      <c r="AS14" s="148">
        <v>0</v>
      </c>
      <c r="AT14" s="148"/>
      <c r="AU14" s="148">
        <v>0</v>
      </c>
      <c r="AV14" s="148">
        <v>0</v>
      </c>
      <c r="AW14" s="148">
        <v>0</v>
      </c>
      <c r="AX14" s="148"/>
      <c r="AY14" s="148">
        <v>0</v>
      </c>
      <c r="AZ14" s="148">
        <v>0</v>
      </c>
      <c r="BA14" s="148">
        <v>0</v>
      </c>
      <c r="BB14" s="148"/>
      <c r="BC14" s="148">
        <v>0</v>
      </c>
      <c r="BD14" s="148">
        <v>0</v>
      </c>
      <c r="BE14" s="148">
        <v>0</v>
      </c>
    </row>
    <row r="15" spans="1:58" x14ac:dyDescent="0.2">
      <c r="A15" s="46">
        <v>6</v>
      </c>
      <c r="B15" s="251">
        <v>57.820027327737648</v>
      </c>
      <c r="C15" s="251">
        <v>29.882937154021491</v>
      </c>
      <c r="D15" s="251">
        <v>27.960526315789473</v>
      </c>
      <c r="E15" s="251"/>
      <c r="F15" s="251">
        <v>57.571142284569142</v>
      </c>
      <c r="G15" s="251">
        <v>29.572368421052634</v>
      </c>
      <c r="H15" s="251">
        <v>28.107692307692311</v>
      </c>
      <c r="I15" s="251"/>
      <c r="J15" s="251">
        <v>0</v>
      </c>
      <c r="K15" s="251">
        <v>0</v>
      </c>
      <c r="L15" s="251">
        <v>0</v>
      </c>
      <c r="M15" s="251"/>
      <c r="N15" s="251">
        <v>0</v>
      </c>
      <c r="O15" s="251">
        <v>0</v>
      </c>
      <c r="P15" s="251">
        <v>0</v>
      </c>
      <c r="Q15" s="251"/>
      <c r="R15" s="251">
        <v>0</v>
      </c>
      <c r="S15" s="251">
        <v>0</v>
      </c>
      <c r="T15" s="251">
        <v>0</v>
      </c>
      <c r="U15" s="251"/>
      <c r="V15" s="251">
        <v>0</v>
      </c>
      <c r="W15" s="251">
        <v>0</v>
      </c>
      <c r="X15" s="251">
        <v>0</v>
      </c>
      <c r="Y15" s="251"/>
      <c r="Z15" s="251">
        <v>0</v>
      </c>
      <c r="AA15" s="251">
        <v>0</v>
      </c>
      <c r="AB15" s="251">
        <v>0</v>
      </c>
      <c r="AD15" s="149">
        <v>6</v>
      </c>
      <c r="AE15" s="148">
        <v>65441</v>
      </c>
      <c r="AF15" s="148">
        <v>33523</v>
      </c>
      <c r="AG15" s="148">
        <v>31918</v>
      </c>
      <c r="AH15" s="148"/>
      <c r="AI15" s="148">
        <v>64385</v>
      </c>
      <c r="AJ15" s="148">
        <v>32956</v>
      </c>
      <c r="AK15" s="148">
        <v>31429</v>
      </c>
      <c r="AL15" s="148"/>
      <c r="AM15" s="148">
        <v>1056</v>
      </c>
      <c r="AN15" s="148">
        <v>567</v>
      </c>
      <c r="AO15" s="148">
        <v>489</v>
      </c>
      <c r="AP15" s="148"/>
      <c r="AQ15" s="148">
        <v>0</v>
      </c>
      <c r="AR15" s="148">
        <v>0</v>
      </c>
      <c r="AS15" s="148">
        <v>0</v>
      </c>
      <c r="AT15" s="148"/>
      <c r="AU15" s="148">
        <v>0</v>
      </c>
      <c r="AV15" s="148">
        <v>0</v>
      </c>
      <c r="AW15" s="148">
        <v>0</v>
      </c>
      <c r="AX15" s="148"/>
      <c r="AY15" s="148">
        <v>0</v>
      </c>
      <c r="AZ15" s="148">
        <v>0</v>
      </c>
      <c r="BA15" s="148">
        <v>0</v>
      </c>
      <c r="BB15" s="148"/>
      <c r="BC15" s="148">
        <v>0</v>
      </c>
      <c r="BD15" s="148">
        <v>0</v>
      </c>
      <c r="BE15" s="148">
        <v>0</v>
      </c>
    </row>
    <row r="16" spans="1:58" x14ac:dyDescent="0.2">
      <c r="A16" s="46">
        <v>7</v>
      </c>
      <c r="B16" s="251">
        <v>576.13527230138584</v>
      </c>
      <c r="C16" s="251">
        <v>325.62097036795831</v>
      </c>
      <c r="D16" s="251">
        <v>250.60916179337229</v>
      </c>
      <c r="E16" s="251"/>
      <c r="F16" s="251">
        <v>300.1923847695391</v>
      </c>
      <c r="G16" s="251">
        <v>189.67105263157893</v>
      </c>
      <c r="H16" s="251">
        <v>110.34871794871793</v>
      </c>
      <c r="I16" s="251"/>
      <c r="J16" s="251">
        <v>274.05342831700801</v>
      </c>
      <c r="K16" s="251">
        <v>133.83219954648524</v>
      </c>
      <c r="L16" s="251">
        <v>140.27302275189598</v>
      </c>
      <c r="M16" s="251"/>
      <c r="N16" s="251">
        <v>0</v>
      </c>
      <c r="O16" s="251">
        <v>0</v>
      </c>
      <c r="P16" s="251">
        <v>0</v>
      </c>
      <c r="Q16" s="251"/>
      <c r="R16" s="251">
        <v>0</v>
      </c>
      <c r="S16" s="251">
        <v>0</v>
      </c>
      <c r="T16" s="251">
        <v>0</v>
      </c>
      <c r="U16" s="251"/>
      <c r="V16" s="251">
        <v>0</v>
      </c>
      <c r="W16" s="251">
        <v>0</v>
      </c>
      <c r="X16" s="251">
        <v>0</v>
      </c>
      <c r="Y16" s="251"/>
      <c r="Z16" s="251">
        <v>0</v>
      </c>
      <c r="AA16" s="251">
        <v>0</v>
      </c>
      <c r="AB16" s="251">
        <v>0</v>
      </c>
      <c r="AD16" s="149">
        <v>7</v>
      </c>
      <c r="AE16" s="148">
        <v>71735</v>
      </c>
      <c r="AF16" s="148">
        <v>36694</v>
      </c>
      <c r="AG16" s="148">
        <v>35041</v>
      </c>
      <c r="AH16" s="148"/>
      <c r="AI16" s="148">
        <v>8677</v>
      </c>
      <c r="AJ16" s="148">
        <v>4577</v>
      </c>
      <c r="AK16" s="148">
        <v>4100</v>
      </c>
      <c r="AL16" s="148"/>
      <c r="AM16" s="148">
        <v>62101</v>
      </c>
      <c r="AN16" s="148">
        <v>31640</v>
      </c>
      <c r="AO16" s="148">
        <v>30461</v>
      </c>
      <c r="AP16" s="148"/>
      <c r="AQ16" s="148">
        <v>957</v>
      </c>
      <c r="AR16" s="148">
        <v>477</v>
      </c>
      <c r="AS16" s="148">
        <v>480</v>
      </c>
      <c r="AT16" s="148"/>
      <c r="AU16" s="148">
        <v>0</v>
      </c>
      <c r="AV16" s="148">
        <v>0</v>
      </c>
      <c r="AW16" s="148">
        <v>0</v>
      </c>
      <c r="AX16" s="148"/>
      <c r="AY16" s="148">
        <v>0</v>
      </c>
      <c r="AZ16" s="148">
        <v>0</v>
      </c>
      <c r="BA16" s="148">
        <v>0</v>
      </c>
      <c r="BB16" s="148"/>
      <c r="BC16" s="148">
        <v>0</v>
      </c>
      <c r="BD16" s="148">
        <v>0</v>
      </c>
      <c r="BE16" s="148">
        <v>0</v>
      </c>
    </row>
    <row r="17" spans="1:57" x14ac:dyDescent="0.2">
      <c r="A17" s="46">
        <v>8</v>
      </c>
      <c r="B17" s="251">
        <v>2976.6989068904941</v>
      </c>
      <c r="C17" s="251">
        <v>1732.1799088244873</v>
      </c>
      <c r="D17" s="251">
        <v>1244.7612085769981</v>
      </c>
      <c r="E17" s="251"/>
      <c r="F17" s="251">
        <v>122.33867735470942</v>
      </c>
      <c r="G17" s="251">
        <v>68.32236842105263</v>
      </c>
      <c r="H17" s="251">
        <v>54.133333333333333</v>
      </c>
      <c r="I17" s="251"/>
      <c r="J17" s="251">
        <v>2714.7773820124667</v>
      </c>
      <c r="K17" s="251">
        <v>1570.984126984127</v>
      </c>
      <c r="L17" s="251">
        <v>1143.8439869989165</v>
      </c>
      <c r="M17" s="251"/>
      <c r="N17" s="251">
        <v>132.46401718582172</v>
      </c>
      <c r="O17" s="251">
        <v>90.545135845749343</v>
      </c>
      <c r="P17" s="251">
        <v>41.966712898751737</v>
      </c>
      <c r="Q17" s="251"/>
      <c r="R17" s="251">
        <v>0</v>
      </c>
      <c r="S17" s="251">
        <v>0</v>
      </c>
      <c r="T17" s="251">
        <v>0</v>
      </c>
      <c r="U17" s="251"/>
      <c r="V17" s="251">
        <v>0</v>
      </c>
      <c r="W17" s="251">
        <v>0</v>
      </c>
      <c r="X17" s="251">
        <v>0</v>
      </c>
      <c r="Y17" s="251"/>
      <c r="Z17" s="251">
        <v>0</v>
      </c>
      <c r="AA17" s="251">
        <v>0</v>
      </c>
      <c r="AB17" s="251">
        <v>0</v>
      </c>
      <c r="AD17" s="149">
        <v>8</v>
      </c>
      <c r="AE17" s="148">
        <v>70586</v>
      </c>
      <c r="AF17" s="148">
        <v>36231</v>
      </c>
      <c r="AG17" s="148">
        <v>34355</v>
      </c>
      <c r="AH17" s="148"/>
      <c r="AI17" s="148">
        <v>646</v>
      </c>
      <c r="AJ17" s="148">
        <v>381</v>
      </c>
      <c r="AK17" s="148">
        <v>265</v>
      </c>
      <c r="AL17" s="148"/>
      <c r="AM17" s="148">
        <v>14444</v>
      </c>
      <c r="AN17" s="148">
        <v>7919</v>
      </c>
      <c r="AO17" s="148">
        <v>6525</v>
      </c>
      <c r="AP17" s="148"/>
      <c r="AQ17" s="148">
        <v>54490</v>
      </c>
      <c r="AR17" s="148">
        <v>27435</v>
      </c>
      <c r="AS17" s="148">
        <v>27055</v>
      </c>
      <c r="AT17" s="148"/>
      <c r="AU17" s="148">
        <v>1006</v>
      </c>
      <c r="AV17" s="148">
        <v>496</v>
      </c>
      <c r="AW17" s="148">
        <v>510</v>
      </c>
      <c r="AX17" s="148"/>
      <c r="AY17" s="148">
        <v>0</v>
      </c>
      <c r="AZ17" s="148">
        <v>0</v>
      </c>
      <c r="BA17" s="148">
        <v>0</v>
      </c>
      <c r="BB17" s="148"/>
      <c r="BC17" s="148">
        <v>0</v>
      </c>
      <c r="BD17" s="148">
        <v>0</v>
      </c>
      <c r="BE17" s="148">
        <v>0</v>
      </c>
    </row>
    <row r="18" spans="1:57" x14ac:dyDescent="0.2">
      <c r="A18" s="46">
        <v>9</v>
      </c>
      <c r="B18" s="251">
        <v>2308.6710911575251</v>
      </c>
      <c r="C18" s="251">
        <v>1396.2544773689353</v>
      </c>
      <c r="D18" s="251">
        <v>912.34161793372323</v>
      </c>
      <c r="E18" s="251"/>
      <c r="F18" s="251">
        <v>22.617234468937877</v>
      </c>
      <c r="G18" s="251">
        <v>13.256578947368421</v>
      </c>
      <c r="H18" s="251">
        <v>9.3692307692307697</v>
      </c>
      <c r="I18" s="251"/>
      <c r="J18" s="251">
        <v>1303.2991985752449</v>
      </c>
      <c r="K18" s="251">
        <v>811.22902494331061</v>
      </c>
      <c r="L18" s="251">
        <v>491.98699891657645</v>
      </c>
      <c r="M18" s="251"/>
      <c r="N18" s="251">
        <v>863.58324382384535</v>
      </c>
      <c r="O18" s="251">
        <v>501.08501314636283</v>
      </c>
      <c r="P18" s="251">
        <v>362.34674063800276</v>
      </c>
      <c r="Q18" s="251"/>
      <c r="R18" s="251">
        <v>112.31606765327696</v>
      </c>
      <c r="S18" s="251">
        <v>69.091066782307024</v>
      </c>
      <c r="T18" s="251">
        <v>43.2192151556157</v>
      </c>
      <c r="U18" s="251"/>
      <c r="V18" s="251">
        <v>1.0282292557741659</v>
      </c>
      <c r="W18" s="251">
        <v>1.0208913649025069</v>
      </c>
      <c r="X18" s="251">
        <v>0</v>
      </c>
      <c r="Y18" s="251"/>
      <c r="Z18" s="251">
        <v>0</v>
      </c>
      <c r="AA18" s="251">
        <v>0</v>
      </c>
      <c r="AB18" s="251">
        <v>0</v>
      </c>
      <c r="AD18" s="149">
        <v>9</v>
      </c>
      <c r="AE18" s="148">
        <v>69663</v>
      </c>
      <c r="AF18" s="148">
        <v>35522</v>
      </c>
      <c r="AG18" s="148">
        <v>34141</v>
      </c>
      <c r="AH18" s="148"/>
      <c r="AI18" s="148">
        <v>157</v>
      </c>
      <c r="AJ18" s="148">
        <v>81</v>
      </c>
      <c r="AK18" s="148">
        <v>76</v>
      </c>
      <c r="AL18" s="148"/>
      <c r="AM18" s="148">
        <v>2560</v>
      </c>
      <c r="AN18" s="148">
        <v>1523</v>
      </c>
      <c r="AO18" s="148">
        <v>1037</v>
      </c>
      <c r="AP18" s="148"/>
      <c r="AQ18" s="148">
        <v>14769</v>
      </c>
      <c r="AR18" s="148">
        <v>7882</v>
      </c>
      <c r="AS18" s="148">
        <v>6887</v>
      </c>
      <c r="AT18" s="148"/>
      <c r="AU18" s="148">
        <v>51322</v>
      </c>
      <c r="AV18" s="148">
        <v>25620</v>
      </c>
      <c r="AW18" s="148">
        <v>25702</v>
      </c>
      <c r="AX18" s="148"/>
      <c r="AY18" s="148">
        <v>855</v>
      </c>
      <c r="AZ18" s="148">
        <v>416</v>
      </c>
      <c r="BA18" s="148">
        <v>439</v>
      </c>
      <c r="BB18" s="148"/>
      <c r="BC18" s="148">
        <v>0</v>
      </c>
      <c r="BD18" s="148">
        <v>0</v>
      </c>
      <c r="BE18" s="148">
        <v>0</v>
      </c>
    </row>
    <row r="19" spans="1:57" x14ac:dyDescent="0.2">
      <c r="A19" s="46">
        <v>10</v>
      </c>
      <c r="B19" s="251">
        <v>1775.9008393519423</v>
      </c>
      <c r="C19" s="251">
        <v>1100.5164441549985</v>
      </c>
      <c r="D19" s="251">
        <v>675.19493177387915</v>
      </c>
      <c r="E19" s="251"/>
      <c r="F19" s="251">
        <v>5.1402805611222444</v>
      </c>
      <c r="G19" s="251">
        <v>4.0789473684210522</v>
      </c>
      <c r="H19" s="251">
        <v>1.0410256410256411</v>
      </c>
      <c r="I19" s="251"/>
      <c r="J19" s="251">
        <v>253.44790739091718</v>
      </c>
      <c r="K19" s="251">
        <v>162.65759637188208</v>
      </c>
      <c r="L19" s="251">
        <v>90.764897074756234</v>
      </c>
      <c r="M19" s="251"/>
      <c r="N19" s="251">
        <v>648.97099892588619</v>
      </c>
      <c r="O19" s="251">
        <v>420.82909728308505</v>
      </c>
      <c r="P19" s="251">
        <v>228.25797503467405</v>
      </c>
      <c r="Q19" s="251"/>
      <c r="R19" s="251">
        <v>805.10676532769548</v>
      </c>
      <c r="S19" s="251">
        <v>471.07545533391152</v>
      </c>
      <c r="T19" s="251">
        <v>334.15832205683358</v>
      </c>
      <c r="U19" s="251"/>
      <c r="V19" s="251">
        <v>71.976047904191617</v>
      </c>
      <c r="W19" s="251">
        <v>47.981894150417823</v>
      </c>
      <c r="X19" s="251">
        <v>23.917960088691796</v>
      </c>
      <c r="Y19" s="251"/>
      <c r="Z19" s="251">
        <v>0</v>
      </c>
      <c r="AA19" s="251">
        <v>0</v>
      </c>
      <c r="AB19" s="251">
        <v>0</v>
      </c>
      <c r="AD19" s="149">
        <v>10</v>
      </c>
      <c r="AE19" s="148">
        <v>69239</v>
      </c>
      <c r="AF19" s="148">
        <v>35273</v>
      </c>
      <c r="AG19" s="148">
        <v>33966</v>
      </c>
      <c r="AH19" s="148"/>
      <c r="AI19" s="148">
        <v>62</v>
      </c>
      <c r="AJ19" s="148">
        <v>35</v>
      </c>
      <c r="AK19" s="148">
        <v>27</v>
      </c>
      <c r="AL19" s="148"/>
      <c r="AM19" s="148">
        <v>584</v>
      </c>
      <c r="AN19" s="148">
        <v>358</v>
      </c>
      <c r="AO19" s="148">
        <v>226</v>
      </c>
      <c r="AP19" s="148"/>
      <c r="AQ19" s="148">
        <v>3316</v>
      </c>
      <c r="AR19" s="148">
        <v>1941</v>
      </c>
      <c r="AS19" s="148">
        <v>1375</v>
      </c>
      <c r="AT19" s="148"/>
      <c r="AU19" s="148">
        <v>15088</v>
      </c>
      <c r="AV19" s="148">
        <v>8097</v>
      </c>
      <c r="AW19" s="148">
        <v>6991</v>
      </c>
      <c r="AX19" s="148"/>
      <c r="AY19" s="148">
        <v>49056</v>
      </c>
      <c r="AZ19" s="148">
        <v>24318</v>
      </c>
      <c r="BA19" s="148">
        <v>24738</v>
      </c>
      <c r="BB19" s="148"/>
      <c r="BC19" s="148">
        <v>1133</v>
      </c>
      <c r="BD19" s="148">
        <v>524</v>
      </c>
      <c r="BE19" s="148">
        <v>609</v>
      </c>
    </row>
    <row r="20" spans="1:57" x14ac:dyDescent="0.2">
      <c r="A20" s="46">
        <v>11</v>
      </c>
      <c r="B20" s="251">
        <v>1371.1606480577786</v>
      </c>
      <c r="C20" s="251">
        <v>811.99153370237707</v>
      </c>
      <c r="D20" s="251">
        <v>559.21052631578948</v>
      </c>
      <c r="E20" s="251"/>
      <c r="F20" s="251">
        <v>0</v>
      </c>
      <c r="G20" s="251">
        <v>0</v>
      </c>
      <c r="H20" s="251">
        <v>0</v>
      </c>
      <c r="I20" s="251"/>
      <c r="J20" s="251">
        <v>61.816562778272484</v>
      </c>
      <c r="K20" s="251">
        <v>32.943310657596371</v>
      </c>
      <c r="L20" s="251">
        <v>28.879739978331529</v>
      </c>
      <c r="M20" s="251"/>
      <c r="N20" s="251">
        <v>183.80665950590762</v>
      </c>
      <c r="O20" s="251">
        <v>116.26818580192814</v>
      </c>
      <c r="P20" s="251">
        <v>67.55617198335645</v>
      </c>
      <c r="Q20" s="251"/>
      <c r="R20" s="251">
        <v>662.34989429175471</v>
      </c>
      <c r="S20" s="251">
        <v>396.75021682567217</v>
      </c>
      <c r="T20" s="251">
        <v>265.64005412719894</v>
      </c>
      <c r="U20" s="251"/>
      <c r="V20" s="251">
        <v>435.96920444824639</v>
      </c>
      <c r="W20" s="251">
        <v>254.20194986072423</v>
      </c>
      <c r="X20" s="251">
        <v>181.98447893569843</v>
      </c>
      <c r="Y20" s="251"/>
      <c r="Z20" s="251">
        <v>34.614457831325304</v>
      </c>
      <c r="AA20" s="251">
        <v>15.083333333333332</v>
      </c>
      <c r="AB20" s="251">
        <v>19.625</v>
      </c>
      <c r="AD20" s="149">
        <v>11</v>
      </c>
      <c r="AE20" s="148">
        <v>68150</v>
      </c>
      <c r="AF20" s="148">
        <v>34400</v>
      </c>
      <c r="AG20" s="148">
        <v>33750</v>
      </c>
      <c r="AH20" s="148"/>
      <c r="AI20" s="148">
        <v>30</v>
      </c>
      <c r="AJ20" s="148">
        <v>21</v>
      </c>
      <c r="AK20" s="148">
        <v>9</v>
      </c>
      <c r="AL20" s="148"/>
      <c r="AM20" s="148">
        <v>148</v>
      </c>
      <c r="AN20" s="148">
        <v>83</v>
      </c>
      <c r="AO20" s="148">
        <v>65</v>
      </c>
      <c r="AP20" s="148"/>
      <c r="AQ20" s="148">
        <v>809</v>
      </c>
      <c r="AR20" s="148">
        <v>494</v>
      </c>
      <c r="AS20" s="148">
        <v>315</v>
      </c>
      <c r="AT20" s="148"/>
      <c r="AU20" s="148">
        <v>4285</v>
      </c>
      <c r="AV20" s="148">
        <v>2459</v>
      </c>
      <c r="AW20" s="148">
        <v>1826</v>
      </c>
      <c r="AX20" s="148"/>
      <c r="AY20" s="148">
        <v>15377</v>
      </c>
      <c r="AZ20" s="148">
        <v>8091</v>
      </c>
      <c r="BA20" s="148">
        <v>7286</v>
      </c>
      <c r="BB20" s="148"/>
      <c r="BC20" s="148">
        <v>47501</v>
      </c>
      <c r="BD20" s="148">
        <v>23252</v>
      </c>
      <c r="BE20" s="148">
        <v>24249</v>
      </c>
    </row>
    <row r="21" spans="1:57" x14ac:dyDescent="0.2">
      <c r="A21" s="46">
        <v>12</v>
      </c>
      <c r="B21" s="251">
        <v>824.96788990825689</v>
      </c>
      <c r="C21" s="251">
        <v>505.94903940084663</v>
      </c>
      <c r="D21" s="251">
        <v>318.95711500974659</v>
      </c>
      <c r="E21" s="251"/>
      <c r="F21" s="251">
        <v>2.0561122244488974</v>
      </c>
      <c r="G21" s="251">
        <v>2.0394736842105261</v>
      </c>
      <c r="H21" s="251">
        <v>0</v>
      </c>
      <c r="I21" s="251"/>
      <c r="J21" s="251">
        <v>10.302760463045413</v>
      </c>
      <c r="K21" s="251">
        <v>5.1473922902494333</v>
      </c>
      <c r="L21" s="251">
        <v>5.1570964247020585</v>
      </c>
      <c r="M21" s="251"/>
      <c r="N21" s="251">
        <v>46.208378088077339</v>
      </c>
      <c r="O21" s="251">
        <v>26.75197195442594</v>
      </c>
      <c r="P21" s="251">
        <v>19.447988904299581</v>
      </c>
      <c r="Q21" s="251"/>
      <c r="R21" s="251">
        <v>265.56976744186045</v>
      </c>
      <c r="S21" s="251">
        <v>169.58716392020816</v>
      </c>
      <c r="T21" s="251">
        <v>95.925575101488505</v>
      </c>
      <c r="U21" s="251"/>
      <c r="V21" s="251">
        <v>402.03763900769889</v>
      </c>
      <c r="W21" s="251">
        <v>250.11838440111421</v>
      </c>
      <c r="X21" s="251">
        <v>151.82705099778272</v>
      </c>
      <c r="Y21" s="251"/>
      <c r="Z21" s="251">
        <v>99.771084337349393</v>
      </c>
      <c r="AA21" s="251">
        <v>51.283333333333331</v>
      </c>
      <c r="AB21" s="251">
        <v>48.546052631578952</v>
      </c>
      <c r="AD21" s="149">
        <v>12</v>
      </c>
      <c r="AE21" s="148">
        <v>20631</v>
      </c>
      <c r="AF21" s="148">
        <v>11412</v>
      </c>
      <c r="AG21" s="148">
        <v>9219</v>
      </c>
      <c r="AH21" s="148"/>
      <c r="AI21" s="148">
        <v>14</v>
      </c>
      <c r="AJ21" s="148">
        <v>8</v>
      </c>
      <c r="AK21" s="148">
        <v>6</v>
      </c>
      <c r="AL21" s="148"/>
      <c r="AM21" s="148">
        <v>51</v>
      </c>
      <c r="AN21" s="148">
        <v>33</v>
      </c>
      <c r="AO21" s="148">
        <v>18</v>
      </c>
      <c r="AP21" s="148"/>
      <c r="AQ21" s="148">
        <v>219</v>
      </c>
      <c r="AR21" s="148">
        <v>128</v>
      </c>
      <c r="AS21" s="148">
        <v>91</v>
      </c>
      <c r="AT21" s="148"/>
      <c r="AU21" s="148">
        <v>1149</v>
      </c>
      <c r="AV21" s="148">
        <v>700</v>
      </c>
      <c r="AW21" s="148">
        <v>449</v>
      </c>
      <c r="AX21" s="148"/>
      <c r="AY21" s="148">
        <v>4240</v>
      </c>
      <c r="AZ21" s="148">
        <v>2499</v>
      </c>
      <c r="BA21" s="148">
        <v>1741</v>
      </c>
      <c r="BB21" s="148"/>
      <c r="BC21" s="148">
        <v>14958</v>
      </c>
      <c r="BD21" s="148">
        <v>8044</v>
      </c>
      <c r="BE21" s="148">
        <v>6914</v>
      </c>
    </row>
    <row r="22" spans="1:57" x14ac:dyDescent="0.2">
      <c r="A22" s="179">
        <v>13</v>
      </c>
      <c r="B22" s="251">
        <v>441.91020886199493</v>
      </c>
      <c r="C22" s="251">
        <v>289.55535656138068</v>
      </c>
      <c r="D22" s="251">
        <v>152.22953216374268</v>
      </c>
      <c r="E22" s="251"/>
      <c r="F22" s="251">
        <v>2.0561122244488974</v>
      </c>
      <c r="G22" s="251">
        <v>2.0394736842105261</v>
      </c>
      <c r="H22" s="251">
        <v>0</v>
      </c>
      <c r="I22" s="251"/>
      <c r="J22" s="251">
        <v>8.2422083704363303</v>
      </c>
      <c r="K22" s="251">
        <v>5.1473922902494333</v>
      </c>
      <c r="L22" s="251">
        <v>3.0942578548212349</v>
      </c>
      <c r="M22" s="251"/>
      <c r="N22" s="251">
        <v>20.537056928034371</v>
      </c>
      <c r="O22" s="251">
        <v>11.318141980718668</v>
      </c>
      <c r="P22" s="251">
        <v>9.212205270457698</v>
      </c>
      <c r="Q22" s="251"/>
      <c r="R22" s="251">
        <v>86.073995771670184</v>
      </c>
      <c r="S22" s="251">
        <v>68.044232437120556</v>
      </c>
      <c r="T22" s="251">
        <v>17.92016238159675</v>
      </c>
      <c r="U22" s="251"/>
      <c r="V22" s="251">
        <v>213.87168520102651</v>
      </c>
      <c r="W22" s="251">
        <v>136.79944289693594</v>
      </c>
      <c r="X22" s="251">
        <v>76.953436807095343</v>
      </c>
      <c r="Y22" s="251"/>
      <c r="Z22" s="251">
        <v>109.95180722891565</v>
      </c>
      <c r="AA22" s="251">
        <v>64.355555555555554</v>
      </c>
      <c r="AB22" s="251">
        <v>45.44736842105263</v>
      </c>
      <c r="AD22" s="150">
        <v>13</v>
      </c>
      <c r="AE22" s="148">
        <v>6176</v>
      </c>
      <c r="AF22" s="148">
        <v>3707</v>
      </c>
      <c r="AG22" s="148">
        <v>2469</v>
      </c>
      <c r="AH22" s="148"/>
      <c r="AI22" s="148">
        <v>8</v>
      </c>
      <c r="AJ22" s="148">
        <v>7</v>
      </c>
      <c r="AK22" s="148">
        <v>1</v>
      </c>
      <c r="AL22" s="148"/>
      <c r="AM22" s="148">
        <v>21</v>
      </c>
      <c r="AN22" s="148">
        <v>15</v>
      </c>
      <c r="AO22" s="148">
        <v>6</v>
      </c>
      <c r="AP22" s="148"/>
      <c r="AQ22" s="148">
        <v>76</v>
      </c>
      <c r="AR22" s="148">
        <v>45</v>
      </c>
      <c r="AS22" s="148">
        <v>31</v>
      </c>
      <c r="AT22" s="148"/>
      <c r="AU22" s="148">
        <v>322</v>
      </c>
      <c r="AV22" s="148">
        <v>197</v>
      </c>
      <c r="AW22" s="148">
        <v>125</v>
      </c>
      <c r="AX22" s="148"/>
      <c r="AY22" s="148">
        <v>1309</v>
      </c>
      <c r="AZ22" s="148">
        <v>831</v>
      </c>
      <c r="BA22" s="148">
        <v>478</v>
      </c>
      <c r="BB22" s="148"/>
      <c r="BC22" s="148">
        <v>4440</v>
      </c>
      <c r="BD22" s="148">
        <v>2612</v>
      </c>
      <c r="BE22" s="148">
        <v>1828</v>
      </c>
    </row>
    <row r="23" spans="1:57" x14ac:dyDescent="0.2">
      <c r="A23" s="46">
        <v>14</v>
      </c>
      <c r="B23" s="251">
        <v>141.45256685535819</v>
      </c>
      <c r="C23" s="251">
        <v>86.557473135786395</v>
      </c>
      <c r="D23" s="251">
        <v>54.885477582846001</v>
      </c>
      <c r="E23" s="251"/>
      <c r="F23" s="251">
        <v>0</v>
      </c>
      <c r="G23" s="251">
        <v>0</v>
      </c>
      <c r="H23" s="251">
        <v>0</v>
      </c>
      <c r="I23" s="251"/>
      <c r="J23" s="251">
        <v>2.0605520926090826</v>
      </c>
      <c r="K23" s="251">
        <v>2.0589569160997732</v>
      </c>
      <c r="L23" s="251">
        <v>0</v>
      </c>
      <c r="M23" s="251"/>
      <c r="N23" s="251">
        <v>9.2416756176154671</v>
      </c>
      <c r="O23" s="251">
        <v>4.1156879929886063</v>
      </c>
      <c r="P23" s="251">
        <v>5.1178918169209435</v>
      </c>
      <c r="Q23" s="251"/>
      <c r="R23" s="251">
        <v>25.192389006342495</v>
      </c>
      <c r="S23" s="251">
        <v>15.702515177797052</v>
      </c>
      <c r="T23" s="251">
        <v>9.4871447902571031</v>
      </c>
      <c r="U23" s="251"/>
      <c r="V23" s="251">
        <v>52.43969204448247</v>
      </c>
      <c r="W23" s="251">
        <v>32.66852367688022</v>
      </c>
      <c r="X23" s="251">
        <v>19.758314855875831</v>
      </c>
      <c r="Y23" s="251"/>
      <c r="Z23" s="251">
        <v>51.921686746987952</v>
      </c>
      <c r="AA23" s="251">
        <v>31.172222222222221</v>
      </c>
      <c r="AB23" s="251">
        <v>20.657894736842103</v>
      </c>
      <c r="AD23" s="149">
        <v>14</v>
      </c>
      <c r="AE23" s="148">
        <v>1856</v>
      </c>
      <c r="AF23" s="148">
        <v>1141</v>
      </c>
      <c r="AG23" s="148">
        <v>715</v>
      </c>
      <c r="AH23" s="148"/>
      <c r="AI23" s="148">
        <v>3</v>
      </c>
      <c r="AJ23" s="148">
        <v>1</v>
      </c>
      <c r="AK23" s="148">
        <v>2</v>
      </c>
      <c r="AL23" s="148"/>
      <c r="AM23" s="148">
        <v>8</v>
      </c>
      <c r="AN23" s="148">
        <v>6</v>
      </c>
      <c r="AO23" s="148">
        <v>2</v>
      </c>
      <c r="AP23" s="148"/>
      <c r="AQ23" s="148">
        <v>33</v>
      </c>
      <c r="AR23" s="148">
        <v>26</v>
      </c>
      <c r="AS23" s="148">
        <v>7</v>
      </c>
      <c r="AT23" s="148"/>
      <c r="AU23" s="148">
        <v>109</v>
      </c>
      <c r="AV23" s="148">
        <v>77</v>
      </c>
      <c r="AW23" s="148">
        <v>32</v>
      </c>
      <c r="AX23" s="148"/>
      <c r="AY23" s="148">
        <v>361</v>
      </c>
      <c r="AZ23" s="148">
        <v>222</v>
      </c>
      <c r="BA23" s="148">
        <v>139</v>
      </c>
      <c r="BB23" s="148"/>
      <c r="BC23" s="148">
        <v>1342</v>
      </c>
      <c r="BD23" s="148">
        <v>809</v>
      </c>
      <c r="BE23" s="148">
        <v>533</v>
      </c>
    </row>
    <row r="24" spans="1:57" x14ac:dyDescent="0.2">
      <c r="A24" s="46">
        <v>15</v>
      </c>
      <c r="B24" s="251">
        <v>46.462521959789186</v>
      </c>
      <c r="C24" s="251">
        <v>25.761152718984043</v>
      </c>
      <c r="D24" s="251">
        <v>20.711500974658868</v>
      </c>
      <c r="E24" s="251"/>
      <c r="F24" s="251">
        <v>1.0280561122244487</v>
      </c>
      <c r="G24" s="251">
        <v>1.0197368421052631</v>
      </c>
      <c r="H24" s="251">
        <v>0</v>
      </c>
      <c r="I24" s="251"/>
      <c r="J24" s="251">
        <v>0</v>
      </c>
      <c r="K24" s="251">
        <v>0</v>
      </c>
      <c r="L24" s="251">
        <v>0</v>
      </c>
      <c r="M24" s="251"/>
      <c r="N24" s="251">
        <v>3.080558539205156</v>
      </c>
      <c r="O24" s="251">
        <v>1.0289219982471516</v>
      </c>
      <c r="P24" s="251">
        <v>2.0471567267683772</v>
      </c>
      <c r="Q24" s="251"/>
      <c r="R24" s="251">
        <v>12.596194503171247</v>
      </c>
      <c r="S24" s="251">
        <v>8.3746747614917609</v>
      </c>
      <c r="T24" s="251">
        <v>4.2165087956698244</v>
      </c>
      <c r="U24" s="251"/>
      <c r="V24" s="251">
        <v>11.310521813515825</v>
      </c>
      <c r="W24" s="251">
        <v>5.1044568245125346</v>
      </c>
      <c r="X24" s="251">
        <v>6.2394678492239466</v>
      </c>
      <c r="Y24" s="251"/>
      <c r="Z24" s="251">
        <v>18.325301204819276</v>
      </c>
      <c r="AA24" s="251">
        <v>10.055555555555555</v>
      </c>
      <c r="AB24" s="251">
        <v>8.2631578947368425</v>
      </c>
      <c r="AD24" s="149">
        <v>15</v>
      </c>
      <c r="AE24" s="148">
        <v>436</v>
      </c>
      <c r="AF24" s="148">
        <v>244</v>
      </c>
      <c r="AG24" s="148">
        <v>192</v>
      </c>
      <c r="AH24" s="148"/>
      <c r="AI24" s="148">
        <v>3</v>
      </c>
      <c r="AJ24" s="148">
        <v>1</v>
      </c>
      <c r="AK24" s="148">
        <v>2</v>
      </c>
      <c r="AL24" s="148"/>
      <c r="AM24" s="148">
        <v>5</v>
      </c>
      <c r="AN24" s="148">
        <v>3</v>
      </c>
      <c r="AO24" s="148">
        <v>2</v>
      </c>
      <c r="AP24" s="148"/>
      <c r="AQ24" s="148">
        <v>16</v>
      </c>
      <c r="AR24" s="148">
        <v>5</v>
      </c>
      <c r="AS24" s="148">
        <v>11</v>
      </c>
      <c r="AT24" s="148"/>
      <c r="AU24" s="148">
        <v>33</v>
      </c>
      <c r="AV24" s="148">
        <v>20</v>
      </c>
      <c r="AW24" s="148">
        <v>13</v>
      </c>
      <c r="AX24" s="148"/>
      <c r="AY24" s="148">
        <v>83</v>
      </c>
      <c r="AZ24" s="148">
        <v>46</v>
      </c>
      <c r="BA24" s="148">
        <v>37</v>
      </c>
      <c r="BB24" s="148"/>
      <c r="BC24" s="148">
        <v>296</v>
      </c>
      <c r="BD24" s="148">
        <v>169</v>
      </c>
      <c r="BE24" s="148">
        <v>127</v>
      </c>
    </row>
    <row r="25" spans="1:57" x14ac:dyDescent="0.2">
      <c r="A25" s="46">
        <v>16</v>
      </c>
      <c r="B25" s="251">
        <v>23.74751122389225</v>
      </c>
      <c r="C25" s="251">
        <v>12.365353305112341</v>
      </c>
      <c r="D25" s="251">
        <v>11.391325536062377</v>
      </c>
      <c r="E25" s="251"/>
      <c r="F25" s="251">
        <v>0</v>
      </c>
      <c r="G25" s="251">
        <v>0</v>
      </c>
      <c r="H25" s="251">
        <v>0</v>
      </c>
      <c r="I25" s="251"/>
      <c r="J25" s="251">
        <v>0</v>
      </c>
      <c r="K25" s="251">
        <v>0</v>
      </c>
      <c r="L25" s="251">
        <v>0</v>
      </c>
      <c r="M25" s="251"/>
      <c r="N25" s="251">
        <v>1.0268528464017186</v>
      </c>
      <c r="O25" s="251">
        <v>1.0289219982471516</v>
      </c>
      <c r="P25" s="251">
        <v>0</v>
      </c>
      <c r="Q25" s="251"/>
      <c r="R25" s="251">
        <v>5.2484143763213531</v>
      </c>
      <c r="S25" s="251">
        <v>4.1873373807458805</v>
      </c>
      <c r="T25" s="251">
        <v>1.0541271989174561</v>
      </c>
      <c r="U25" s="251"/>
      <c r="V25" s="251">
        <v>7.1976047904191622</v>
      </c>
      <c r="W25" s="251">
        <v>2.0417827298050137</v>
      </c>
      <c r="X25" s="251">
        <v>5.1995565410199562</v>
      </c>
      <c r="Y25" s="251"/>
      <c r="Z25" s="251">
        <v>10.180722891566266</v>
      </c>
      <c r="AA25" s="251">
        <v>5.0277777777777777</v>
      </c>
      <c r="AB25" s="251">
        <v>5.1644736842105257</v>
      </c>
      <c r="AD25" s="149">
        <v>16</v>
      </c>
      <c r="AE25" s="148">
        <v>164</v>
      </c>
      <c r="AF25" s="148">
        <v>90</v>
      </c>
      <c r="AG25" s="148">
        <v>74</v>
      </c>
      <c r="AH25" s="148"/>
      <c r="AI25" s="148">
        <v>0</v>
      </c>
      <c r="AJ25" s="148">
        <v>0</v>
      </c>
      <c r="AK25" s="148">
        <v>0</v>
      </c>
      <c r="AL25" s="148"/>
      <c r="AM25" s="148">
        <v>0</v>
      </c>
      <c r="AN25" s="148">
        <v>0</v>
      </c>
      <c r="AO25" s="148">
        <v>0</v>
      </c>
      <c r="AP25" s="148"/>
      <c r="AQ25" s="148">
        <v>7</v>
      </c>
      <c r="AR25" s="148">
        <v>4</v>
      </c>
      <c r="AS25" s="148">
        <v>3</v>
      </c>
      <c r="AT25" s="148"/>
      <c r="AU25" s="148">
        <v>14</v>
      </c>
      <c r="AV25" s="148">
        <v>9</v>
      </c>
      <c r="AW25" s="148">
        <v>5</v>
      </c>
      <c r="AX25" s="148"/>
      <c r="AY25" s="148">
        <v>43</v>
      </c>
      <c r="AZ25" s="148">
        <v>21</v>
      </c>
      <c r="BA25" s="148">
        <v>22</v>
      </c>
      <c r="BB25" s="148"/>
      <c r="BC25" s="148">
        <v>100</v>
      </c>
      <c r="BD25" s="148">
        <v>56</v>
      </c>
      <c r="BE25" s="148">
        <v>44</v>
      </c>
    </row>
    <row r="26" spans="1:57" x14ac:dyDescent="0.2">
      <c r="A26" s="46">
        <v>17</v>
      </c>
      <c r="B26" s="251">
        <v>9.2925043919578378</v>
      </c>
      <c r="C26" s="251">
        <v>3.0913383262780854</v>
      </c>
      <c r="D26" s="251">
        <v>6.2134502923976607</v>
      </c>
      <c r="E26" s="251"/>
      <c r="F26" s="251">
        <v>0</v>
      </c>
      <c r="G26" s="251">
        <v>0</v>
      </c>
      <c r="H26" s="251">
        <v>0</v>
      </c>
      <c r="I26" s="251"/>
      <c r="J26" s="251">
        <v>0</v>
      </c>
      <c r="K26" s="251">
        <v>0</v>
      </c>
      <c r="L26" s="251">
        <v>0</v>
      </c>
      <c r="M26" s="251"/>
      <c r="N26" s="251">
        <v>0</v>
      </c>
      <c r="O26" s="251">
        <v>0</v>
      </c>
      <c r="P26" s="251">
        <v>0</v>
      </c>
      <c r="Q26" s="251"/>
      <c r="R26" s="251">
        <v>3.1490486257928119</v>
      </c>
      <c r="S26" s="251">
        <v>1.0468343451864701</v>
      </c>
      <c r="T26" s="251">
        <v>2.1082543978349122</v>
      </c>
      <c r="U26" s="251"/>
      <c r="V26" s="251">
        <v>2.0564585115483318</v>
      </c>
      <c r="W26" s="251">
        <v>1.0208913649025069</v>
      </c>
      <c r="X26" s="251">
        <v>1.039911308203991</v>
      </c>
      <c r="Y26" s="251"/>
      <c r="Z26" s="251">
        <v>4.072289156626506</v>
      </c>
      <c r="AA26" s="251">
        <v>1.0055555555555555</v>
      </c>
      <c r="AB26" s="251">
        <v>3.0986842105263155</v>
      </c>
      <c r="AD26" s="149">
        <v>17</v>
      </c>
      <c r="AE26" s="148">
        <v>82</v>
      </c>
      <c r="AF26" s="148">
        <v>44</v>
      </c>
      <c r="AG26" s="148">
        <v>38</v>
      </c>
      <c r="AH26" s="148"/>
      <c r="AI26" s="148">
        <v>0</v>
      </c>
      <c r="AJ26" s="148">
        <v>0</v>
      </c>
      <c r="AK26" s="148">
        <v>0</v>
      </c>
      <c r="AL26" s="148"/>
      <c r="AM26" s="148">
        <v>1</v>
      </c>
      <c r="AN26" s="148">
        <v>0</v>
      </c>
      <c r="AO26" s="148">
        <v>1</v>
      </c>
      <c r="AP26" s="148"/>
      <c r="AQ26" s="148">
        <v>6</v>
      </c>
      <c r="AR26" s="148">
        <v>2</v>
      </c>
      <c r="AS26" s="148">
        <v>4</v>
      </c>
      <c r="AT26" s="148"/>
      <c r="AU26" s="148">
        <v>18</v>
      </c>
      <c r="AV26" s="148">
        <v>9</v>
      </c>
      <c r="AW26" s="148">
        <v>9</v>
      </c>
      <c r="AX26" s="148"/>
      <c r="AY26" s="148">
        <v>19</v>
      </c>
      <c r="AZ26" s="148">
        <v>12</v>
      </c>
      <c r="BA26" s="148">
        <v>7</v>
      </c>
      <c r="BB26" s="148"/>
      <c r="BC26" s="148">
        <v>38</v>
      </c>
      <c r="BD26" s="148">
        <v>21</v>
      </c>
      <c r="BE26" s="148">
        <v>17</v>
      </c>
    </row>
    <row r="27" spans="1:57" x14ac:dyDescent="0.2">
      <c r="A27" s="46">
        <v>18</v>
      </c>
      <c r="B27" s="251">
        <v>9.2925043919578378</v>
      </c>
      <c r="C27" s="251">
        <v>4.1217844350374477</v>
      </c>
      <c r="D27" s="251">
        <v>5.1778752436647171</v>
      </c>
      <c r="E27" s="251"/>
      <c r="F27" s="251">
        <v>0</v>
      </c>
      <c r="G27" s="251">
        <v>0</v>
      </c>
      <c r="H27" s="251">
        <v>0</v>
      </c>
      <c r="I27" s="251"/>
      <c r="J27" s="251">
        <v>0</v>
      </c>
      <c r="K27" s="251">
        <v>0</v>
      </c>
      <c r="L27" s="251">
        <v>0</v>
      </c>
      <c r="M27" s="251"/>
      <c r="N27" s="251">
        <v>2.0537056928034372</v>
      </c>
      <c r="O27" s="251">
        <v>1.0289219982471516</v>
      </c>
      <c r="P27" s="251">
        <v>1.0235783633841886</v>
      </c>
      <c r="Q27" s="251"/>
      <c r="R27" s="251">
        <v>1.0496828752642706</v>
      </c>
      <c r="S27" s="251">
        <v>1.0468343451864701</v>
      </c>
      <c r="T27" s="251">
        <v>0</v>
      </c>
      <c r="U27" s="251"/>
      <c r="V27" s="251">
        <v>1.0282292557741659</v>
      </c>
      <c r="W27" s="251">
        <v>1.0208913649025069</v>
      </c>
      <c r="X27" s="251">
        <v>0</v>
      </c>
      <c r="Y27" s="251"/>
      <c r="Z27" s="251">
        <v>5.0903614457831328</v>
      </c>
      <c r="AA27" s="251">
        <v>1.0055555555555555</v>
      </c>
      <c r="AB27" s="251">
        <v>4.1315789473684212</v>
      </c>
      <c r="AD27" s="149">
        <v>18</v>
      </c>
      <c r="AE27" s="148">
        <v>36</v>
      </c>
      <c r="AF27" s="148">
        <v>14</v>
      </c>
      <c r="AG27" s="148">
        <v>22</v>
      </c>
      <c r="AH27" s="148"/>
      <c r="AI27" s="148">
        <v>0</v>
      </c>
      <c r="AJ27" s="148">
        <v>0</v>
      </c>
      <c r="AK27" s="148">
        <v>0</v>
      </c>
      <c r="AL27" s="148"/>
      <c r="AM27" s="148">
        <v>1</v>
      </c>
      <c r="AN27" s="148">
        <v>0</v>
      </c>
      <c r="AO27" s="148">
        <v>1</v>
      </c>
      <c r="AP27" s="148"/>
      <c r="AQ27" s="148">
        <v>3</v>
      </c>
      <c r="AR27" s="148">
        <v>0</v>
      </c>
      <c r="AS27" s="148">
        <v>3</v>
      </c>
      <c r="AT27" s="148"/>
      <c r="AU27" s="148">
        <v>4</v>
      </c>
      <c r="AV27" s="148">
        <v>2</v>
      </c>
      <c r="AW27" s="148">
        <v>2</v>
      </c>
      <c r="AX27" s="148"/>
      <c r="AY27" s="148">
        <v>14</v>
      </c>
      <c r="AZ27" s="148">
        <v>5</v>
      </c>
      <c r="BA27" s="148">
        <v>9</v>
      </c>
      <c r="BB27" s="148"/>
      <c r="BC27" s="148">
        <v>14</v>
      </c>
      <c r="BD27" s="148">
        <v>7</v>
      </c>
      <c r="BE27" s="148">
        <v>7</v>
      </c>
    </row>
    <row r="28" spans="1:57" x14ac:dyDescent="0.2">
      <c r="A28" s="46">
        <v>19</v>
      </c>
      <c r="B28" s="251">
        <v>2.0650009759906305</v>
      </c>
      <c r="C28" s="251">
        <v>0</v>
      </c>
      <c r="D28" s="251">
        <v>2.0711500974658867</v>
      </c>
      <c r="E28" s="251"/>
      <c r="F28" s="251">
        <v>0</v>
      </c>
      <c r="G28" s="251">
        <v>0</v>
      </c>
      <c r="H28" s="251">
        <v>0</v>
      </c>
      <c r="I28" s="251"/>
      <c r="J28" s="251">
        <v>0</v>
      </c>
      <c r="K28" s="251">
        <v>0</v>
      </c>
      <c r="L28" s="251">
        <v>0</v>
      </c>
      <c r="M28" s="251"/>
      <c r="N28" s="251">
        <v>0</v>
      </c>
      <c r="O28" s="251">
        <v>0</v>
      </c>
      <c r="P28" s="251">
        <v>0</v>
      </c>
      <c r="Q28" s="251"/>
      <c r="R28" s="251">
        <v>2.0993657505285412</v>
      </c>
      <c r="S28" s="251">
        <v>0</v>
      </c>
      <c r="T28" s="251">
        <v>2.1082543978349122</v>
      </c>
      <c r="U28" s="251"/>
      <c r="V28" s="251">
        <v>0</v>
      </c>
      <c r="W28" s="251">
        <v>0</v>
      </c>
      <c r="X28" s="251">
        <v>0</v>
      </c>
      <c r="Y28" s="251"/>
      <c r="Z28" s="251">
        <v>0</v>
      </c>
      <c r="AA28" s="251">
        <v>0</v>
      </c>
      <c r="AB28" s="251">
        <v>0</v>
      </c>
      <c r="AD28" s="149">
        <v>19</v>
      </c>
      <c r="AE28" s="148">
        <v>20</v>
      </c>
      <c r="AF28" s="148">
        <v>7</v>
      </c>
      <c r="AG28" s="148">
        <v>13</v>
      </c>
      <c r="AH28" s="148"/>
      <c r="AI28" s="148">
        <v>0</v>
      </c>
      <c r="AJ28" s="148">
        <v>0</v>
      </c>
      <c r="AK28" s="148">
        <v>0</v>
      </c>
      <c r="AL28" s="148"/>
      <c r="AM28" s="148">
        <v>0</v>
      </c>
      <c r="AN28" s="148">
        <v>0</v>
      </c>
      <c r="AO28" s="148">
        <v>0</v>
      </c>
      <c r="AP28" s="148"/>
      <c r="AQ28" s="148">
        <v>0</v>
      </c>
      <c r="AR28" s="148">
        <v>0</v>
      </c>
      <c r="AS28" s="148">
        <v>0</v>
      </c>
      <c r="AT28" s="148"/>
      <c r="AU28" s="148">
        <v>2</v>
      </c>
      <c r="AV28" s="148">
        <v>2</v>
      </c>
      <c r="AW28" s="148">
        <v>0</v>
      </c>
      <c r="AX28" s="148"/>
      <c r="AY28" s="148">
        <v>6</v>
      </c>
      <c r="AZ28" s="148">
        <v>1</v>
      </c>
      <c r="BA28" s="148">
        <v>5</v>
      </c>
      <c r="BB28" s="148"/>
      <c r="BC28" s="148">
        <v>12</v>
      </c>
      <c r="BD28" s="148">
        <v>4</v>
      </c>
      <c r="BE28" s="148">
        <v>8</v>
      </c>
    </row>
    <row r="29" spans="1:57" x14ac:dyDescent="0.2">
      <c r="A29" s="46">
        <v>20</v>
      </c>
      <c r="B29" s="251">
        <v>4.130001951981261</v>
      </c>
      <c r="C29" s="251">
        <v>1.0304461087593619</v>
      </c>
      <c r="D29" s="251">
        <v>3.1067251461988303</v>
      </c>
      <c r="E29" s="251"/>
      <c r="F29" s="251">
        <v>0</v>
      </c>
      <c r="G29" s="251">
        <v>0</v>
      </c>
      <c r="H29" s="251">
        <v>0</v>
      </c>
      <c r="I29" s="251"/>
      <c r="J29" s="251">
        <v>0</v>
      </c>
      <c r="K29" s="251">
        <v>0</v>
      </c>
      <c r="L29" s="251">
        <v>0</v>
      </c>
      <c r="M29" s="251"/>
      <c r="N29" s="251">
        <v>0</v>
      </c>
      <c r="O29" s="251">
        <v>0</v>
      </c>
      <c r="P29" s="251">
        <v>0</v>
      </c>
      <c r="Q29" s="251"/>
      <c r="R29" s="251">
        <v>2.0993657505285412</v>
      </c>
      <c r="S29" s="251">
        <v>0</v>
      </c>
      <c r="T29" s="251">
        <v>2.1082543978349122</v>
      </c>
      <c r="U29" s="251"/>
      <c r="V29" s="251">
        <v>1.0282292557741659</v>
      </c>
      <c r="W29" s="251">
        <v>0</v>
      </c>
      <c r="X29" s="251">
        <v>1.039911308203991</v>
      </c>
      <c r="Y29" s="251"/>
      <c r="Z29" s="251">
        <v>1.0180722891566265</v>
      </c>
      <c r="AA29" s="251">
        <v>1.0055555555555555</v>
      </c>
      <c r="AB29" s="251">
        <v>0</v>
      </c>
      <c r="AD29" s="149">
        <v>20</v>
      </c>
      <c r="AE29" s="148">
        <v>14</v>
      </c>
      <c r="AF29" s="148">
        <v>8</v>
      </c>
      <c r="AG29" s="148">
        <v>6</v>
      </c>
      <c r="AH29" s="148"/>
      <c r="AI29" s="148">
        <v>0</v>
      </c>
      <c r="AJ29" s="148">
        <v>0</v>
      </c>
      <c r="AK29" s="148">
        <v>0</v>
      </c>
      <c r="AL29" s="148"/>
      <c r="AM29" s="148">
        <v>0</v>
      </c>
      <c r="AN29" s="148">
        <v>0</v>
      </c>
      <c r="AO29" s="148">
        <v>0</v>
      </c>
      <c r="AP29" s="148"/>
      <c r="AQ29" s="148">
        <v>0</v>
      </c>
      <c r="AR29" s="148">
        <v>0</v>
      </c>
      <c r="AS29" s="148">
        <v>0</v>
      </c>
      <c r="AT29" s="148"/>
      <c r="AU29" s="148">
        <v>3</v>
      </c>
      <c r="AV29" s="148">
        <v>1</v>
      </c>
      <c r="AW29" s="148">
        <v>2</v>
      </c>
      <c r="AX29" s="148"/>
      <c r="AY29" s="148">
        <v>6</v>
      </c>
      <c r="AZ29" s="148">
        <v>3</v>
      </c>
      <c r="BA29" s="148">
        <v>3</v>
      </c>
      <c r="BB29" s="148"/>
      <c r="BC29" s="148">
        <v>5</v>
      </c>
      <c r="BD29" s="148">
        <v>4</v>
      </c>
      <c r="BE29" s="148">
        <v>1</v>
      </c>
    </row>
    <row r="30" spans="1:57" x14ac:dyDescent="0.2">
      <c r="A30" s="46">
        <v>21</v>
      </c>
      <c r="B30" s="251">
        <v>4.130001951981261</v>
      </c>
      <c r="C30" s="251">
        <v>2.0608922175187239</v>
      </c>
      <c r="D30" s="251">
        <v>2.0711500974658867</v>
      </c>
      <c r="E30" s="251"/>
      <c r="F30" s="251">
        <v>0</v>
      </c>
      <c r="G30" s="251">
        <v>0</v>
      </c>
      <c r="H30" s="251">
        <v>0</v>
      </c>
      <c r="I30" s="251"/>
      <c r="J30" s="251">
        <v>0</v>
      </c>
      <c r="K30" s="251">
        <v>0</v>
      </c>
      <c r="L30" s="251">
        <v>0</v>
      </c>
      <c r="M30" s="251"/>
      <c r="N30" s="251">
        <v>0</v>
      </c>
      <c r="O30" s="251">
        <v>0</v>
      </c>
      <c r="P30" s="251">
        <v>0</v>
      </c>
      <c r="Q30" s="251"/>
      <c r="R30" s="251">
        <v>2.0993657505285412</v>
      </c>
      <c r="S30" s="251">
        <v>2.0936686903729402</v>
      </c>
      <c r="T30" s="251">
        <v>0</v>
      </c>
      <c r="U30" s="251"/>
      <c r="V30" s="251">
        <v>1.0282292557741659</v>
      </c>
      <c r="W30" s="251">
        <v>0</v>
      </c>
      <c r="X30" s="251">
        <v>1.039911308203991</v>
      </c>
      <c r="Y30" s="251"/>
      <c r="Z30" s="251">
        <v>1.0180722891566265</v>
      </c>
      <c r="AA30" s="251">
        <v>0</v>
      </c>
      <c r="AB30" s="251">
        <v>1.0328947368421053</v>
      </c>
      <c r="AD30" s="149">
        <v>21</v>
      </c>
      <c r="AE30" s="148">
        <v>5</v>
      </c>
      <c r="AF30" s="148">
        <v>2</v>
      </c>
      <c r="AG30" s="148">
        <v>3</v>
      </c>
      <c r="AH30" s="148"/>
      <c r="AI30" s="148">
        <v>0</v>
      </c>
      <c r="AJ30" s="148">
        <v>0</v>
      </c>
      <c r="AK30" s="148">
        <v>0</v>
      </c>
      <c r="AL30" s="148"/>
      <c r="AM30" s="148">
        <v>0</v>
      </c>
      <c r="AN30" s="148">
        <v>0</v>
      </c>
      <c r="AO30" s="148">
        <v>0</v>
      </c>
      <c r="AP30" s="148"/>
      <c r="AQ30" s="148">
        <v>0</v>
      </c>
      <c r="AR30" s="148">
        <v>0</v>
      </c>
      <c r="AS30" s="148">
        <v>0</v>
      </c>
      <c r="AT30" s="148"/>
      <c r="AU30" s="148">
        <v>0</v>
      </c>
      <c r="AV30" s="148">
        <v>0</v>
      </c>
      <c r="AW30" s="148">
        <v>0</v>
      </c>
      <c r="AX30" s="148"/>
      <c r="AY30" s="148">
        <v>2</v>
      </c>
      <c r="AZ30" s="148">
        <v>1</v>
      </c>
      <c r="BA30" s="148">
        <v>1</v>
      </c>
      <c r="BB30" s="148"/>
      <c r="BC30" s="148">
        <v>3</v>
      </c>
      <c r="BD30" s="148">
        <v>1</v>
      </c>
      <c r="BE30" s="148">
        <v>2</v>
      </c>
    </row>
    <row r="31" spans="1:57" x14ac:dyDescent="0.2">
      <c r="A31" s="46">
        <v>22</v>
      </c>
      <c r="B31" s="251">
        <v>1.0325004879953152</v>
      </c>
      <c r="C31" s="251">
        <v>1.0304461087593619</v>
      </c>
      <c r="D31" s="251">
        <v>0</v>
      </c>
      <c r="E31" s="251"/>
      <c r="F31" s="251">
        <v>0</v>
      </c>
      <c r="G31" s="251">
        <v>0</v>
      </c>
      <c r="H31" s="251">
        <v>0</v>
      </c>
      <c r="I31" s="251"/>
      <c r="J31" s="251">
        <v>0</v>
      </c>
      <c r="K31" s="251">
        <v>0</v>
      </c>
      <c r="L31" s="251">
        <v>0</v>
      </c>
      <c r="M31" s="251"/>
      <c r="N31" s="251">
        <v>0</v>
      </c>
      <c r="O31" s="251">
        <v>0</v>
      </c>
      <c r="P31" s="251">
        <v>0</v>
      </c>
      <c r="Q31" s="251"/>
      <c r="R31" s="251">
        <v>0</v>
      </c>
      <c r="S31" s="251">
        <v>0</v>
      </c>
      <c r="T31" s="251">
        <v>0</v>
      </c>
      <c r="U31" s="251"/>
      <c r="V31" s="251">
        <v>0</v>
      </c>
      <c r="W31" s="251">
        <v>0</v>
      </c>
      <c r="X31" s="251">
        <v>0</v>
      </c>
      <c r="Y31" s="251"/>
      <c r="Z31" s="251">
        <v>1.0180722891566265</v>
      </c>
      <c r="AA31" s="251">
        <v>1.0055555555555555</v>
      </c>
      <c r="AB31" s="251">
        <v>0</v>
      </c>
      <c r="AD31" s="149">
        <v>22</v>
      </c>
      <c r="AE31" s="148">
        <v>3</v>
      </c>
      <c r="AF31" s="148">
        <v>1</v>
      </c>
      <c r="AG31" s="148">
        <v>2</v>
      </c>
      <c r="AH31" s="148"/>
      <c r="AI31" s="148">
        <v>0</v>
      </c>
      <c r="AJ31" s="148">
        <v>0</v>
      </c>
      <c r="AK31" s="148">
        <v>0</v>
      </c>
      <c r="AL31" s="148"/>
      <c r="AM31" s="148">
        <v>0</v>
      </c>
      <c r="AN31" s="148">
        <v>0</v>
      </c>
      <c r="AO31" s="148">
        <v>0</v>
      </c>
      <c r="AP31" s="148"/>
      <c r="AQ31" s="148">
        <v>0</v>
      </c>
      <c r="AR31" s="148">
        <v>0</v>
      </c>
      <c r="AS31" s="148">
        <v>0</v>
      </c>
      <c r="AT31" s="148"/>
      <c r="AU31" s="148">
        <v>1</v>
      </c>
      <c r="AV31" s="148">
        <v>0</v>
      </c>
      <c r="AW31" s="148">
        <v>1</v>
      </c>
      <c r="AX31" s="148"/>
      <c r="AY31" s="148">
        <v>2</v>
      </c>
      <c r="AZ31" s="148">
        <v>1</v>
      </c>
      <c r="BA31" s="148">
        <v>1</v>
      </c>
      <c r="BB31" s="148"/>
      <c r="BC31" s="148">
        <v>0</v>
      </c>
      <c r="BD31" s="148">
        <v>0</v>
      </c>
      <c r="BE31" s="148">
        <v>0</v>
      </c>
    </row>
    <row r="32" spans="1:57" x14ac:dyDescent="0.2">
      <c r="A32" s="46">
        <v>23</v>
      </c>
      <c r="B32" s="251">
        <v>1.0325004879953152</v>
      </c>
      <c r="C32" s="251">
        <v>0</v>
      </c>
      <c r="D32" s="251">
        <v>1.0355750487329434</v>
      </c>
      <c r="E32" s="251"/>
      <c r="F32" s="251">
        <v>0</v>
      </c>
      <c r="G32" s="251">
        <v>0</v>
      </c>
      <c r="H32" s="251">
        <v>0</v>
      </c>
      <c r="I32" s="251"/>
      <c r="J32" s="251">
        <v>0</v>
      </c>
      <c r="K32" s="251">
        <v>0</v>
      </c>
      <c r="L32" s="251">
        <v>0</v>
      </c>
      <c r="M32" s="251"/>
      <c r="N32" s="251">
        <v>0</v>
      </c>
      <c r="O32" s="251">
        <v>0</v>
      </c>
      <c r="P32" s="251">
        <v>0</v>
      </c>
      <c r="Q32" s="251"/>
      <c r="R32" s="251">
        <v>1.0496828752642706</v>
      </c>
      <c r="S32" s="251">
        <v>0</v>
      </c>
      <c r="T32" s="251">
        <v>1.0541271989174561</v>
      </c>
      <c r="U32" s="251"/>
      <c r="V32" s="251">
        <v>0</v>
      </c>
      <c r="W32" s="251">
        <v>0</v>
      </c>
      <c r="X32" s="251">
        <v>0</v>
      </c>
      <c r="Y32" s="251"/>
      <c r="Z32" s="251">
        <v>0</v>
      </c>
      <c r="AA32" s="251">
        <v>0</v>
      </c>
      <c r="AB32" s="251">
        <v>0</v>
      </c>
      <c r="AD32" s="149">
        <v>23</v>
      </c>
      <c r="AE32" s="148">
        <v>3</v>
      </c>
      <c r="AF32" s="148">
        <v>3</v>
      </c>
      <c r="AG32" s="148">
        <v>0</v>
      </c>
      <c r="AH32" s="148"/>
      <c r="AI32" s="148">
        <v>0</v>
      </c>
      <c r="AJ32" s="148">
        <v>0</v>
      </c>
      <c r="AK32" s="148">
        <v>0</v>
      </c>
      <c r="AL32" s="148"/>
      <c r="AM32" s="148">
        <v>0</v>
      </c>
      <c r="AN32" s="148">
        <v>0</v>
      </c>
      <c r="AO32" s="148">
        <v>0</v>
      </c>
      <c r="AP32" s="148"/>
      <c r="AQ32" s="148">
        <v>0</v>
      </c>
      <c r="AR32" s="148">
        <v>0</v>
      </c>
      <c r="AS32" s="148">
        <v>0</v>
      </c>
      <c r="AT32" s="148"/>
      <c r="AU32" s="148">
        <v>0</v>
      </c>
      <c r="AV32" s="148">
        <v>0</v>
      </c>
      <c r="AW32" s="148">
        <v>0</v>
      </c>
      <c r="AX32" s="148"/>
      <c r="AY32" s="148">
        <v>1</v>
      </c>
      <c r="AZ32" s="148">
        <v>1</v>
      </c>
      <c r="BA32" s="148">
        <v>0</v>
      </c>
      <c r="BB32" s="148"/>
      <c r="BC32" s="148">
        <v>2</v>
      </c>
      <c r="BD32" s="148">
        <v>2</v>
      </c>
      <c r="BE32" s="148">
        <v>0</v>
      </c>
    </row>
    <row r="33" spans="1:57" x14ac:dyDescent="0.2">
      <c r="A33" s="46">
        <v>24</v>
      </c>
      <c r="B33" s="251">
        <v>0</v>
      </c>
      <c r="C33" s="251">
        <v>0</v>
      </c>
      <c r="D33" s="251">
        <v>0</v>
      </c>
      <c r="E33" s="251"/>
      <c r="F33" s="251">
        <v>0</v>
      </c>
      <c r="G33" s="251">
        <v>0</v>
      </c>
      <c r="H33" s="251">
        <v>0</v>
      </c>
      <c r="I33" s="251"/>
      <c r="J33" s="251">
        <v>0</v>
      </c>
      <c r="K33" s="251">
        <v>0</v>
      </c>
      <c r="L33" s="251">
        <v>0</v>
      </c>
      <c r="M33" s="251"/>
      <c r="N33" s="251">
        <v>0</v>
      </c>
      <c r="O33" s="251">
        <v>0</v>
      </c>
      <c r="P33" s="251">
        <v>0</v>
      </c>
      <c r="Q33" s="251"/>
      <c r="R33" s="251">
        <v>0</v>
      </c>
      <c r="S33" s="251">
        <v>0</v>
      </c>
      <c r="T33" s="251">
        <v>0</v>
      </c>
      <c r="U33" s="251"/>
      <c r="V33" s="251">
        <v>0</v>
      </c>
      <c r="W33" s="251">
        <v>0</v>
      </c>
      <c r="X33" s="251">
        <v>0</v>
      </c>
      <c r="Y33" s="251"/>
      <c r="Z33" s="251">
        <v>0</v>
      </c>
      <c r="AA33" s="251">
        <v>0</v>
      </c>
      <c r="AB33" s="251">
        <v>0</v>
      </c>
      <c r="AD33" s="149">
        <v>24</v>
      </c>
      <c r="AE33" s="148">
        <v>0</v>
      </c>
      <c r="AF33" s="148">
        <v>0</v>
      </c>
      <c r="AG33" s="148">
        <v>0</v>
      </c>
      <c r="AH33" s="148"/>
      <c r="AI33" s="148">
        <v>0</v>
      </c>
      <c r="AJ33" s="148">
        <v>0</v>
      </c>
      <c r="AK33" s="148">
        <v>0</v>
      </c>
      <c r="AL33" s="148"/>
      <c r="AM33" s="148">
        <v>0</v>
      </c>
      <c r="AN33" s="148">
        <v>0</v>
      </c>
      <c r="AO33" s="148">
        <v>0</v>
      </c>
      <c r="AP33" s="148"/>
      <c r="AQ33" s="148">
        <v>0</v>
      </c>
      <c r="AR33" s="148">
        <v>0</v>
      </c>
      <c r="AS33" s="148">
        <v>0</v>
      </c>
      <c r="AT33" s="148"/>
      <c r="AU33" s="148">
        <v>0</v>
      </c>
      <c r="AV33" s="148">
        <v>0</v>
      </c>
      <c r="AW33" s="148">
        <v>0</v>
      </c>
      <c r="AX33" s="148"/>
      <c r="AY33" s="148">
        <v>0</v>
      </c>
      <c r="AZ33" s="148">
        <v>0</v>
      </c>
      <c r="BA33" s="148">
        <v>0</v>
      </c>
      <c r="BB33" s="148"/>
      <c r="BC33" s="148">
        <v>0</v>
      </c>
      <c r="BD33" s="148">
        <v>0</v>
      </c>
      <c r="BE33" s="148">
        <v>0</v>
      </c>
    </row>
    <row r="34" spans="1:57" x14ac:dyDescent="0.2">
      <c r="A34" s="46" t="s">
        <v>43</v>
      </c>
      <c r="B34" s="251">
        <v>3.0975014639859455</v>
      </c>
      <c r="C34" s="251">
        <v>1.0304461087593619</v>
      </c>
      <c r="D34" s="251">
        <v>2.0711500974658867</v>
      </c>
      <c r="E34" s="251"/>
      <c r="F34" s="251">
        <v>0</v>
      </c>
      <c r="G34" s="251">
        <v>0</v>
      </c>
      <c r="H34" s="251">
        <v>0</v>
      </c>
      <c r="I34" s="251"/>
      <c r="J34" s="251">
        <v>0</v>
      </c>
      <c r="K34" s="251">
        <v>0</v>
      </c>
      <c r="L34" s="251">
        <v>0</v>
      </c>
      <c r="M34" s="251"/>
      <c r="N34" s="251">
        <v>1.0268528464017186</v>
      </c>
      <c r="O34" s="251">
        <v>0</v>
      </c>
      <c r="P34" s="251">
        <v>1.0235783633841886</v>
      </c>
      <c r="Q34" s="251"/>
      <c r="R34" s="251">
        <v>0</v>
      </c>
      <c r="S34" s="251">
        <v>0</v>
      </c>
      <c r="T34" s="251">
        <v>0</v>
      </c>
      <c r="U34" s="251"/>
      <c r="V34" s="251">
        <v>1.0282292557741659</v>
      </c>
      <c r="W34" s="251">
        <v>1.0208913649025069</v>
      </c>
      <c r="X34" s="251">
        <v>0</v>
      </c>
      <c r="Y34" s="251"/>
      <c r="Z34" s="251">
        <v>1.0180722891566265</v>
      </c>
      <c r="AA34" s="251">
        <v>0</v>
      </c>
      <c r="AB34" s="251">
        <v>1.0328947368421053</v>
      </c>
      <c r="AD34" s="149" t="s">
        <v>43</v>
      </c>
      <c r="AE34" s="148">
        <v>9</v>
      </c>
      <c r="AF34" s="148">
        <v>2</v>
      </c>
      <c r="AG34" s="148">
        <v>7</v>
      </c>
      <c r="AH34" s="148"/>
      <c r="AI34" s="148">
        <v>0</v>
      </c>
      <c r="AJ34" s="148">
        <v>0</v>
      </c>
      <c r="AK34" s="148">
        <v>0</v>
      </c>
      <c r="AL34" s="148"/>
      <c r="AM34" s="148">
        <v>0</v>
      </c>
      <c r="AN34" s="148">
        <v>0</v>
      </c>
      <c r="AO34" s="148">
        <v>0</v>
      </c>
      <c r="AP34" s="148"/>
      <c r="AQ34" s="148">
        <v>0</v>
      </c>
      <c r="AR34" s="148">
        <v>0</v>
      </c>
      <c r="AS34" s="148">
        <v>0</v>
      </c>
      <c r="AT34" s="148"/>
      <c r="AU34" s="148">
        <v>2</v>
      </c>
      <c r="AV34" s="148">
        <v>0</v>
      </c>
      <c r="AW34" s="148">
        <v>2</v>
      </c>
      <c r="AX34" s="148"/>
      <c r="AY34" s="148">
        <v>4</v>
      </c>
      <c r="AZ34" s="148">
        <v>1</v>
      </c>
      <c r="BA34" s="148">
        <v>3</v>
      </c>
      <c r="BB34" s="148"/>
      <c r="BC34" s="148">
        <v>3</v>
      </c>
      <c r="BD34" s="148">
        <v>1</v>
      </c>
      <c r="BE34" s="148">
        <v>2</v>
      </c>
    </row>
    <row r="35" spans="1:57" x14ac:dyDescent="0.2">
      <c r="A35" s="46" t="s">
        <v>44</v>
      </c>
      <c r="B35" s="251">
        <v>0</v>
      </c>
      <c r="C35" s="251">
        <v>0</v>
      </c>
      <c r="D35" s="251">
        <v>0</v>
      </c>
      <c r="E35" s="251"/>
      <c r="F35" s="251">
        <v>0</v>
      </c>
      <c r="G35" s="251">
        <v>0</v>
      </c>
      <c r="H35" s="251">
        <v>0</v>
      </c>
      <c r="I35" s="251"/>
      <c r="J35" s="251">
        <v>0</v>
      </c>
      <c r="K35" s="251">
        <v>0</v>
      </c>
      <c r="L35" s="251">
        <v>0</v>
      </c>
      <c r="M35" s="251"/>
      <c r="N35" s="251">
        <v>0</v>
      </c>
      <c r="O35" s="251">
        <v>0</v>
      </c>
      <c r="P35" s="251">
        <v>0</v>
      </c>
      <c r="Q35" s="251"/>
      <c r="R35" s="251">
        <v>0</v>
      </c>
      <c r="S35" s="251">
        <v>0</v>
      </c>
      <c r="T35" s="251">
        <v>0</v>
      </c>
      <c r="U35" s="251"/>
      <c r="V35" s="251">
        <v>0</v>
      </c>
      <c r="W35" s="251">
        <v>0</v>
      </c>
      <c r="X35" s="251">
        <v>0</v>
      </c>
      <c r="Y35" s="251"/>
      <c r="Z35" s="251">
        <v>0</v>
      </c>
      <c r="AA35" s="251">
        <v>0</v>
      </c>
      <c r="AB35" s="251">
        <v>0</v>
      </c>
      <c r="AD35" s="149" t="s">
        <v>44</v>
      </c>
      <c r="AE35" s="148">
        <v>8</v>
      </c>
      <c r="AF35" s="148">
        <v>1</v>
      </c>
      <c r="AG35" s="148">
        <v>7</v>
      </c>
      <c r="AH35" s="148"/>
      <c r="AI35" s="148">
        <v>0</v>
      </c>
      <c r="AJ35" s="148">
        <v>0</v>
      </c>
      <c r="AK35" s="148">
        <v>0</v>
      </c>
      <c r="AL35" s="148"/>
      <c r="AM35" s="148">
        <v>1</v>
      </c>
      <c r="AN35" s="148">
        <v>0</v>
      </c>
      <c r="AO35" s="148">
        <v>1</v>
      </c>
      <c r="AP35" s="148"/>
      <c r="AQ35" s="148">
        <v>3</v>
      </c>
      <c r="AR35" s="148">
        <v>0</v>
      </c>
      <c r="AS35" s="148">
        <v>3</v>
      </c>
      <c r="AT35" s="148"/>
      <c r="AU35" s="148">
        <v>2</v>
      </c>
      <c r="AV35" s="148">
        <v>0</v>
      </c>
      <c r="AW35" s="148">
        <v>2</v>
      </c>
      <c r="AX35" s="148"/>
      <c r="AY35" s="148">
        <v>1</v>
      </c>
      <c r="AZ35" s="148">
        <v>1</v>
      </c>
      <c r="BA35" s="148">
        <v>0</v>
      </c>
      <c r="BB35" s="148"/>
      <c r="BC35" s="148">
        <v>1</v>
      </c>
      <c r="BD35" s="148">
        <v>0</v>
      </c>
      <c r="BE35" s="148">
        <v>1</v>
      </c>
    </row>
    <row r="36" spans="1:57" x14ac:dyDescent="0.2">
      <c r="A36" s="46" t="s">
        <v>45</v>
      </c>
      <c r="B36" s="251">
        <v>0</v>
      </c>
      <c r="C36" s="251">
        <v>0</v>
      </c>
      <c r="D36" s="251">
        <v>0</v>
      </c>
      <c r="E36" s="251"/>
      <c r="F36" s="251">
        <v>0</v>
      </c>
      <c r="G36" s="251">
        <v>0</v>
      </c>
      <c r="H36" s="251">
        <v>0</v>
      </c>
      <c r="I36" s="251"/>
      <c r="J36" s="251">
        <v>0</v>
      </c>
      <c r="K36" s="251">
        <v>0</v>
      </c>
      <c r="L36" s="251">
        <v>0</v>
      </c>
      <c r="M36" s="251"/>
      <c r="N36" s="251">
        <v>0</v>
      </c>
      <c r="O36" s="251">
        <v>0</v>
      </c>
      <c r="P36" s="251">
        <v>0</v>
      </c>
      <c r="Q36" s="251"/>
      <c r="R36" s="251">
        <v>0</v>
      </c>
      <c r="S36" s="251">
        <v>0</v>
      </c>
      <c r="T36" s="251">
        <v>0</v>
      </c>
      <c r="U36" s="251"/>
      <c r="V36" s="251">
        <v>0</v>
      </c>
      <c r="W36" s="251">
        <v>0</v>
      </c>
      <c r="X36" s="251">
        <v>0</v>
      </c>
      <c r="Y36" s="251"/>
      <c r="Z36" s="251">
        <v>0</v>
      </c>
      <c r="AA36" s="251">
        <v>0</v>
      </c>
      <c r="AB36" s="251">
        <v>0</v>
      </c>
      <c r="AD36" s="149" t="s">
        <v>45</v>
      </c>
      <c r="AE36" s="148">
        <v>2</v>
      </c>
      <c r="AF36" s="148">
        <v>1</v>
      </c>
      <c r="AG36" s="148">
        <v>1</v>
      </c>
      <c r="AH36" s="148"/>
      <c r="AI36" s="148">
        <v>0</v>
      </c>
      <c r="AJ36" s="148">
        <v>0</v>
      </c>
      <c r="AK36" s="148">
        <v>0</v>
      </c>
      <c r="AL36" s="148"/>
      <c r="AM36" s="148">
        <v>0</v>
      </c>
      <c r="AN36" s="148">
        <v>0</v>
      </c>
      <c r="AO36" s="148">
        <v>0</v>
      </c>
      <c r="AP36" s="148"/>
      <c r="AQ36" s="148">
        <v>0</v>
      </c>
      <c r="AR36" s="148">
        <v>0</v>
      </c>
      <c r="AS36" s="148">
        <v>0</v>
      </c>
      <c r="AT36" s="148"/>
      <c r="AU36" s="148">
        <v>0</v>
      </c>
      <c r="AV36" s="148">
        <v>0</v>
      </c>
      <c r="AW36" s="148">
        <v>0</v>
      </c>
      <c r="AX36" s="148"/>
      <c r="AY36" s="148">
        <v>1</v>
      </c>
      <c r="AZ36" s="148">
        <v>0</v>
      </c>
      <c r="BA36" s="148">
        <v>1</v>
      </c>
      <c r="BB36" s="148"/>
      <c r="BC36" s="148">
        <v>1</v>
      </c>
      <c r="BD36" s="148">
        <v>1</v>
      </c>
      <c r="BE36" s="148">
        <v>0</v>
      </c>
    </row>
    <row r="37" spans="1:57" x14ac:dyDescent="0.2">
      <c r="A37" s="46" t="s">
        <v>46</v>
      </c>
      <c r="B37" s="251">
        <v>0</v>
      </c>
      <c r="C37" s="251">
        <v>0</v>
      </c>
      <c r="D37" s="251">
        <v>0</v>
      </c>
      <c r="E37" s="251"/>
      <c r="F37" s="251">
        <v>0</v>
      </c>
      <c r="G37" s="251">
        <v>0</v>
      </c>
      <c r="H37" s="251">
        <v>0</v>
      </c>
      <c r="I37" s="251"/>
      <c r="J37" s="251">
        <v>0</v>
      </c>
      <c r="K37" s="251">
        <v>0</v>
      </c>
      <c r="L37" s="251">
        <v>0</v>
      </c>
      <c r="M37" s="251"/>
      <c r="N37" s="251">
        <v>0</v>
      </c>
      <c r="O37" s="251">
        <v>0</v>
      </c>
      <c r="P37" s="251">
        <v>0</v>
      </c>
      <c r="Q37" s="251"/>
      <c r="R37" s="251">
        <v>0</v>
      </c>
      <c r="S37" s="251">
        <v>0</v>
      </c>
      <c r="T37" s="251">
        <v>0</v>
      </c>
      <c r="U37" s="251"/>
      <c r="V37" s="251">
        <v>0</v>
      </c>
      <c r="W37" s="251">
        <v>0</v>
      </c>
      <c r="X37" s="251">
        <v>0</v>
      </c>
      <c r="Y37" s="251"/>
      <c r="Z37" s="251">
        <v>0</v>
      </c>
      <c r="AA37" s="251">
        <v>0</v>
      </c>
      <c r="AB37" s="251">
        <v>0</v>
      </c>
      <c r="AD37" s="149" t="s">
        <v>46</v>
      </c>
      <c r="AE37" s="148">
        <v>1</v>
      </c>
      <c r="AF37" s="148">
        <v>0</v>
      </c>
      <c r="AG37" s="148">
        <v>1</v>
      </c>
      <c r="AH37" s="148"/>
      <c r="AI37" s="148">
        <v>0</v>
      </c>
      <c r="AJ37" s="148">
        <v>0</v>
      </c>
      <c r="AK37" s="148">
        <v>0</v>
      </c>
      <c r="AL37" s="148"/>
      <c r="AM37" s="148">
        <v>1</v>
      </c>
      <c r="AN37" s="148">
        <v>0</v>
      </c>
      <c r="AO37" s="148">
        <v>1</v>
      </c>
      <c r="AP37" s="148"/>
      <c r="AQ37" s="148">
        <v>0</v>
      </c>
      <c r="AR37" s="148">
        <v>0</v>
      </c>
      <c r="AS37" s="148">
        <v>0</v>
      </c>
      <c r="AT37" s="148"/>
      <c r="AU37" s="148">
        <v>0</v>
      </c>
      <c r="AV37" s="148">
        <v>0</v>
      </c>
      <c r="AW37" s="148">
        <v>0</v>
      </c>
      <c r="AX37" s="148"/>
      <c r="AY37" s="148">
        <v>0</v>
      </c>
      <c r="AZ37" s="148">
        <v>0</v>
      </c>
      <c r="BA37" s="148">
        <v>0</v>
      </c>
      <c r="BB37" s="148"/>
      <c r="BC37" s="148">
        <v>0</v>
      </c>
      <c r="BD37" s="148">
        <v>0</v>
      </c>
      <c r="BE37" s="148">
        <v>0</v>
      </c>
    </row>
    <row r="38" spans="1:57" x14ac:dyDescent="0.2">
      <c r="A38" s="46" t="s">
        <v>47</v>
      </c>
      <c r="B38" s="251">
        <v>0</v>
      </c>
      <c r="C38" s="251">
        <v>0</v>
      </c>
      <c r="D38" s="251">
        <v>0</v>
      </c>
      <c r="E38" s="251"/>
      <c r="F38" s="251">
        <v>0</v>
      </c>
      <c r="G38" s="251">
        <v>0</v>
      </c>
      <c r="H38" s="251">
        <v>0</v>
      </c>
      <c r="I38" s="251"/>
      <c r="J38" s="251">
        <v>0</v>
      </c>
      <c r="K38" s="251">
        <v>0</v>
      </c>
      <c r="L38" s="251">
        <v>0</v>
      </c>
      <c r="M38" s="251"/>
      <c r="N38" s="251">
        <v>0</v>
      </c>
      <c r="O38" s="251">
        <v>0</v>
      </c>
      <c r="P38" s="251">
        <v>0</v>
      </c>
      <c r="Q38" s="251"/>
      <c r="R38" s="251">
        <v>0</v>
      </c>
      <c r="S38" s="251">
        <v>0</v>
      </c>
      <c r="T38" s="251">
        <v>0</v>
      </c>
      <c r="U38" s="251"/>
      <c r="V38" s="251">
        <v>0</v>
      </c>
      <c r="W38" s="251">
        <v>0</v>
      </c>
      <c r="X38" s="251">
        <v>0</v>
      </c>
      <c r="Y38" s="251"/>
      <c r="Z38" s="251">
        <v>0</v>
      </c>
      <c r="AA38" s="251">
        <v>0</v>
      </c>
      <c r="AB38" s="251">
        <v>0</v>
      </c>
      <c r="AD38" s="149" t="s">
        <v>47</v>
      </c>
      <c r="AE38" s="148">
        <v>0</v>
      </c>
      <c r="AF38" s="148">
        <v>0</v>
      </c>
      <c r="AG38" s="148">
        <v>0</v>
      </c>
      <c r="AH38" s="148"/>
      <c r="AI38" s="148">
        <v>0</v>
      </c>
      <c r="AJ38" s="148">
        <v>0</v>
      </c>
      <c r="AK38" s="148">
        <v>0</v>
      </c>
      <c r="AL38" s="148"/>
      <c r="AM38" s="148">
        <v>0</v>
      </c>
      <c r="AN38" s="148">
        <v>0</v>
      </c>
      <c r="AO38" s="148">
        <v>0</v>
      </c>
      <c r="AP38" s="148"/>
      <c r="AQ38" s="148">
        <v>0</v>
      </c>
      <c r="AR38" s="148">
        <v>0</v>
      </c>
      <c r="AS38" s="148">
        <v>0</v>
      </c>
      <c r="AT38" s="148"/>
      <c r="AU38" s="148">
        <v>0</v>
      </c>
      <c r="AV38" s="148">
        <v>0</v>
      </c>
      <c r="AW38" s="148">
        <v>0</v>
      </c>
      <c r="AX38" s="148"/>
      <c r="AY38" s="148">
        <v>0</v>
      </c>
      <c r="AZ38" s="148">
        <v>0</v>
      </c>
      <c r="BA38" s="148">
        <v>0</v>
      </c>
      <c r="BB38" s="148"/>
      <c r="BC38" s="148">
        <v>0</v>
      </c>
      <c r="BD38" s="148">
        <v>0</v>
      </c>
      <c r="BE38" s="148">
        <v>0</v>
      </c>
    </row>
    <row r="39" spans="1:57" ht="13.5" thickBot="1" x14ac:dyDescent="0.25">
      <c r="A39" s="84" t="s">
        <v>48</v>
      </c>
      <c r="B39" s="253">
        <v>0</v>
      </c>
      <c r="C39" s="253">
        <v>0</v>
      </c>
      <c r="D39" s="253">
        <v>0</v>
      </c>
      <c r="E39" s="253"/>
      <c r="F39" s="253">
        <v>0</v>
      </c>
      <c r="G39" s="253">
        <v>0</v>
      </c>
      <c r="H39" s="253">
        <v>0</v>
      </c>
      <c r="I39" s="253"/>
      <c r="J39" s="253">
        <v>0</v>
      </c>
      <c r="K39" s="253">
        <v>0</v>
      </c>
      <c r="L39" s="253">
        <v>0</v>
      </c>
      <c r="M39" s="253"/>
      <c r="N39" s="253">
        <v>0</v>
      </c>
      <c r="O39" s="253">
        <v>0</v>
      </c>
      <c r="P39" s="253">
        <v>0</v>
      </c>
      <c r="Q39" s="253"/>
      <c r="R39" s="253">
        <v>0</v>
      </c>
      <c r="S39" s="253">
        <v>0</v>
      </c>
      <c r="T39" s="253">
        <v>0</v>
      </c>
      <c r="U39" s="253"/>
      <c r="V39" s="253">
        <v>0</v>
      </c>
      <c r="W39" s="253">
        <v>0</v>
      </c>
      <c r="X39" s="253">
        <v>0</v>
      </c>
      <c r="Y39" s="253"/>
      <c r="Z39" s="253">
        <v>0</v>
      </c>
      <c r="AA39" s="253">
        <v>0</v>
      </c>
      <c r="AB39" s="253">
        <v>0</v>
      </c>
      <c r="AD39" s="151" t="s">
        <v>48</v>
      </c>
      <c r="AE39" s="152">
        <v>0</v>
      </c>
      <c r="AF39" s="152">
        <v>0</v>
      </c>
      <c r="AG39" s="152">
        <v>0</v>
      </c>
      <c r="AH39" s="152"/>
      <c r="AI39" s="152">
        <v>0</v>
      </c>
      <c r="AJ39" s="152">
        <v>0</v>
      </c>
      <c r="AK39" s="152">
        <v>0</v>
      </c>
      <c r="AL39" s="152"/>
      <c r="AM39" s="152">
        <v>0</v>
      </c>
      <c r="AN39" s="152">
        <v>0</v>
      </c>
      <c r="AO39" s="152">
        <v>0</v>
      </c>
      <c r="AP39" s="152"/>
      <c r="AQ39" s="152">
        <v>0</v>
      </c>
      <c r="AR39" s="152">
        <v>0</v>
      </c>
      <c r="AS39" s="152">
        <v>0</v>
      </c>
      <c r="AT39" s="152"/>
      <c r="AU39" s="152">
        <v>0</v>
      </c>
      <c r="AV39" s="152">
        <v>0</v>
      </c>
      <c r="AW39" s="152">
        <v>0</v>
      </c>
      <c r="AX39" s="152"/>
      <c r="AY39" s="152">
        <v>0</v>
      </c>
      <c r="AZ39" s="152">
        <v>0</v>
      </c>
      <c r="BA39" s="152">
        <v>0</v>
      </c>
      <c r="BB39" s="152"/>
      <c r="BC39" s="152">
        <v>0</v>
      </c>
      <c r="BD39" s="152">
        <v>0</v>
      </c>
      <c r="BE39" s="152">
        <v>0</v>
      </c>
    </row>
    <row r="40" spans="1:57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</row>
    <row r="41" spans="1:57" ht="13.5" x14ac:dyDescent="0.25">
      <c r="A41" s="98" t="s">
        <v>7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40"/>
    </row>
    <row r="42" spans="1:57" x14ac:dyDescent="0.25">
      <c r="A42" s="9"/>
      <c r="B42" s="153"/>
      <c r="C42" s="153"/>
      <c r="D42" s="153"/>
      <c r="E42" s="154"/>
      <c r="F42" s="153"/>
      <c r="G42" s="153"/>
      <c r="H42" s="153"/>
      <c r="I42" s="154"/>
      <c r="J42" s="153"/>
      <c r="K42" s="153"/>
      <c r="L42" s="153"/>
      <c r="M42" s="154"/>
      <c r="N42" s="153"/>
      <c r="O42" s="153"/>
      <c r="P42" s="153"/>
      <c r="Q42" s="154"/>
      <c r="R42" s="153"/>
      <c r="S42" s="153"/>
      <c r="T42" s="153"/>
      <c r="U42" s="154"/>
      <c r="V42" s="153"/>
      <c r="W42" s="153"/>
      <c r="X42" s="153"/>
      <c r="Y42" s="154"/>
      <c r="Z42" s="153"/>
      <c r="AA42" s="153"/>
      <c r="AB42" s="153"/>
    </row>
    <row r="43" spans="1:57" ht="13.5" x14ac:dyDescent="0.25">
      <c r="A43" s="24" t="s">
        <v>11</v>
      </c>
      <c r="B43" s="156">
        <v>2.3408906846756743</v>
      </c>
      <c r="C43" s="156">
        <v>2.7234507657419234</v>
      </c>
      <c r="D43" s="156">
        <v>1.9359276281925724</v>
      </c>
      <c r="E43" s="156"/>
      <c r="F43" s="156">
        <v>0.64327632040928928</v>
      </c>
      <c r="G43" s="156">
        <v>0.76075486515006485</v>
      </c>
      <c r="H43" s="156">
        <v>0.52052616733762391</v>
      </c>
      <c r="I43" s="156"/>
      <c r="J43" s="156">
        <v>5.9989370941190199</v>
      </c>
      <c r="K43" s="156">
        <v>6.7869244568467213</v>
      </c>
      <c r="L43" s="156">
        <v>5.144416524816946</v>
      </c>
      <c r="M43" s="156"/>
      <c r="N43" s="156">
        <v>2.5164516978152149</v>
      </c>
      <c r="O43" s="156">
        <v>2.9926076981901599</v>
      </c>
      <c r="P43" s="156">
        <v>2.0081632653061225</v>
      </c>
      <c r="Q43" s="156"/>
      <c r="R43" s="156">
        <v>2.6062992125984246</v>
      </c>
      <c r="S43" s="156">
        <v>3.0757077695385164</v>
      </c>
      <c r="T43" s="156">
        <v>2.1078550748166789</v>
      </c>
      <c r="U43" s="156"/>
      <c r="V43" s="156">
        <v>1.6561720655304024</v>
      </c>
      <c r="W43" s="156">
        <v>1.9667292728736248</v>
      </c>
      <c r="X43" s="156">
        <v>1.3283484861358938</v>
      </c>
      <c r="Y43" s="156"/>
      <c r="Z43" s="156">
        <v>0.48100185000711537</v>
      </c>
      <c r="AA43" s="156">
        <v>0.50613797153323448</v>
      </c>
      <c r="AB43" s="156">
        <v>0.45495378017328819</v>
      </c>
    </row>
    <row r="44" spans="1:57" x14ac:dyDescent="0.25"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</row>
    <row r="45" spans="1:57" x14ac:dyDescent="0.25">
      <c r="A45" s="46">
        <v>5</v>
      </c>
      <c r="B45" s="226">
        <v>0</v>
      </c>
      <c r="C45" s="226">
        <v>0</v>
      </c>
      <c r="D45" s="226">
        <v>0</v>
      </c>
      <c r="E45" s="226"/>
      <c r="F45" s="226">
        <v>0</v>
      </c>
      <c r="G45" s="226">
        <v>0</v>
      </c>
      <c r="H45" s="226">
        <v>0</v>
      </c>
      <c r="I45" s="226"/>
      <c r="J45" s="226">
        <v>0</v>
      </c>
      <c r="K45" s="226">
        <v>0</v>
      </c>
      <c r="L45" s="226">
        <v>0</v>
      </c>
      <c r="M45" s="226"/>
      <c r="N45" s="226">
        <v>0</v>
      </c>
      <c r="O45" s="226">
        <v>0</v>
      </c>
      <c r="P45" s="226">
        <v>0</v>
      </c>
      <c r="Q45" s="226"/>
      <c r="R45" s="226">
        <v>0</v>
      </c>
      <c r="S45" s="226">
        <v>0</v>
      </c>
      <c r="T45" s="226">
        <v>0</v>
      </c>
      <c r="U45" s="226"/>
      <c r="V45" s="226">
        <v>0</v>
      </c>
      <c r="W45" s="226">
        <v>0</v>
      </c>
      <c r="X45" s="226">
        <v>0</v>
      </c>
      <c r="Y45" s="226"/>
      <c r="Z45" s="226">
        <v>0</v>
      </c>
      <c r="AA45" s="226">
        <v>0</v>
      </c>
      <c r="AB45" s="226">
        <v>0</v>
      </c>
    </row>
    <row r="46" spans="1:57" x14ac:dyDescent="0.25">
      <c r="A46" s="46">
        <v>6</v>
      </c>
      <c r="B46" s="255">
        <v>9.4649589321694733E-2</v>
      </c>
      <c r="C46" s="255">
        <v>9.6291759346340294E-2</v>
      </c>
      <c r="D46" s="255">
        <v>9.3034330804955559E-2</v>
      </c>
      <c r="E46" s="255"/>
      <c r="F46" s="255">
        <v>9.5046511144525697E-2</v>
      </c>
      <c r="G46" s="255">
        <v>9.6177692754294719E-2</v>
      </c>
      <c r="H46" s="255">
        <v>9.4245529152988256E-2</v>
      </c>
      <c r="I46" s="255"/>
      <c r="J46" s="255">
        <v>0</v>
      </c>
      <c r="K46" s="255">
        <v>0</v>
      </c>
      <c r="L46" s="255">
        <v>0</v>
      </c>
      <c r="M46" s="255"/>
      <c r="N46" s="226">
        <v>0</v>
      </c>
      <c r="O46" s="226">
        <v>0</v>
      </c>
      <c r="P46" s="226">
        <v>0</v>
      </c>
      <c r="Q46" s="226"/>
      <c r="R46" s="226">
        <v>0</v>
      </c>
      <c r="S46" s="226">
        <v>0</v>
      </c>
      <c r="T46" s="226">
        <v>0</v>
      </c>
      <c r="U46" s="226"/>
      <c r="V46" s="226">
        <v>0</v>
      </c>
      <c r="W46" s="226">
        <v>0</v>
      </c>
      <c r="X46" s="226">
        <v>0</v>
      </c>
      <c r="Y46" s="226"/>
      <c r="Z46" s="226">
        <v>0</v>
      </c>
      <c r="AA46" s="226">
        <v>0</v>
      </c>
      <c r="AB46" s="226">
        <v>0</v>
      </c>
    </row>
    <row r="47" spans="1:57" x14ac:dyDescent="0.25">
      <c r="A47" s="46">
        <v>7</v>
      </c>
      <c r="B47" s="255">
        <v>0.8411015284794392</v>
      </c>
      <c r="C47" s="255">
        <v>0.92560234855101287</v>
      </c>
      <c r="D47" s="255">
        <v>0.75216763058561187</v>
      </c>
      <c r="E47" s="255"/>
      <c r="F47" s="255">
        <v>1.6594755033074609</v>
      </c>
      <c r="G47" s="255">
        <v>2.0164652167240829</v>
      </c>
      <c r="H47" s="255">
        <v>1.2707882059454401</v>
      </c>
      <c r="I47" s="255"/>
      <c r="J47" s="255">
        <v>0.54623022004129396</v>
      </c>
      <c r="K47" s="255">
        <v>0.52094239509104723</v>
      </c>
      <c r="L47" s="255">
        <v>0.5730291914551201</v>
      </c>
      <c r="M47" s="255"/>
      <c r="N47" s="255">
        <v>0</v>
      </c>
      <c r="O47" s="255">
        <v>0</v>
      </c>
      <c r="P47" s="255">
        <v>0</v>
      </c>
      <c r="Q47" s="255"/>
      <c r="R47" s="226">
        <v>0</v>
      </c>
      <c r="S47" s="226">
        <v>0</v>
      </c>
      <c r="T47" s="226">
        <v>0</v>
      </c>
      <c r="U47" s="255"/>
      <c r="V47" s="226">
        <v>0</v>
      </c>
      <c r="W47" s="226">
        <v>0</v>
      </c>
      <c r="X47" s="226">
        <v>0</v>
      </c>
      <c r="Y47" s="255"/>
      <c r="Z47" s="226">
        <v>0</v>
      </c>
      <c r="AA47" s="226">
        <v>0</v>
      </c>
      <c r="AB47" s="226">
        <v>0</v>
      </c>
    </row>
    <row r="48" spans="1:57" x14ac:dyDescent="0.25">
      <c r="A48" s="46">
        <v>8</v>
      </c>
      <c r="B48" s="255">
        <v>4.1373175482467301</v>
      </c>
      <c r="C48" s="255">
        <v>4.7199462646484935</v>
      </c>
      <c r="D48" s="255">
        <v>3.5314581249303929</v>
      </c>
      <c r="E48" s="255"/>
      <c r="F48" s="255">
        <v>17.557002622758027</v>
      </c>
      <c r="G48" s="255">
        <v>18.277456605889949</v>
      </c>
      <c r="H48" s="255">
        <v>16.759414838514108</v>
      </c>
      <c r="I48" s="255"/>
      <c r="J48" s="255">
        <v>11.698203973178774</v>
      </c>
      <c r="K48" s="255">
        <v>12.883069642242484</v>
      </c>
      <c r="L48" s="255">
        <v>10.386072939684944</v>
      </c>
      <c r="M48" s="255"/>
      <c r="N48" s="255">
        <v>0.27669587363312159</v>
      </c>
      <c r="O48" s="255">
        <v>0.37567178889326952</v>
      </c>
      <c r="P48" s="255">
        <v>0.17656362766818262</v>
      </c>
      <c r="Q48" s="255"/>
      <c r="R48" s="255">
        <v>0</v>
      </c>
      <c r="S48" s="255">
        <v>0</v>
      </c>
      <c r="T48" s="255">
        <v>0</v>
      </c>
      <c r="U48" s="255"/>
      <c r="V48" s="226">
        <v>0</v>
      </c>
      <c r="W48" s="226">
        <v>0</v>
      </c>
      <c r="X48" s="226">
        <v>0</v>
      </c>
      <c r="Y48" s="255"/>
      <c r="Z48" s="226">
        <v>0</v>
      </c>
      <c r="AA48" s="226">
        <v>0</v>
      </c>
      <c r="AB48" s="226">
        <v>0</v>
      </c>
    </row>
    <row r="49" spans="1:28" x14ac:dyDescent="0.25">
      <c r="A49" s="46">
        <v>9</v>
      </c>
      <c r="B49" s="255">
        <v>3.1973673577062844</v>
      </c>
      <c r="C49" s="255">
        <v>3.7730102571341795</v>
      </c>
      <c r="D49" s="255">
        <v>2.5919722710223176</v>
      </c>
      <c r="E49" s="255"/>
      <c r="F49" s="255">
        <v>12.509219317470691</v>
      </c>
      <c r="G49" s="255">
        <v>12.311933596533024</v>
      </c>
      <c r="H49" s="255">
        <v>12.811283458287228</v>
      </c>
      <c r="I49" s="255"/>
      <c r="J49" s="255">
        <v>45.161046722301542</v>
      </c>
      <c r="K49" s="255">
        <v>46.408185583211683</v>
      </c>
      <c r="L49" s="255">
        <v>43.188544608399525</v>
      </c>
      <c r="M49" s="255"/>
      <c r="N49" s="255">
        <v>3.7138632445474995</v>
      </c>
      <c r="O49" s="255">
        <v>4.0920450417832006</v>
      </c>
      <c r="P49" s="255">
        <v>3.2914666445625795</v>
      </c>
      <c r="Q49" s="255"/>
      <c r="R49" s="255">
        <v>0.24521559319406694</v>
      </c>
      <c r="S49" s="255">
        <v>0.3020373510857618</v>
      </c>
      <c r="T49" s="255">
        <v>0.1885059175311784</v>
      </c>
      <c r="U49" s="255"/>
      <c r="V49" s="255">
        <v>0.73055313087731888</v>
      </c>
      <c r="W49" s="255">
        <v>1.6009607480708405</v>
      </c>
      <c r="X49" s="255">
        <v>0</v>
      </c>
      <c r="Y49" s="255"/>
      <c r="Z49" s="226">
        <v>0</v>
      </c>
      <c r="AA49" s="226">
        <v>0</v>
      </c>
      <c r="AB49" s="226">
        <v>0</v>
      </c>
    </row>
    <row r="50" spans="1:28" x14ac:dyDescent="0.25">
      <c r="A50" s="46">
        <v>10</v>
      </c>
      <c r="B50" s="255">
        <v>2.4945048477642353</v>
      </c>
      <c r="C50" s="255">
        <v>3.0160905035207239</v>
      </c>
      <c r="D50" s="255">
        <v>1.9455772376827625</v>
      </c>
      <c r="E50" s="255"/>
      <c r="F50" s="255">
        <v>7.1275321335140296</v>
      </c>
      <c r="G50" s="255">
        <v>9.3385685955813962</v>
      </c>
      <c r="H50" s="255">
        <v>3.6603667023677797</v>
      </c>
      <c r="I50" s="255"/>
      <c r="J50" s="255">
        <v>45.558214030432453</v>
      </c>
      <c r="K50" s="255">
        <v>47.787219108393209</v>
      </c>
      <c r="L50" s="255">
        <v>41.980748198521027</v>
      </c>
      <c r="M50" s="255"/>
      <c r="N50" s="255">
        <v>18.284128604757111</v>
      </c>
      <c r="O50" s="255">
        <v>19.919538429321634</v>
      </c>
      <c r="P50" s="255">
        <v>15.873794182198237</v>
      </c>
      <c r="Q50" s="255"/>
      <c r="R50" s="255">
        <v>3.3543533215565002</v>
      </c>
      <c r="S50" s="255">
        <v>3.7365928827342918</v>
      </c>
      <c r="T50" s="255">
        <v>2.9324956064395189</v>
      </c>
      <c r="U50" s="255"/>
      <c r="V50" s="255">
        <v>0.16689307808936585</v>
      </c>
      <c r="W50" s="255">
        <v>0.22373985036105845</v>
      </c>
      <c r="X50" s="255">
        <v>0.11032256754019722</v>
      </c>
      <c r="Y50" s="255"/>
      <c r="Z50" s="255">
        <v>0</v>
      </c>
      <c r="AA50" s="255">
        <v>0</v>
      </c>
      <c r="AB50" s="255">
        <v>0</v>
      </c>
    </row>
    <row r="51" spans="1:28" x14ac:dyDescent="0.25">
      <c r="A51" s="46">
        <v>11</v>
      </c>
      <c r="B51" s="255">
        <v>1.9714905190899283</v>
      </c>
      <c r="C51" s="255">
        <v>2.3001125349504723</v>
      </c>
      <c r="D51" s="255">
        <v>1.632910899150275</v>
      </c>
      <c r="E51" s="255"/>
      <c r="F51" s="226">
        <v>0</v>
      </c>
      <c r="G51" s="226">
        <v>0</v>
      </c>
      <c r="H51" s="226">
        <v>0</v>
      </c>
      <c r="I51" s="255"/>
      <c r="J51" s="255">
        <v>39.251929731636451</v>
      </c>
      <c r="K51" s="255">
        <v>41.195343703957271</v>
      </c>
      <c r="L51" s="255">
        <v>37.260424836486365</v>
      </c>
      <c r="M51" s="255"/>
      <c r="N51" s="255">
        <v>22.130114735207609</v>
      </c>
      <c r="O51" s="255">
        <v>23.243021080103425</v>
      </c>
      <c r="P51" s="255">
        <v>20.430820132028771</v>
      </c>
      <c r="Q51" s="255"/>
      <c r="R51" s="255">
        <v>14.672867167519493</v>
      </c>
      <c r="S51" s="255">
        <v>14.944194657005486</v>
      </c>
      <c r="T51" s="255">
        <v>14.284989367785231</v>
      </c>
      <c r="U51" s="255"/>
      <c r="V51" s="255">
        <v>1.906909781001245</v>
      </c>
      <c r="W51" s="255">
        <v>2.1339692651284441</v>
      </c>
      <c r="X51" s="255">
        <v>1.6618321052372931</v>
      </c>
      <c r="Y51" s="255"/>
      <c r="Z51" s="255">
        <v>8.3674694981981906E-2</v>
      </c>
      <c r="AA51" s="255">
        <v>7.4589001444140449E-2</v>
      </c>
      <c r="AB51" s="255">
        <v>9.2804209710058275E-2</v>
      </c>
    </row>
    <row r="52" spans="1:28" x14ac:dyDescent="0.25">
      <c r="A52" s="46">
        <v>12</v>
      </c>
      <c r="B52" s="255">
        <v>2.9262294805774194</v>
      </c>
      <c r="C52" s="255">
        <v>3.3342484729442319</v>
      </c>
      <c r="D52" s="255">
        <v>2.4498842990822847</v>
      </c>
      <c r="E52" s="255"/>
      <c r="F52" s="255">
        <v>18.401992053799855</v>
      </c>
      <c r="G52" s="255">
        <v>20.077922480500003</v>
      </c>
      <c r="H52" s="255">
        <v>0</v>
      </c>
      <c r="I52" s="255"/>
      <c r="J52" s="255">
        <v>21.901439053159464</v>
      </c>
      <c r="K52" s="255">
        <v>20.919510474665802</v>
      </c>
      <c r="L52" s="255">
        <v>22.985327009520809</v>
      </c>
      <c r="M52" s="255"/>
      <c r="N52" s="255">
        <v>19.55632282339322</v>
      </c>
      <c r="O52" s="255">
        <v>17.753744594807792</v>
      </c>
      <c r="P52" s="255">
        <v>22.686170406343635</v>
      </c>
      <c r="Q52" s="255"/>
      <c r="R52" s="255">
        <v>22.500810473954203</v>
      </c>
      <c r="S52" s="255">
        <v>24.582894667622078</v>
      </c>
      <c r="T52" s="255">
        <v>19.556949025439209</v>
      </c>
      <c r="U52" s="255"/>
      <c r="V52" s="255">
        <v>8.5913368960933791</v>
      </c>
      <c r="W52" s="255">
        <v>8.9835957751001363</v>
      </c>
      <c r="X52" s="255">
        <v>8.0065570351128326</v>
      </c>
      <c r="Y52" s="255"/>
      <c r="Z52" s="255">
        <v>0.450905149497761</v>
      </c>
      <c r="AA52" s="255">
        <v>0.44414251515568215</v>
      </c>
      <c r="AB52" s="255">
        <v>0.45884701063719352</v>
      </c>
    </row>
    <row r="53" spans="1:28" x14ac:dyDescent="0.25">
      <c r="A53" s="179">
        <v>13</v>
      </c>
      <c r="B53" s="255">
        <v>6.6657119343984581</v>
      </c>
      <c r="C53" s="255">
        <v>7.3725495711520415</v>
      </c>
      <c r="D53" s="255">
        <v>5.6314710242841874</v>
      </c>
      <c r="E53" s="255"/>
      <c r="F53" s="255">
        <v>18.401992053799855</v>
      </c>
      <c r="G53" s="255">
        <v>25.097403100625005</v>
      </c>
      <c r="H53" s="255">
        <v>0</v>
      </c>
      <c r="I53" s="255"/>
      <c r="J53" s="255">
        <v>32.238918286250737</v>
      </c>
      <c r="K53" s="255">
        <v>38.620634722459947</v>
      </c>
      <c r="L53" s="255">
        <v>25.283859710472882</v>
      </c>
      <c r="M53" s="255"/>
      <c r="N53" s="255">
        <v>21.35938804824508</v>
      </c>
      <c r="O53" s="255">
        <v>20.832949934545866</v>
      </c>
      <c r="P53" s="255">
        <v>22.016360497042093</v>
      </c>
      <c r="Q53" s="255"/>
      <c r="R53" s="255">
        <v>24.422241941028695</v>
      </c>
      <c r="S53" s="255">
        <v>29.114650401644131</v>
      </c>
      <c r="T53" s="255">
        <v>15.086418711079148</v>
      </c>
      <c r="U53" s="255"/>
      <c r="V53" s="255">
        <v>16.721158246971953</v>
      </c>
      <c r="W53" s="255">
        <v>17.616929662215291</v>
      </c>
      <c r="X53" s="255">
        <v>15.304901980231339</v>
      </c>
      <c r="Y53" s="255"/>
      <c r="Z53" s="255">
        <v>2.2503682562373113</v>
      </c>
      <c r="AA53" s="255">
        <v>2.258312240700115</v>
      </c>
      <c r="AB53" s="255">
        <v>2.2322766017866358</v>
      </c>
    </row>
    <row r="54" spans="1:28" x14ac:dyDescent="0.25">
      <c r="A54" s="46">
        <v>14</v>
      </c>
      <c r="B54" s="255">
        <v>7.689686914434489</v>
      </c>
      <c r="C54" s="255">
        <v>7.6006589993692835</v>
      </c>
      <c r="D54" s="255">
        <v>7.8285611703385367</v>
      </c>
      <c r="E54" s="255"/>
      <c r="F54" s="226">
        <v>0</v>
      </c>
      <c r="G54" s="226">
        <v>0</v>
      </c>
      <c r="H54" s="226">
        <v>0</v>
      </c>
      <c r="I54" s="255"/>
      <c r="J54" s="255">
        <v>28.784748469866727</v>
      </c>
      <c r="K54" s="255">
        <v>40.165460111358342</v>
      </c>
      <c r="L54" s="255">
        <v>0</v>
      </c>
      <c r="M54" s="255"/>
      <c r="N54" s="255">
        <v>32.267932658598809</v>
      </c>
      <c r="O54" s="255">
        <v>23.618103669110816</v>
      </c>
      <c r="P54" s="255">
        <v>45.589433352460894</v>
      </c>
      <c r="Q54" s="255"/>
      <c r="R54" s="255">
        <v>22.15227746266018</v>
      </c>
      <c r="S54" s="255">
        <v>22.527625423896591</v>
      </c>
      <c r="T54" s="255">
        <v>21.546130142772409</v>
      </c>
      <c r="U54" s="255"/>
      <c r="V54" s="255">
        <v>16.102128471419014</v>
      </c>
      <c r="W54" s="255">
        <v>16.457544684831852</v>
      </c>
      <c r="X54" s="255">
        <v>15.5284042541362</v>
      </c>
      <c r="Y54" s="255"/>
      <c r="Z54" s="255">
        <v>3.7926465008137455</v>
      </c>
      <c r="AA54" s="255">
        <v>3.6700130877229111</v>
      </c>
      <c r="AB54" s="255">
        <v>3.9764682908218636</v>
      </c>
    </row>
    <row r="55" spans="1:28" x14ac:dyDescent="0.25">
      <c r="A55" s="46">
        <v>15</v>
      </c>
      <c r="B55" s="255">
        <v>11.353514019103915</v>
      </c>
      <c r="C55" s="255">
        <v>10.437577562856454</v>
      </c>
      <c r="D55" s="255">
        <v>12.745681649109377</v>
      </c>
      <c r="E55" s="255"/>
      <c r="F55" s="255">
        <v>101.21095629589919</v>
      </c>
      <c r="G55" s="255">
        <v>100.38961240250002</v>
      </c>
      <c r="H55" s="226">
        <v>0</v>
      </c>
      <c r="I55" s="255"/>
      <c r="J55" s="226">
        <v>0</v>
      </c>
      <c r="K55" s="226">
        <v>0</v>
      </c>
      <c r="L55" s="226">
        <v>0</v>
      </c>
      <c r="M55" s="255"/>
      <c r="N55" s="255">
        <v>23.166720883096584</v>
      </c>
      <c r="O55" s="255">
        <v>16.729490098953498</v>
      </c>
      <c r="P55" s="255">
        <v>28.656215250118279</v>
      </c>
      <c r="Q55" s="255"/>
      <c r="R55" s="255">
        <v>28.591893004131158</v>
      </c>
      <c r="S55" s="255">
        <v>29.178638644285108</v>
      </c>
      <c r="T55" s="255">
        <v>27.451365811532259</v>
      </c>
      <c r="U55" s="255"/>
      <c r="V55" s="255">
        <v>12.801669398047903</v>
      </c>
      <c r="W55" s="255">
        <v>10.339538164624178</v>
      </c>
      <c r="X55" s="255">
        <v>16.001568926699903</v>
      </c>
      <c r="Y55" s="255"/>
      <c r="Z55" s="255">
        <v>7.002616514997281</v>
      </c>
      <c r="AA55" s="255">
        <v>6.2836452370441904</v>
      </c>
      <c r="AB55" s="255">
        <v>8.1296685056802556</v>
      </c>
    </row>
    <row r="56" spans="1:28" x14ac:dyDescent="0.25">
      <c r="A56" s="46">
        <v>16</v>
      </c>
      <c r="B56" s="255">
        <v>15.898375795396655</v>
      </c>
      <c r="C56" s="255">
        <v>14.039755493851564</v>
      </c>
      <c r="D56" s="255">
        <v>18.576831003576917</v>
      </c>
      <c r="E56" s="255"/>
      <c r="F56" s="226">
        <v>0</v>
      </c>
      <c r="G56" s="226">
        <v>0</v>
      </c>
      <c r="H56" s="226">
        <v>0</v>
      </c>
      <c r="I56" s="255"/>
      <c r="J56" s="226">
        <v>0</v>
      </c>
      <c r="K56" s="226">
        <v>0</v>
      </c>
      <c r="L56" s="226">
        <v>0</v>
      </c>
      <c r="M56" s="255"/>
      <c r="N56" s="255">
        <v>20.077824765350368</v>
      </c>
      <c r="O56" s="255">
        <v>50.188470296860487</v>
      </c>
      <c r="P56" s="255">
        <v>0</v>
      </c>
      <c r="Q56" s="255"/>
      <c r="R56" s="255">
        <v>28.459523129112036</v>
      </c>
      <c r="S56" s="255">
        <v>37.136449183635598</v>
      </c>
      <c r="T56" s="255">
        <v>14.706088827606564</v>
      </c>
      <c r="U56" s="255"/>
      <c r="V56" s="255">
        <v>19.461123680870802</v>
      </c>
      <c r="W56" s="255">
        <v>9.4532920362278201</v>
      </c>
      <c r="X56" s="255">
        <v>33.781089956366472</v>
      </c>
      <c r="Y56" s="255"/>
      <c r="Z56" s="255">
        <v>12.557434678792593</v>
      </c>
      <c r="AA56" s="255">
        <v>10.002537316111161</v>
      </c>
      <c r="AB56" s="255">
        <v>16.767441292965522</v>
      </c>
    </row>
    <row r="57" spans="1:28" x14ac:dyDescent="0.25">
      <c r="A57" s="46">
        <v>17</v>
      </c>
      <c r="B57" s="255">
        <v>16.514202209605696</v>
      </c>
      <c r="C57" s="255">
        <v>9.147113427812382</v>
      </c>
      <c r="D57" s="255">
        <v>27.63495521193261</v>
      </c>
      <c r="E57" s="255"/>
      <c r="F57" s="226">
        <v>0</v>
      </c>
      <c r="G57" s="226">
        <v>0</v>
      </c>
      <c r="H57" s="226">
        <v>0</v>
      </c>
      <c r="I57" s="255"/>
      <c r="J57" s="226">
        <v>0</v>
      </c>
      <c r="K57" s="226">
        <v>0</v>
      </c>
      <c r="L57" s="226">
        <v>0</v>
      </c>
      <c r="M57" s="255"/>
      <c r="N57" s="226">
        <v>0</v>
      </c>
      <c r="O57" s="226">
        <v>0</v>
      </c>
      <c r="P57" s="226">
        <v>0</v>
      </c>
      <c r="Q57" s="255"/>
      <c r="R57" s="255">
        <v>30.736284979440992</v>
      </c>
      <c r="S57" s="255">
        <v>14.589319322142554</v>
      </c>
      <c r="T57" s="255">
        <v>68.628414528830632</v>
      </c>
      <c r="U57" s="255"/>
      <c r="V57" s="255">
        <v>14.297968418598957</v>
      </c>
      <c r="W57" s="255">
        <v>11.028840708932456</v>
      </c>
      <c r="X57" s="255">
        <v>20.268653973819877</v>
      </c>
      <c r="Y57" s="255"/>
      <c r="Z57" s="255">
        <v>14.171961994637355</v>
      </c>
      <c r="AA57" s="255">
        <v>7.0017761212778122</v>
      </c>
      <c r="AB57" s="255">
        <v>21.558138805241388</v>
      </c>
    </row>
    <row r="58" spans="1:28" x14ac:dyDescent="0.25">
      <c r="A58" s="46">
        <v>18</v>
      </c>
      <c r="B58" s="255">
        <v>25.950889186523234</v>
      </c>
      <c r="C58" s="255">
        <v>23.674881813161466</v>
      </c>
      <c r="D58" s="255">
        <v>28.146713641783212</v>
      </c>
      <c r="E58" s="255"/>
      <c r="F58" s="226">
        <v>0</v>
      </c>
      <c r="G58" s="226">
        <v>0</v>
      </c>
      <c r="H58" s="226">
        <v>0</v>
      </c>
      <c r="I58" s="255"/>
      <c r="J58" s="226">
        <v>0</v>
      </c>
      <c r="K58" s="226">
        <v>0</v>
      </c>
      <c r="L58" s="226">
        <v>0</v>
      </c>
      <c r="M58" s="255"/>
      <c r="N58" s="255">
        <v>66.926082551167895</v>
      </c>
      <c r="O58" s="255">
        <v>100.37694059372097</v>
      </c>
      <c r="P58" s="255">
        <v>50.148376687706971</v>
      </c>
      <c r="Q58" s="255"/>
      <c r="R58" s="255">
        <v>34.151427754934438</v>
      </c>
      <c r="S58" s="255">
        <v>102.12523525499788</v>
      </c>
      <c r="T58" s="255">
        <v>0</v>
      </c>
      <c r="U58" s="255"/>
      <c r="V58" s="255">
        <v>11.120642103354744</v>
      </c>
      <c r="W58" s="255">
        <v>16.543261063398688</v>
      </c>
      <c r="X58" s="255">
        <v>0</v>
      </c>
      <c r="Y58" s="255"/>
      <c r="Z58" s="255">
        <v>24.800933490615375</v>
      </c>
      <c r="AA58" s="255">
        <v>10.891651744209932</v>
      </c>
      <c r="AB58" s="255">
        <v>36.583508275561151</v>
      </c>
    </row>
    <row r="59" spans="1:28" x14ac:dyDescent="0.25">
      <c r="A59" s="46">
        <v>19</v>
      </c>
      <c r="B59" s="255">
        <v>13.456016615234271</v>
      </c>
      <c r="C59" s="255">
        <v>0</v>
      </c>
      <c r="D59" s="255">
        <v>28.950905460119873</v>
      </c>
      <c r="E59" s="255"/>
      <c r="F59" s="226">
        <v>0</v>
      </c>
      <c r="G59" s="226">
        <v>0</v>
      </c>
      <c r="H59" s="226">
        <v>0</v>
      </c>
      <c r="I59" s="255"/>
      <c r="J59" s="226">
        <v>0</v>
      </c>
      <c r="K59" s="226">
        <v>0</v>
      </c>
      <c r="L59" s="226">
        <v>0</v>
      </c>
      <c r="M59" s="255"/>
      <c r="N59" s="226">
        <v>0</v>
      </c>
      <c r="O59" s="226">
        <v>0</v>
      </c>
      <c r="P59" s="226">
        <v>0</v>
      </c>
      <c r="Q59" s="255"/>
      <c r="R59" s="255">
        <v>51.227141632401654</v>
      </c>
      <c r="S59" s="226">
        <v>0</v>
      </c>
      <c r="T59" s="255">
        <v>51.471310896622988</v>
      </c>
      <c r="U59" s="255"/>
      <c r="V59" s="226">
        <v>0</v>
      </c>
      <c r="W59" s="226">
        <v>0</v>
      </c>
      <c r="X59" s="226">
        <v>0</v>
      </c>
      <c r="Y59" s="255"/>
      <c r="Z59" s="226">
        <v>0</v>
      </c>
      <c r="AA59" s="226">
        <v>0</v>
      </c>
      <c r="AB59" s="226">
        <v>0</v>
      </c>
    </row>
    <row r="60" spans="1:28" x14ac:dyDescent="0.25">
      <c r="A60" s="46">
        <v>20</v>
      </c>
      <c r="B60" s="255">
        <v>28.834321318359152</v>
      </c>
      <c r="C60" s="255">
        <v>50.309123852968121</v>
      </c>
      <c r="D60" s="255">
        <v>25.332042277604888</v>
      </c>
      <c r="E60" s="255"/>
      <c r="F60" s="226">
        <v>0</v>
      </c>
      <c r="G60" s="226">
        <v>0</v>
      </c>
      <c r="H60" s="226">
        <v>0</v>
      </c>
      <c r="I60" s="255"/>
      <c r="J60" s="226">
        <v>0</v>
      </c>
      <c r="K60" s="226">
        <v>0</v>
      </c>
      <c r="L60" s="226">
        <v>0</v>
      </c>
      <c r="M60" s="255"/>
      <c r="N60" s="226">
        <v>0</v>
      </c>
      <c r="O60" s="226">
        <v>0</v>
      </c>
      <c r="P60" s="226">
        <v>0</v>
      </c>
      <c r="Q60" s="255"/>
      <c r="R60" s="255">
        <v>68.302855509868877</v>
      </c>
      <c r="S60" s="226">
        <v>0</v>
      </c>
      <c r="T60" s="255">
        <v>68.628414528830632</v>
      </c>
      <c r="U60" s="255"/>
      <c r="V60" s="255">
        <v>33.361926310064234</v>
      </c>
      <c r="W60" s="226">
        <v>0</v>
      </c>
      <c r="X60" s="255">
        <v>33.781089956366465</v>
      </c>
      <c r="Y60" s="255"/>
      <c r="Z60" s="255">
        <v>12.400466745307687</v>
      </c>
      <c r="AA60" s="255">
        <v>49.012432848944691</v>
      </c>
      <c r="AB60" s="255">
        <v>0</v>
      </c>
    </row>
    <row r="61" spans="1:28" x14ac:dyDescent="0.25">
      <c r="A61" s="46">
        <v>21</v>
      </c>
      <c r="B61" s="255">
        <v>67.280083076171351</v>
      </c>
      <c r="C61" s="255">
        <v>67.078831803957485</v>
      </c>
      <c r="D61" s="255">
        <v>67.552112740279696</v>
      </c>
      <c r="E61" s="255"/>
      <c r="F61" s="226">
        <v>0</v>
      </c>
      <c r="G61" s="226">
        <v>0</v>
      </c>
      <c r="H61" s="226">
        <v>0</v>
      </c>
      <c r="I61" s="255"/>
      <c r="J61" s="226">
        <v>0</v>
      </c>
      <c r="K61" s="226">
        <v>0</v>
      </c>
      <c r="L61" s="226">
        <v>0</v>
      </c>
      <c r="M61" s="255"/>
      <c r="N61" s="226">
        <v>0</v>
      </c>
      <c r="O61" s="226">
        <v>0</v>
      </c>
      <c r="P61" s="226">
        <v>0</v>
      </c>
      <c r="Q61" s="255"/>
      <c r="R61" s="255">
        <v>102.45428326480331</v>
      </c>
      <c r="S61" s="255">
        <v>102.12523525499788</v>
      </c>
      <c r="T61" s="226">
        <v>0</v>
      </c>
      <c r="U61" s="255"/>
      <c r="V61" s="255">
        <v>100.0857789301927</v>
      </c>
      <c r="W61" s="226">
        <v>0</v>
      </c>
      <c r="X61" s="255">
        <v>101.3432698690994</v>
      </c>
      <c r="Y61" s="255"/>
      <c r="Z61" s="255">
        <v>33.0679113208205</v>
      </c>
      <c r="AA61" s="255">
        <v>0</v>
      </c>
      <c r="AB61" s="255">
        <v>50.30232387889658</v>
      </c>
    </row>
    <row r="62" spans="1:28" x14ac:dyDescent="0.25">
      <c r="A62" s="46">
        <v>22</v>
      </c>
      <c r="B62" s="255">
        <v>11.213347179361893</v>
      </c>
      <c r="C62" s="255">
        <v>33.539415901978742</v>
      </c>
      <c r="D62" s="255">
        <v>0</v>
      </c>
      <c r="E62" s="255"/>
      <c r="F62" s="226">
        <v>0</v>
      </c>
      <c r="G62" s="226">
        <v>0</v>
      </c>
      <c r="H62" s="226">
        <v>0</v>
      </c>
      <c r="I62" s="255"/>
      <c r="J62" s="226">
        <v>0</v>
      </c>
      <c r="K62" s="226">
        <v>0</v>
      </c>
      <c r="L62" s="226">
        <v>0</v>
      </c>
      <c r="M62" s="255"/>
      <c r="N62" s="226">
        <v>0</v>
      </c>
      <c r="O62" s="226">
        <v>0</v>
      </c>
      <c r="P62" s="226">
        <v>0</v>
      </c>
      <c r="Q62" s="255"/>
      <c r="R62" s="226">
        <v>0</v>
      </c>
      <c r="S62" s="226">
        <v>0</v>
      </c>
      <c r="T62" s="226">
        <v>0</v>
      </c>
      <c r="U62" s="255"/>
      <c r="V62" s="226">
        <v>0</v>
      </c>
      <c r="W62" s="226">
        <v>0</v>
      </c>
      <c r="X62" s="226">
        <v>0</v>
      </c>
      <c r="Y62" s="255"/>
      <c r="Z62" s="255">
        <v>33.0679113208205</v>
      </c>
      <c r="AA62" s="255">
        <v>98.024865697889382</v>
      </c>
      <c r="AB62" s="255">
        <v>0</v>
      </c>
    </row>
    <row r="63" spans="1:28" x14ac:dyDescent="0.25">
      <c r="A63" s="46">
        <v>23</v>
      </c>
      <c r="B63" s="255">
        <v>25.230031153564251</v>
      </c>
      <c r="C63" s="226">
        <v>0</v>
      </c>
      <c r="D63" s="255">
        <v>25.332042277604895</v>
      </c>
      <c r="E63" s="255"/>
      <c r="F63" s="226">
        <v>0</v>
      </c>
      <c r="G63" s="226">
        <v>0</v>
      </c>
      <c r="H63" s="226">
        <v>0</v>
      </c>
      <c r="I63" s="255"/>
      <c r="J63" s="226">
        <v>0</v>
      </c>
      <c r="K63" s="226">
        <v>0</v>
      </c>
      <c r="L63" s="226">
        <v>0</v>
      </c>
      <c r="M63" s="255"/>
      <c r="N63" s="226">
        <v>0</v>
      </c>
      <c r="O63" s="226">
        <v>0</v>
      </c>
      <c r="P63" s="226">
        <v>0</v>
      </c>
      <c r="Q63" s="255"/>
      <c r="R63" s="255">
        <v>102.45428326480331</v>
      </c>
      <c r="S63" s="226">
        <v>0</v>
      </c>
      <c r="T63" s="255">
        <v>102.94262179324598</v>
      </c>
      <c r="U63" s="255"/>
      <c r="V63" s="226">
        <v>0</v>
      </c>
      <c r="W63" s="226">
        <v>0</v>
      </c>
      <c r="X63" s="226">
        <v>0</v>
      </c>
      <c r="Y63" s="255"/>
      <c r="Z63" s="226">
        <v>0</v>
      </c>
      <c r="AA63" s="226">
        <v>0</v>
      </c>
      <c r="AB63" s="226">
        <v>0</v>
      </c>
    </row>
    <row r="64" spans="1:28" x14ac:dyDescent="0.25">
      <c r="A64" s="46">
        <v>24</v>
      </c>
      <c r="B64" s="226">
        <v>0</v>
      </c>
      <c r="C64" s="226">
        <v>0</v>
      </c>
      <c r="D64" s="226">
        <v>0</v>
      </c>
      <c r="E64" s="226"/>
      <c r="F64" s="226">
        <v>0</v>
      </c>
      <c r="G64" s="226">
        <v>0</v>
      </c>
      <c r="H64" s="226">
        <v>0</v>
      </c>
      <c r="I64" s="226"/>
      <c r="J64" s="226">
        <v>0</v>
      </c>
      <c r="K64" s="226">
        <v>0</v>
      </c>
      <c r="L64" s="226">
        <v>0</v>
      </c>
      <c r="M64" s="226"/>
      <c r="N64" s="226">
        <v>0</v>
      </c>
      <c r="O64" s="226">
        <v>0</v>
      </c>
      <c r="P64" s="226">
        <v>0</v>
      </c>
      <c r="Q64" s="226"/>
      <c r="R64" s="226">
        <v>0</v>
      </c>
      <c r="S64" s="226">
        <v>0</v>
      </c>
      <c r="T64" s="226">
        <v>0</v>
      </c>
      <c r="U64" s="226"/>
      <c r="V64" s="226">
        <v>0</v>
      </c>
      <c r="W64" s="226">
        <v>0</v>
      </c>
      <c r="X64" s="226">
        <v>0</v>
      </c>
      <c r="Y64" s="226"/>
      <c r="Z64" s="226">
        <v>0</v>
      </c>
      <c r="AA64" s="226">
        <v>0</v>
      </c>
      <c r="AB64" s="226">
        <v>0</v>
      </c>
    </row>
    <row r="65" spans="1:28" x14ac:dyDescent="0.25">
      <c r="A65" s="46" t="s">
        <v>43</v>
      </c>
      <c r="B65" s="255">
        <v>30.276037384277103</v>
      </c>
      <c r="C65" s="255">
        <v>16.769707950989371</v>
      </c>
      <c r="D65" s="255">
        <v>50.66408455520979</v>
      </c>
      <c r="E65" s="255"/>
      <c r="F65" s="226">
        <v>0</v>
      </c>
      <c r="G65" s="226">
        <v>0</v>
      </c>
      <c r="H65" s="226">
        <v>0</v>
      </c>
      <c r="I65" s="255"/>
      <c r="J65" s="226">
        <v>0</v>
      </c>
      <c r="K65" s="226">
        <v>0</v>
      </c>
      <c r="L65" s="226">
        <v>0</v>
      </c>
      <c r="M65" s="255"/>
      <c r="N65" s="255">
        <v>100.38912382675184</v>
      </c>
      <c r="O65" s="226">
        <v>0</v>
      </c>
      <c r="P65" s="255">
        <v>100.29675337541394</v>
      </c>
      <c r="Q65" s="255"/>
      <c r="R65" s="226">
        <v>0</v>
      </c>
      <c r="S65" s="226">
        <v>0</v>
      </c>
      <c r="T65" s="226">
        <v>0</v>
      </c>
      <c r="U65" s="255"/>
      <c r="V65" s="255">
        <v>50.042889465096351</v>
      </c>
      <c r="W65" s="255">
        <v>99.25956638039213</v>
      </c>
      <c r="X65" s="255">
        <v>0</v>
      </c>
      <c r="Y65" s="255"/>
      <c r="Z65" s="255">
        <v>16.53395566041025</v>
      </c>
      <c r="AA65" s="255">
        <v>0</v>
      </c>
      <c r="AB65" s="255">
        <v>50.30232387889658</v>
      </c>
    </row>
    <row r="66" spans="1:28" x14ac:dyDescent="0.25">
      <c r="A66" s="46" t="s">
        <v>44</v>
      </c>
      <c r="B66" s="226">
        <v>0</v>
      </c>
      <c r="C66" s="226">
        <v>0</v>
      </c>
      <c r="D66" s="226">
        <v>0</v>
      </c>
      <c r="E66" s="226"/>
      <c r="F66" s="226">
        <v>0</v>
      </c>
      <c r="G66" s="226">
        <v>0</v>
      </c>
      <c r="H66" s="226">
        <v>0</v>
      </c>
      <c r="I66" s="226"/>
      <c r="J66" s="226">
        <v>0</v>
      </c>
      <c r="K66" s="226">
        <v>0</v>
      </c>
      <c r="L66" s="226">
        <v>0</v>
      </c>
      <c r="M66" s="226"/>
      <c r="N66" s="226">
        <v>0</v>
      </c>
      <c r="O66" s="226">
        <v>0</v>
      </c>
      <c r="P66" s="226">
        <v>0</v>
      </c>
      <c r="Q66" s="226"/>
      <c r="R66" s="226">
        <v>0</v>
      </c>
      <c r="S66" s="226">
        <v>0</v>
      </c>
      <c r="T66" s="226">
        <v>0</v>
      </c>
      <c r="U66" s="226"/>
      <c r="V66" s="226">
        <v>0</v>
      </c>
      <c r="W66" s="226">
        <v>0</v>
      </c>
      <c r="X66" s="226">
        <v>0</v>
      </c>
      <c r="Y66" s="226"/>
      <c r="Z66" s="226">
        <v>0</v>
      </c>
      <c r="AA66" s="226">
        <v>0</v>
      </c>
      <c r="AB66" s="226">
        <v>0</v>
      </c>
    </row>
    <row r="67" spans="1:28" x14ac:dyDescent="0.25">
      <c r="A67" s="46" t="s">
        <v>45</v>
      </c>
      <c r="B67" s="226">
        <v>0</v>
      </c>
      <c r="C67" s="226">
        <v>0</v>
      </c>
      <c r="D67" s="226">
        <v>0</v>
      </c>
      <c r="E67" s="226"/>
      <c r="F67" s="226">
        <v>0</v>
      </c>
      <c r="G67" s="226">
        <v>0</v>
      </c>
      <c r="H67" s="226">
        <v>0</v>
      </c>
      <c r="I67" s="226"/>
      <c r="J67" s="226">
        <v>0</v>
      </c>
      <c r="K67" s="226">
        <v>0</v>
      </c>
      <c r="L67" s="226">
        <v>0</v>
      </c>
      <c r="M67" s="226"/>
      <c r="N67" s="226">
        <v>0</v>
      </c>
      <c r="O67" s="226">
        <v>0</v>
      </c>
      <c r="P67" s="226">
        <v>0</v>
      </c>
      <c r="Q67" s="226"/>
      <c r="R67" s="226">
        <v>0</v>
      </c>
      <c r="S67" s="226">
        <v>0</v>
      </c>
      <c r="T67" s="226">
        <v>0</v>
      </c>
      <c r="U67" s="226"/>
      <c r="V67" s="226">
        <v>0</v>
      </c>
      <c r="W67" s="226">
        <v>0</v>
      </c>
      <c r="X67" s="226">
        <v>0</v>
      </c>
      <c r="Y67" s="226"/>
      <c r="Z67" s="226">
        <v>0</v>
      </c>
      <c r="AA67" s="226">
        <v>0</v>
      </c>
      <c r="AB67" s="226">
        <v>0</v>
      </c>
    </row>
    <row r="68" spans="1:28" x14ac:dyDescent="0.25">
      <c r="A68" s="46" t="s">
        <v>46</v>
      </c>
      <c r="B68" s="226">
        <v>0</v>
      </c>
      <c r="C68" s="226">
        <v>0</v>
      </c>
      <c r="D68" s="226">
        <v>0</v>
      </c>
      <c r="E68" s="226"/>
      <c r="F68" s="226">
        <v>0</v>
      </c>
      <c r="G68" s="226">
        <v>0</v>
      </c>
      <c r="H68" s="226">
        <v>0</v>
      </c>
      <c r="I68" s="226"/>
      <c r="J68" s="226">
        <v>0</v>
      </c>
      <c r="K68" s="226">
        <v>0</v>
      </c>
      <c r="L68" s="226">
        <v>0</v>
      </c>
      <c r="M68" s="226"/>
      <c r="N68" s="226">
        <v>0</v>
      </c>
      <c r="O68" s="226">
        <v>0</v>
      </c>
      <c r="P68" s="226">
        <v>0</v>
      </c>
      <c r="Q68" s="226"/>
      <c r="R68" s="226">
        <v>0</v>
      </c>
      <c r="S68" s="226">
        <v>0</v>
      </c>
      <c r="T68" s="226">
        <v>0</v>
      </c>
      <c r="U68" s="226"/>
      <c r="V68" s="226">
        <v>0</v>
      </c>
      <c r="W68" s="226">
        <v>0</v>
      </c>
      <c r="X68" s="226">
        <v>0</v>
      </c>
      <c r="Y68" s="226"/>
      <c r="Z68" s="226">
        <v>0</v>
      </c>
      <c r="AA68" s="226">
        <v>0</v>
      </c>
      <c r="AB68" s="226">
        <v>0</v>
      </c>
    </row>
    <row r="69" spans="1:28" x14ac:dyDescent="0.25">
      <c r="A69" s="46" t="s">
        <v>47</v>
      </c>
      <c r="B69" s="226">
        <v>0</v>
      </c>
      <c r="C69" s="226">
        <v>0</v>
      </c>
      <c r="D69" s="226">
        <v>0</v>
      </c>
      <c r="E69" s="226"/>
      <c r="F69" s="226">
        <v>0</v>
      </c>
      <c r="G69" s="226">
        <v>0</v>
      </c>
      <c r="H69" s="226">
        <v>0</v>
      </c>
      <c r="I69" s="226"/>
      <c r="J69" s="226">
        <v>0</v>
      </c>
      <c r="K69" s="226">
        <v>0</v>
      </c>
      <c r="L69" s="226">
        <v>0</v>
      </c>
      <c r="M69" s="226"/>
      <c r="N69" s="226">
        <v>0</v>
      </c>
      <c r="O69" s="226">
        <v>0</v>
      </c>
      <c r="P69" s="226">
        <v>0</v>
      </c>
      <c r="Q69" s="226"/>
      <c r="R69" s="226">
        <v>0</v>
      </c>
      <c r="S69" s="226">
        <v>0</v>
      </c>
      <c r="T69" s="226">
        <v>0</v>
      </c>
      <c r="U69" s="226"/>
      <c r="V69" s="226">
        <v>0</v>
      </c>
      <c r="W69" s="226">
        <v>0</v>
      </c>
      <c r="X69" s="226">
        <v>0</v>
      </c>
      <c r="Y69" s="226"/>
      <c r="Z69" s="226">
        <v>0</v>
      </c>
      <c r="AA69" s="226">
        <v>0</v>
      </c>
      <c r="AB69" s="226">
        <v>0</v>
      </c>
    </row>
    <row r="70" spans="1:28" ht="13.5" thickBot="1" x14ac:dyDescent="0.3">
      <c r="A70" s="73" t="s">
        <v>48</v>
      </c>
      <c r="B70" s="254">
        <v>0</v>
      </c>
      <c r="C70" s="254">
        <v>0</v>
      </c>
      <c r="D70" s="254">
        <v>0</v>
      </c>
      <c r="E70" s="254"/>
      <c r="F70" s="254">
        <v>0</v>
      </c>
      <c r="G70" s="254">
        <v>0</v>
      </c>
      <c r="H70" s="254">
        <v>0</v>
      </c>
      <c r="I70" s="254"/>
      <c r="J70" s="254">
        <v>0</v>
      </c>
      <c r="K70" s="254">
        <v>0</v>
      </c>
      <c r="L70" s="254">
        <v>0</v>
      </c>
      <c r="M70" s="254"/>
      <c r="N70" s="254">
        <v>0</v>
      </c>
      <c r="O70" s="254">
        <v>0</v>
      </c>
      <c r="P70" s="254">
        <v>0</v>
      </c>
      <c r="Q70" s="254"/>
      <c r="R70" s="254">
        <v>0</v>
      </c>
      <c r="S70" s="254">
        <v>0</v>
      </c>
      <c r="T70" s="254">
        <v>0</v>
      </c>
      <c r="U70" s="254"/>
      <c r="V70" s="254">
        <v>0</v>
      </c>
      <c r="W70" s="254">
        <v>0</v>
      </c>
      <c r="X70" s="254">
        <v>0</v>
      </c>
      <c r="Y70" s="254"/>
      <c r="Z70" s="254">
        <v>0</v>
      </c>
      <c r="AA70" s="254">
        <v>0</v>
      </c>
      <c r="AB70" s="254">
        <v>0</v>
      </c>
    </row>
    <row r="71" spans="1:28" x14ac:dyDescent="0.25">
      <c r="A71" s="276" t="s">
        <v>105</v>
      </c>
      <c r="B71" s="276"/>
      <c r="C71" s="276"/>
      <c r="D71" s="276"/>
      <c r="E71" s="276"/>
      <c r="F71" s="276"/>
      <c r="G71" s="276"/>
      <c r="H71" s="276"/>
      <c r="I71" s="276"/>
      <c r="J71" s="276"/>
      <c r="K71" s="276"/>
      <c r="L71" s="276"/>
      <c r="M71" s="276"/>
      <c r="N71" s="276"/>
      <c r="O71" s="276"/>
      <c r="P71" s="276"/>
      <c r="Q71" s="276"/>
      <c r="R71" s="276"/>
      <c r="S71" s="276"/>
      <c r="T71" s="276"/>
      <c r="U71" s="276"/>
      <c r="V71" s="276"/>
      <c r="W71" s="276"/>
      <c r="X71" s="276"/>
      <c r="Y71" s="276"/>
      <c r="Z71" s="276"/>
      <c r="AA71" s="276"/>
      <c r="AB71" s="276"/>
    </row>
    <row r="72" spans="1:28" x14ac:dyDescent="0.25">
      <c r="A72" s="288" t="s">
        <v>86</v>
      </c>
      <c r="B72" s="288"/>
      <c r="C72" s="288"/>
      <c r="D72" s="288"/>
      <c r="E72" s="288"/>
      <c r="F72" s="288"/>
      <c r="G72" s="288"/>
      <c r="H72" s="288"/>
      <c r="I72" s="288"/>
      <c r="J72" s="288"/>
      <c r="K72" s="288"/>
      <c r="L72" s="288"/>
      <c r="M72" s="288"/>
      <c r="N72" s="288"/>
      <c r="O72" s="288"/>
      <c r="P72" s="288"/>
      <c r="Q72" s="288"/>
      <c r="R72" s="288"/>
      <c r="S72" s="288"/>
      <c r="T72" s="288"/>
      <c r="U72" s="288"/>
      <c r="V72" s="288"/>
      <c r="W72" s="288"/>
      <c r="X72" s="288"/>
      <c r="Y72" s="288"/>
      <c r="Z72" s="288"/>
      <c r="AA72" s="288"/>
      <c r="AB72" s="288"/>
    </row>
    <row r="75" spans="1:28" x14ac:dyDescent="0.25">
      <c r="B75" s="22">
        <v>451922</v>
      </c>
      <c r="C75" s="22">
        <v>232389</v>
      </c>
      <c r="D75" s="22">
        <v>219533</v>
      </c>
      <c r="F75" s="22">
        <v>79748</v>
      </c>
      <c r="G75" s="22">
        <v>40749</v>
      </c>
      <c r="H75" s="22">
        <v>38999</v>
      </c>
      <c r="J75" s="22">
        <v>77147</v>
      </c>
      <c r="K75" s="22">
        <v>40136</v>
      </c>
      <c r="L75" s="22">
        <v>37011</v>
      </c>
      <c r="N75" s="22">
        <v>75980</v>
      </c>
      <c r="O75" s="22">
        <v>39230</v>
      </c>
      <c r="P75" s="22">
        <v>36750</v>
      </c>
      <c r="R75" s="22">
        <v>76200</v>
      </c>
      <c r="S75" s="22">
        <v>39243</v>
      </c>
      <c r="T75" s="22">
        <v>36957</v>
      </c>
      <c r="V75" s="22">
        <v>72577</v>
      </c>
      <c r="W75" s="22">
        <v>37270</v>
      </c>
      <c r="X75" s="22">
        <v>35307</v>
      </c>
      <c r="Z75" s="22">
        <v>70270</v>
      </c>
      <c r="AA75" s="22">
        <v>35761</v>
      </c>
      <c r="AB75" s="22">
        <v>34509</v>
      </c>
    </row>
    <row r="77" spans="1:28" x14ac:dyDescent="0.25">
      <c r="B77" s="22">
        <v>62.408295677844087</v>
      </c>
      <c r="C77" s="22">
        <v>28.675207234363224</v>
      </c>
      <c r="D77" s="22">
        <v>33.726037792064503</v>
      </c>
      <c r="F77" s="22">
        <v>61.961100992217652</v>
      </c>
      <c r="G77" s="22">
        <v>28.441818725695484</v>
      </c>
      <c r="H77" s="22">
        <v>33.519130095064462</v>
      </c>
      <c r="J77" s="22">
        <v>0</v>
      </c>
      <c r="K77" s="22">
        <v>0</v>
      </c>
      <c r="L77" s="22">
        <v>0</v>
      </c>
      <c r="N77" s="22">
        <v>0</v>
      </c>
      <c r="O77" s="22">
        <v>0</v>
      </c>
      <c r="P77" s="22">
        <v>0</v>
      </c>
      <c r="R77" s="22">
        <v>0</v>
      </c>
      <c r="S77" s="22">
        <v>0</v>
      </c>
      <c r="T77" s="22">
        <v>0</v>
      </c>
      <c r="V77" s="22">
        <v>0</v>
      </c>
      <c r="W77" s="22">
        <v>0</v>
      </c>
      <c r="X77" s="22">
        <v>0</v>
      </c>
      <c r="Z77" s="22">
        <v>0</v>
      </c>
      <c r="AA77" s="22">
        <v>0</v>
      </c>
      <c r="AB77" s="22">
        <v>0</v>
      </c>
    </row>
    <row r="78" spans="1:28" x14ac:dyDescent="0.25">
      <c r="B78" s="22">
        <v>61088.513687279839</v>
      </c>
      <c r="C78" s="22">
        <v>31033.7430293896</v>
      </c>
      <c r="D78" s="22">
        <v>30053.987677310328</v>
      </c>
      <c r="F78" s="22">
        <v>60571.547120785624</v>
      </c>
      <c r="G78" s="22">
        <v>30747.637600957223</v>
      </c>
      <c r="H78" s="22">
        <v>29823.899934887355</v>
      </c>
      <c r="J78" s="22">
        <v>79.765983112183349</v>
      </c>
      <c r="K78" s="22">
        <v>33.832839480944109</v>
      </c>
      <c r="L78" s="22">
        <v>45.892783334711083</v>
      </c>
      <c r="N78" s="22">
        <v>0</v>
      </c>
      <c r="O78" s="22">
        <v>0</v>
      </c>
      <c r="P78" s="22">
        <v>0</v>
      </c>
      <c r="R78" s="22">
        <v>0</v>
      </c>
      <c r="S78" s="22">
        <v>0</v>
      </c>
      <c r="T78" s="22">
        <v>0</v>
      </c>
      <c r="V78" s="22">
        <v>0</v>
      </c>
      <c r="W78" s="22">
        <v>0</v>
      </c>
      <c r="X78" s="22">
        <v>0</v>
      </c>
      <c r="Z78" s="22">
        <v>0</v>
      </c>
      <c r="AA78" s="22">
        <v>0</v>
      </c>
      <c r="AB78" s="22">
        <v>0</v>
      </c>
    </row>
    <row r="79" spans="1:28" x14ac:dyDescent="0.25">
      <c r="B79" s="22">
        <v>68497.708397098642</v>
      </c>
      <c r="C79" s="22">
        <v>35179.358703843252</v>
      </c>
      <c r="D79" s="22">
        <v>33318.259335124087</v>
      </c>
      <c r="F79" s="22">
        <v>18089.594222465643</v>
      </c>
      <c r="G79" s="22">
        <v>9406.1157642835769</v>
      </c>
      <c r="H79" s="22">
        <v>8683.4861570517005</v>
      </c>
      <c r="J79" s="22">
        <v>50171.780736754205</v>
      </c>
      <c r="K79" s="22">
        <v>25690.402779196891</v>
      </c>
      <c r="L79" s="22">
        <v>24479.210630734895</v>
      </c>
      <c r="N79" s="22">
        <v>83.87555364090413</v>
      </c>
      <c r="O79" s="22">
        <v>33.826918554519089</v>
      </c>
      <c r="P79" s="22">
        <v>50.006942515967786</v>
      </c>
      <c r="R79" s="22">
        <v>0</v>
      </c>
      <c r="S79" s="22">
        <v>0</v>
      </c>
      <c r="T79" s="22">
        <v>0</v>
      </c>
      <c r="V79" s="22">
        <v>0</v>
      </c>
      <c r="W79" s="22">
        <v>0</v>
      </c>
      <c r="X79" s="22">
        <v>0</v>
      </c>
      <c r="Z79" s="22">
        <v>0</v>
      </c>
      <c r="AA79" s="22">
        <v>0</v>
      </c>
      <c r="AB79" s="22">
        <v>0</v>
      </c>
    </row>
    <row r="80" spans="1:28" x14ac:dyDescent="0.25">
      <c r="B80" s="22">
        <v>71947.557135224706</v>
      </c>
      <c r="C80" s="22">
        <v>36699.14468726451</v>
      </c>
      <c r="D80" s="22">
        <v>35247.797497288266</v>
      </c>
      <c r="F80" s="22">
        <v>696.80844722395591</v>
      </c>
      <c r="G80" s="22">
        <v>373.80676039485496</v>
      </c>
      <c r="H80" s="22">
        <v>323.00252637062118</v>
      </c>
      <c r="J80" s="22">
        <v>23206.787881599703</v>
      </c>
      <c r="K80" s="22">
        <v>12194.175538980278</v>
      </c>
      <c r="L80" s="22">
        <v>11013.248160701001</v>
      </c>
      <c r="N80" s="22">
        <v>47873.506549454105</v>
      </c>
      <c r="O80" s="22">
        <v>24102.191999163857</v>
      </c>
      <c r="P80" s="22">
        <v>23768.605942793667</v>
      </c>
      <c r="R80" s="22">
        <v>145.48436974789917</v>
      </c>
      <c r="S80" s="22">
        <v>61.502977745272176</v>
      </c>
      <c r="T80" s="22">
        <v>83.96758194563742</v>
      </c>
      <c r="V80" s="22">
        <v>0</v>
      </c>
      <c r="W80" s="22">
        <v>0</v>
      </c>
      <c r="X80" s="22">
        <v>0</v>
      </c>
      <c r="Z80" s="22">
        <v>0</v>
      </c>
      <c r="AA80" s="22">
        <v>0</v>
      </c>
      <c r="AB80" s="22">
        <v>0</v>
      </c>
    </row>
    <row r="81" spans="2:28" x14ac:dyDescent="0.25">
      <c r="B81" s="22">
        <v>72205.375012451215</v>
      </c>
      <c r="C81" s="22">
        <v>37006.379050489828</v>
      </c>
      <c r="D81" s="22">
        <v>35198.741442317987</v>
      </c>
      <c r="F81" s="22">
        <v>180.80452420679904</v>
      </c>
      <c r="G81" s="22">
        <v>107.67259946156148</v>
      </c>
      <c r="H81" s="22">
        <v>73.132647480140648</v>
      </c>
      <c r="J81" s="22">
        <v>2885.8923633664285</v>
      </c>
      <c r="K81" s="22">
        <v>1748.0300398487791</v>
      </c>
      <c r="L81" s="22">
        <v>1139.1608663304953</v>
      </c>
      <c r="N81" s="22">
        <v>23252.962938032608</v>
      </c>
      <c r="O81" s="22">
        <v>12245.34451673591</v>
      </c>
      <c r="P81" s="22">
        <v>11008.671202443764</v>
      </c>
      <c r="R81" s="22">
        <v>45802.987563025206</v>
      </c>
      <c r="S81" s="22">
        <v>22875.0075227249</v>
      </c>
      <c r="T81" s="22">
        <v>22927.245850766118</v>
      </c>
      <c r="V81" s="22">
        <v>140.74667704720787</v>
      </c>
      <c r="W81" s="22">
        <v>63.767420040290311</v>
      </c>
      <c r="X81" s="22">
        <v>76.959573355033712</v>
      </c>
      <c r="Z81" s="22">
        <v>0</v>
      </c>
      <c r="AA81" s="22">
        <v>0</v>
      </c>
      <c r="AB81" s="22">
        <v>0</v>
      </c>
    </row>
    <row r="82" spans="2:28" x14ac:dyDescent="0.25">
      <c r="B82" s="22">
        <v>71192.519066204244</v>
      </c>
      <c r="C82" s="22">
        <v>36488.177091183119</v>
      </c>
      <c r="D82" s="22">
        <v>34704.092888034371</v>
      </c>
      <c r="F82" s="22">
        <v>72.118658531925462</v>
      </c>
      <c r="G82" s="22">
        <v>43.67850732874664</v>
      </c>
      <c r="H82" s="22">
        <v>28.440474020054694</v>
      </c>
      <c r="J82" s="22">
        <v>556.31660016702233</v>
      </c>
      <c r="K82" s="22">
        <v>340.37886992949831</v>
      </c>
      <c r="L82" s="22">
        <v>216.2060014879722</v>
      </c>
      <c r="N82" s="22">
        <v>3549.3679406577726</v>
      </c>
      <c r="O82" s="22">
        <v>2112.6448224504193</v>
      </c>
      <c r="P82" s="22">
        <v>1437.9547347958899</v>
      </c>
      <c r="R82" s="22">
        <v>24001.847394957986</v>
      </c>
      <c r="S82" s="22">
        <v>12607.085388151707</v>
      </c>
      <c r="T82" s="22">
        <v>11395.015266964063</v>
      </c>
      <c r="V82" s="22">
        <v>43127.042012881306</v>
      </c>
      <c r="W82" s="22">
        <v>21445.39476225957</v>
      </c>
      <c r="X82" s="22">
        <v>21680.024877935361</v>
      </c>
      <c r="Z82" s="22">
        <v>97.493172491346954</v>
      </c>
      <c r="AA82" s="22">
        <v>44.110123060153185</v>
      </c>
      <c r="AB82" s="22">
        <v>53.387718671902896</v>
      </c>
    </row>
    <row r="83" spans="2:28" x14ac:dyDescent="0.25">
      <c r="B83" s="22">
        <v>69549.44164229247</v>
      </c>
      <c r="C83" s="22">
        <v>35302.252449133382</v>
      </c>
      <c r="D83" s="22">
        <v>34246.236374978471</v>
      </c>
      <c r="F83" s="22">
        <v>44.693253174714371</v>
      </c>
      <c r="G83" s="22">
        <v>20.315584804068202</v>
      </c>
      <c r="H83" s="22">
        <v>24.377549160046879</v>
      </c>
      <c r="J83" s="22">
        <v>157.4866846061056</v>
      </c>
      <c r="K83" s="22">
        <v>79.968529682231534</v>
      </c>
      <c r="L83" s="22">
        <v>77.507811854178712</v>
      </c>
      <c r="N83" s="22">
        <v>830.57255556602638</v>
      </c>
      <c r="O83" s="22">
        <v>500.22837135167617</v>
      </c>
      <c r="P83" s="22">
        <v>330.65815051374619</v>
      </c>
      <c r="R83" s="22">
        <v>4514.1136134453782</v>
      </c>
      <c r="S83" s="22">
        <v>2654.878539337582</v>
      </c>
      <c r="T83" s="22">
        <v>1859.5747416253359</v>
      </c>
      <c r="V83" s="22">
        <v>22862.602562106305</v>
      </c>
      <c r="W83" s="22">
        <v>11912.165466236167</v>
      </c>
      <c r="X83" s="22">
        <v>10950.834224598932</v>
      </c>
      <c r="Z83" s="22">
        <v>41367.892453959954</v>
      </c>
      <c r="AA83" s="22">
        <v>20221.926881041851</v>
      </c>
      <c r="AB83" s="22">
        <v>21146.670028561228</v>
      </c>
    </row>
    <row r="84" spans="2:28" x14ac:dyDescent="0.25">
      <c r="B84" s="22">
        <v>28192.18025735527</v>
      </c>
      <c r="C84" s="22">
        <v>15174.305199698567</v>
      </c>
      <c r="D84" s="22">
        <v>13019.272588882113</v>
      </c>
      <c r="F84" s="22">
        <v>11.173313293678593</v>
      </c>
      <c r="G84" s="22">
        <v>10.157792402034101</v>
      </c>
      <c r="H84" s="22">
        <v>1.0157312150019533</v>
      </c>
      <c r="J84" s="22">
        <v>47.041477220005568</v>
      </c>
      <c r="K84" s="22">
        <v>24.605701440686627</v>
      </c>
      <c r="L84" s="22">
        <v>22.436471852525418</v>
      </c>
      <c r="N84" s="22">
        <v>236.28357184205919</v>
      </c>
      <c r="O84" s="22">
        <v>150.6835462883123</v>
      </c>
      <c r="P84" s="22">
        <v>85.726187170230489</v>
      </c>
      <c r="R84" s="22">
        <v>1180.2675630252099</v>
      </c>
      <c r="S84" s="22">
        <v>689.85840037613627</v>
      </c>
      <c r="T84" s="22">
        <v>490.49355795073564</v>
      </c>
      <c r="V84" s="22">
        <v>4679.5701748177507</v>
      </c>
      <c r="W84" s="22">
        <v>2784.1678395010626</v>
      </c>
      <c r="X84" s="22">
        <v>1896.2838874680308</v>
      </c>
      <c r="Z84" s="22">
        <v>22126.845179851913</v>
      </c>
      <c r="AA84" s="22">
        <v>11546.59407360661</v>
      </c>
      <c r="AB84" s="22">
        <v>10580.008479114602</v>
      </c>
    </row>
    <row r="85" spans="2:28" x14ac:dyDescent="0.25">
      <c r="B85" s="22">
        <v>6629.6025572529452</v>
      </c>
      <c r="C85" s="22">
        <v>3927.4792765636771</v>
      </c>
      <c r="D85" s="22">
        <v>2703.1930290912305</v>
      </c>
      <c r="F85" s="22">
        <v>11.173313293678593</v>
      </c>
      <c r="G85" s="22">
        <v>8.1262339216272803</v>
      </c>
      <c r="H85" s="22">
        <v>3.0471936450058599</v>
      </c>
      <c r="J85" s="22">
        <v>25.566020228263895</v>
      </c>
      <c r="K85" s="22">
        <v>13.328088280371922</v>
      </c>
      <c r="L85" s="22">
        <v>12.238075555922956</v>
      </c>
      <c r="N85" s="22">
        <v>96.150024905426676</v>
      </c>
      <c r="O85" s="22">
        <v>54.328081314833682</v>
      </c>
      <c r="P85" s="22">
        <v>41.84254373785059</v>
      </c>
      <c r="R85" s="22">
        <v>352.44100840336137</v>
      </c>
      <c r="S85" s="22">
        <v>233.71131543203427</v>
      </c>
      <c r="T85" s="22">
        <v>118.78340860602366</v>
      </c>
      <c r="V85" s="22">
        <v>1279.048269516597</v>
      </c>
      <c r="W85" s="22">
        <v>776.52261500676104</v>
      </c>
      <c r="X85" s="22">
        <v>502.80254591955355</v>
      </c>
      <c r="Z85" s="22">
        <v>4885.9473076979248</v>
      </c>
      <c r="AA85" s="22">
        <v>2849.7191130489659</v>
      </c>
      <c r="AB85" s="22">
        <v>2035.9201178150661</v>
      </c>
    </row>
    <row r="86" spans="2:28" x14ac:dyDescent="0.25">
      <c r="B86" s="22">
        <v>1839.5100922748143</v>
      </c>
      <c r="C86" s="22">
        <v>1138.8153730218537</v>
      </c>
      <c r="D86" s="22">
        <v>701.09278561685608</v>
      </c>
      <c r="F86" s="22">
        <v>1.0157557539707811</v>
      </c>
      <c r="G86" s="22">
        <v>1.01577924020341</v>
      </c>
      <c r="H86" s="22">
        <v>0</v>
      </c>
      <c r="J86" s="22">
        <v>7.1584856639138907</v>
      </c>
      <c r="K86" s="22">
        <v>5.1261878001430468</v>
      </c>
      <c r="L86" s="22">
        <v>2.0396792593204927</v>
      </c>
      <c r="N86" s="22">
        <v>28.640432950552633</v>
      </c>
      <c r="O86" s="22">
        <v>17.42598834626741</v>
      </c>
      <c r="P86" s="22">
        <v>11.226048319911136</v>
      </c>
      <c r="R86" s="22">
        <v>113.72369747899158</v>
      </c>
      <c r="S86" s="22">
        <v>69.703374777975142</v>
      </c>
      <c r="T86" s="22">
        <v>44.031780776370837</v>
      </c>
      <c r="V86" s="22">
        <v>325.66931842310146</v>
      </c>
      <c r="W86" s="22">
        <v>198.50180754477469</v>
      </c>
      <c r="X86" s="22">
        <v>127.23982794698907</v>
      </c>
      <c r="Z86" s="22">
        <v>1369.0093905627034</v>
      </c>
      <c r="AA86" s="22">
        <v>849.37632311178686</v>
      </c>
      <c r="AB86" s="22">
        <v>519.50357015351665</v>
      </c>
    </row>
    <row r="87" spans="2:28" x14ac:dyDescent="0.25">
      <c r="B87" s="22">
        <v>409.23472575635463</v>
      </c>
      <c r="C87" s="22">
        <v>246.81160512434059</v>
      </c>
      <c r="D87" s="22">
        <v>162.49818208903807</v>
      </c>
      <c r="F87" s="22">
        <v>1.0157557539707811</v>
      </c>
      <c r="G87" s="22">
        <v>1.01577924020341</v>
      </c>
      <c r="H87" s="22">
        <v>0</v>
      </c>
      <c r="J87" s="22">
        <v>2.0452816182611118</v>
      </c>
      <c r="K87" s="22">
        <v>2.0504751200572189</v>
      </c>
      <c r="L87" s="22">
        <v>0</v>
      </c>
      <c r="N87" s="22">
        <v>13.297343869899436</v>
      </c>
      <c r="O87" s="22">
        <v>6.150348828094379</v>
      </c>
      <c r="P87" s="22">
        <v>7.143848930852541</v>
      </c>
      <c r="R87" s="22">
        <v>44.055126050420171</v>
      </c>
      <c r="S87" s="22">
        <v>28.70138961446035</v>
      </c>
      <c r="T87" s="22">
        <v>15.359923526640991</v>
      </c>
      <c r="V87" s="22">
        <v>88.35192865737136</v>
      </c>
      <c r="W87" s="22">
        <v>49.368325192482821</v>
      </c>
      <c r="X87" s="22">
        <v>38.992850499883751</v>
      </c>
      <c r="Z87" s="22">
        <v>261.69219984519447</v>
      </c>
      <c r="AA87" s="22">
        <v>160.02742319497435</v>
      </c>
      <c r="AB87" s="22">
        <v>101.64200285612282</v>
      </c>
    </row>
    <row r="88" spans="2:28" x14ac:dyDescent="0.25">
      <c r="B88" s="22">
        <v>149.37067490106944</v>
      </c>
      <c r="C88" s="22">
        <v>88.073850791258479</v>
      </c>
      <c r="D88" s="22">
        <v>61.320068712844559</v>
      </c>
      <c r="F88" s="22">
        <v>5.0787787698539058</v>
      </c>
      <c r="G88" s="22">
        <v>1.01577924020341</v>
      </c>
      <c r="H88" s="22">
        <v>4.0629248600078132</v>
      </c>
      <c r="J88" s="22">
        <v>3.0679224273916672</v>
      </c>
      <c r="K88" s="22">
        <v>2.0504751200572189</v>
      </c>
      <c r="L88" s="22">
        <v>1.0198396296602463</v>
      </c>
      <c r="N88" s="22">
        <v>5.1143630268843987</v>
      </c>
      <c r="O88" s="22">
        <v>2.05011627603146</v>
      </c>
      <c r="P88" s="22">
        <v>3.0616495417939458</v>
      </c>
      <c r="R88" s="22">
        <v>18.441680672268905</v>
      </c>
      <c r="S88" s="22">
        <v>11.275545919966566</v>
      </c>
      <c r="T88" s="22">
        <v>7.1679643124324626</v>
      </c>
      <c r="V88" s="22">
        <v>36.984528275178711</v>
      </c>
      <c r="W88" s="22">
        <v>21.598642271711235</v>
      </c>
      <c r="X88" s="22">
        <v>15.391914671006742</v>
      </c>
      <c r="Z88" s="22">
        <v>81.073269755962215</v>
      </c>
      <c r="AA88" s="22">
        <v>50.265023952267576</v>
      </c>
      <c r="AB88" s="22">
        <v>30.800606926097824</v>
      </c>
    </row>
    <row r="89" spans="2:28" x14ac:dyDescent="0.25">
      <c r="B89" s="22">
        <v>56.269774791498762</v>
      </c>
      <c r="C89" s="22">
        <v>33.795779954785232</v>
      </c>
      <c r="D89" s="22">
        <v>22.48402519470967</v>
      </c>
      <c r="F89" s="22">
        <v>0</v>
      </c>
      <c r="G89" s="22">
        <v>0</v>
      </c>
      <c r="H89" s="22">
        <v>0</v>
      </c>
      <c r="J89" s="22">
        <v>2.0452816182611118</v>
      </c>
      <c r="K89" s="22">
        <v>2.0504751200572189</v>
      </c>
      <c r="L89" s="22">
        <v>0</v>
      </c>
      <c r="N89" s="22">
        <v>1.0228726053768797</v>
      </c>
      <c r="O89" s="22">
        <v>1.02505813801573</v>
      </c>
      <c r="P89" s="22">
        <v>0</v>
      </c>
      <c r="R89" s="22">
        <v>10.245378151260505</v>
      </c>
      <c r="S89" s="22">
        <v>7.1753474036150875</v>
      </c>
      <c r="T89" s="22">
        <v>3.0719847053281986</v>
      </c>
      <c r="V89" s="22">
        <v>14.382872107013942</v>
      </c>
      <c r="W89" s="22">
        <v>9.2565609735905294</v>
      </c>
      <c r="X89" s="22">
        <v>5.1306382236689148</v>
      </c>
      <c r="Z89" s="22">
        <v>28.734829786923314</v>
      </c>
      <c r="AA89" s="22">
        <v>14.361435414933593</v>
      </c>
      <c r="AB89" s="22">
        <v>14.373616565512318</v>
      </c>
    </row>
    <row r="90" spans="2:28" x14ac:dyDescent="0.25">
      <c r="B90" s="22">
        <v>35.808038503681033</v>
      </c>
      <c r="C90" s="22">
        <v>17.409947249434815</v>
      </c>
      <c r="D90" s="22">
        <v>18.396020613853366</v>
      </c>
      <c r="F90" s="22">
        <v>0</v>
      </c>
      <c r="G90" s="22">
        <v>0</v>
      </c>
      <c r="H90" s="22">
        <v>0</v>
      </c>
      <c r="J90" s="22">
        <v>0</v>
      </c>
      <c r="K90" s="22">
        <v>0</v>
      </c>
      <c r="L90" s="22">
        <v>0</v>
      </c>
      <c r="N90" s="22">
        <v>3.0686178161306392</v>
      </c>
      <c r="O90" s="22">
        <v>1.02505813801573</v>
      </c>
      <c r="P90" s="22">
        <v>2.0410996945292976</v>
      </c>
      <c r="R90" s="22">
        <v>3.0736134453781512</v>
      </c>
      <c r="S90" s="22">
        <v>1.0250496290878697</v>
      </c>
      <c r="T90" s="22">
        <v>2.0479898035521318</v>
      </c>
      <c r="V90" s="22">
        <v>9.2461320687946777</v>
      </c>
      <c r="W90" s="22">
        <v>6.1710406490603527</v>
      </c>
      <c r="X90" s="22">
        <v>3.0783829342013482</v>
      </c>
      <c r="Z90" s="22">
        <v>20.524878419230937</v>
      </c>
      <c r="AA90" s="22">
        <v>9.2323513381715951</v>
      </c>
      <c r="AB90" s="22">
        <v>11.293555872902536</v>
      </c>
    </row>
    <row r="91" spans="2:28" x14ac:dyDescent="0.25">
      <c r="B91" s="22">
        <v>15.346302215863298</v>
      </c>
      <c r="C91" s="22">
        <v>8.1929163526752067</v>
      </c>
      <c r="D91" s="22">
        <v>7.1540080164985307</v>
      </c>
      <c r="F91" s="22">
        <v>0</v>
      </c>
      <c r="G91" s="22">
        <v>0</v>
      </c>
      <c r="H91" s="22">
        <v>0</v>
      </c>
      <c r="J91" s="22">
        <v>1.0226408091305559</v>
      </c>
      <c r="K91" s="22">
        <v>0</v>
      </c>
      <c r="L91" s="22">
        <v>1.0198396296602463</v>
      </c>
      <c r="N91" s="22">
        <v>3.0686178161306392</v>
      </c>
      <c r="O91" s="22">
        <v>2.05011627603146</v>
      </c>
      <c r="P91" s="22">
        <v>1.0205498472646488</v>
      </c>
      <c r="R91" s="22">
        <v>4.0981512605042019</v>
      </c>
      <c r="S91" s="22">
        <v>0</v>
      </c>
      <c r="T91" s="22">
        <v>4.0959796071042636</v>
      </c>
      <c r="V91" s="22">
        <v>1.027348007643853</v>
      </c>
      <c r="W91" s="22">
        <v>0</v>
      </c>
      <c r="X91" s="22">
        <v>1.0261276447337828</v>
      </c>
      <c r="Z91" s="22">
        <v>6.1574635257692814</v>
      </c>
      <c r="AA91" s="22">
        <v>6.1549008921143971</v>
      </c>
      <c r="AB91" s="22">
        <v>0</v>
      </c>
    </row>
    <row r="92" spans="2:28" x14ac:dyDescent="0.25">
      <c r="B92" s="22">
        <v>14.323215401472412</v>
      </c>
      <c r="C92" s="22">
        <v>2.0482290881688017</v>
      </c>
      <c r="D92" s="22">
        <v>12.264013742568912</v>
      </c>
      <c r="F92" s="22">
        <v>0</v>
      </c>
      <c r="G92" s="22">
        <v>0</v>
      </c>
      <c r="H92" s="22">
        <v>0</v>
      </c>
      <c r="J92" s="22">
        <v>0</v>
      </c>
      <c r="K92" s="22">
        <v>0</v>
      </c>
      <c r="L92" s="22">
        <v>0</v>
      </c>
      <c r="N92" s="22">
        <v>0</v>
      </c>
      <c r="O92" s="22">
        <v>0</v>
      </c>
      <c r="P92" s="22">
        <v>0</v>
      </c>
      <c r="R92" s="22">
        <v>3.0736134453781512</v>
      </c>
      <c r="S92" s="22">
        <v>0</v>
      </c>
      <c r="T92" s="22">
        <v>3.0719847053281986</v>
      </c>
      <c r="V92" s="22">
        <v>3.0820440229315591</v>
      </c>
      <c r="W92" s="22">
        <v>0</v>
      </c>
      <c r="X92" s="22">
        <v>3.0783829342013482</v>
      </c>
      <c r="Z92" s="22">
        <v>8.2099513676923745</v>
      </c>
      <c r="AA92" s="22">
        <v>2.0516336307047989</v>
      </c>
      <c r="AB92" s="22">
        <v>6.1601213852195649</v>
      </c>
    </row>
    <row r="93" spans="2:28" x14ac:dyDescent="0.25">
      <c r="B93" s="22">
        <v>6.1385208863453196</v>
      </c>
      <c r="C93" s="22">
        <v>3.0723436322532027</v>
      </c>
      <c r="D93" s="22">
        <v>3.0660034356422279</v>
      </c>
      <c r="F93" s="22">
        <v>0</v>
      </c>
      <c r="G93" s="22">
        <v>0</v>
      </c>
      <c r="H93" s="22">
        <v>0</v>
      </c>
      <c r="J93" s="22">
        <v>0</v>
      </c>
      <c r="K93" s="22">
        <v>0</v>
      </c>
      <c r="L93" s="22">
        <v>0</v>
      </c>
      <c r="N93" s="22">
        <v>0</v>
      </c>
      <c r="O93" s="22">
        <v>0</v>
      </c>
      <c r="P93" s="22">
        <v>0</v>
      </c>
      <c r="R93" s="22">
        <v>2.0490756302521009</v>
      </c>
      <c r="S93" s="22">
        <v>2.0500992581757393</v>
      </c>
      <c r="T93" s="22">
        <v>0</v>
      </c>
      <c r="V93" s="22">
        <v>1.027348007643853</v>
      </c>
      <c r="W93" s="22">
        <v>0</v>
      </c>
      <c r="X93" s="22">
        <v>1.0261276447337828</v>
      </c>
      <c r="Z93" s="22">
        <v>3.0787317628846407</v>
      </c>
      <c r="AA93" s="22">
        <v>1.0258168153523994</v>
      </c>
      <c r="AB93" s="22">
        <v>2.0533737950731883</v>
      </c>
    </row>
    <row r="94" spans="2:28" x14ac:dyDescent="0.25">
      <c r="B94" s="22">
        <v>9.207781329517978</v>
      </c>
      <c r="C94" s="22">
        <v>3.0723436322532027</v>
      </c>
      <c r="D94" s="22">
        <v>6.1320068712844558</v>
      </c>
      <c r="F94" s="22">
        <v>0</v>
      </c>
      <c r="G94" s="22">
        <v>0</v>
      </c>
      <c r="H94" s="22">
        <v>0</v>
      </c>
      <c r="J94" s="22">
        <v>1.0226408091305559</v>
      </c>
      <c r="K94" s="22">
        <v>0</v>
      </c>
      <c r="L94" s="22">
        <v>1.0198396296602463</v>
      </c>
      <c r="N94" s="22">
        <v>0</v>
      </c>
      <c r="O94" s="22">
        <v>0</v>
      </c>
      <c r="P94" s="22">
        <v>0</v>
      </c>
      <c r="R94" s="22">
        <v>0</v>
      </c>
      <c r="S94" s="22">
        <v>0</v>
      </c>
      <c r="T94" s="22">
        <v>0</v>
      </c>
      <c r="V94" s="22">
        <v>5.1367400382192647</v>
      </c>
      <c r="W94" s="22">
        <v>2.0570135496867841</v>
      </c>
      <c r="X94" s="22">
        <v>3.0783829342013482</v>
      </c>
      <c r="Z94" s="22">
        <v>3.0787317628846407</v>
      </c>
      <c r="AA94" s="22">
        <v>1.0258168153523994</v>
      </c>
      <c r="AB94" s="22">
        <v>2.0533737950731883</v>
      </c>
    </row>
    <row r="95" spans="2:28" x14ac:dyDescent="0.25">
      <c r="B95" s="22">
        <v>4.0923472575635467</v>
      </c>
      <c r="C95" s="22">
        <v>0</v>
      </c>
      <c r="D95" s="22">
        <v>4.0880045808563032</v>
      </c>
      <c r="F95" s="22">
        <v>1.0157557539707811</v>
      </c>
      <c r="G95" s="22">
        <v>0</v>
      </c>
      <c r="H95" s="22">
        <v>1.0157312150019533</v>
      </c>
      <c r="J95" s="22">
        <v>0</v>
      </c>
      <c r="K95" s="22">
        <v>0</v>
      </c>
      <c r="L95" s="22">
        <v>0</v>
      </c>
      <c r="N95" s="22">
        <v>0</v>
      </c>
      <c r="O95" s="22">
        <v>0</v>
      </c>
      <c r="P95" s="22">
        <v>0</v>
      </c>
      <c r="R95" s="22">
        <v>1.0245378151260505</v>
      </c>
      <c r="S95" s="22">
        <v>0</v>
      </c>
      <c r="T95" s="22">
        <v>1.0239949017760659</v>
      </c>
      <c r="V95" s="22">
        <v>0</v>
      </c>
      <c r="W95" s="22">
        <v>0</v>
      </c>
      <c r="X95" s="22">
        <v>0</v>
      </c>
      <c r="Z95" s="22">
        <v>2.0524878419230936</v>
      </c>
      <c r="AA95" s="22">
        <v>0</v>
      </c>
      <c r="AB95" s="22">
        <v>2.0533737950731883</v>
      </c>
    </row>
    <row r="96" spans="2:28" x14ac:dyDescent="0.25">
      <c r="B96" s="22">
        <v>1.0230868143908867</v>
      </c>
      <c r="C96" s="22">
        <v>0</v>
      </c>
      <c r="D96" s="22">
        <v>1.0220011452140758</v>
      </c>
      <c r="F96" s="22">
        <v>0</v>
      </c>
      <c r="G96" s="22">
        <v>0</v>
      </c>
      <c r="H96" s="22">
        <v>0</v>
      </c>
      <c r="J96" s="22">
        <v>0</v>
      </c>
      <c r="K96" s="22">
        <v>0</v>
      </c>
      <c r="L96" s="22">
        <v>0</v>
      </c>
      <c r="N96" s="22">
        <v>0</v>
      </c>
      <c r="O96" s="22">
        <v>0</v>
      </c>
      <c r="P96" s="22">
        <v>0</v>
      </c>
      <c r="R96" s="22">
        <v>0</v>
      </c>
      <c r="S96" s="22">
        <v>0</v>
      </c>
      <c r="T96" s="22">
        <v>0</v>
      </c>
      <c r="V96" s="22">
        <v>1.027348007643853</v>
      </c>
      <c r="W96" s="22">
        <v>0</v>
      </c>
      <c r="X96" s="22">
        <v>1.0261276447337828</v>
      </c>
      <c r="Z96" s="22">
        <v>0</v>
      </c>
      <c r="AA96" s="22">
        <v>0</v>
      </c>
      <c r="AB96" s="22">
        <v>0</v>
      </c>
    </row>
    <row r="97" spans="2:28" x14ac:dyDescent="0.25">
      <c r="B97" s="22">
        <v>10.230868143908866</v>
      </c>
      <c r="C97" s="22">
        <v>6.1446872645064055</v>
      </c>
      <c r="D97" s="22">
        <v>4.0880045808563032</v>
      </c>
      <c r="F97" s="22">
        <v>0</v>
      </c>
      <c r="G97" s="22">
        <v>0</v>
      </c>
      <c r="H97" s="22">
        <v>0</v>
      </c>
      <c r="J97" s="22">
        <v>0</v>
      </c>
      <c r="K97" s="22">
        <v>0</v>
      </c>
      <c r="L97" s="22">
        <v>0</v>
      </c>
      <c r="N97" s="22">
        <v>1.0228726053768797</v>
      </c>
      <c r="O97" s="22">
        <v>0</v>
      </c>
      <c r="P97" s="22">
        <v>1.0205498472646488</v>
      </c>
      <c r="R97" s="22">
        <v>1.0245378151260505</v>
      </c>
      <c r="S97" s="22">
        <v>1.0250496290878697</v>
      </c>
      <c r="T97" s="22">
        <v>0</v>
      </c>
      <c r="V97" s="22">
        <v>2.0546960152877061</v>
      </c>
      <c r="W97" s="22">
        <v>1.028506774843392</v>
      </c>
      <c r="X97" s="22">
        <v>1.0261276447337828</v>
      </c>
      <c r="Z97" s="22">
        <v>6.1574635257692814</v>
      </c>
      <c r="AA97" s="22">
        <v>4.1032672614095977</v>
      </c>
      <c r="AB97" s="22">
        <v>2.0533737950731883</v>
      </c>
    </row>
    <row r="98" spans="2:28" x14ac:dyDescent="0.25">
      <c r="B98" s="22">
        <v>4.0923472575635467</v>
      </c>
      <c r="C98" s="22">
        <v>2.0482290881688017</v>
      </c>
      <c r="D98" s="22">
        <v>2.0440022904281516</v>
      </c>
      <c r="F98" s="22">
        <v>0</v>
      </c>
      <c r="G98" s="22">
        <v>0</v>
      </c>
      <c r="H98" s="22">
        <v>0</v>
      </c>
      <c r="J98" s="22">
        <v>0</v>
      </c>
      <c r="K98" s="22">
        <v>0</v>
      </c>
      <c r="L98" s="22">
        <v>0</v>
      </c>
      <c r="N98" s="22">
        <v>2.0457452107537595</v>
      </c>
      <c r="O98" s="22">
        <v>1.02505813801573</v>
      </c>
      <c r="P98" s="22">
        <v>1.0205498472646488</v>
      </c>
      <c r="R98" s="22">
        <v>1.0245378151260505</v>
      </c>
      <c r="S98" s="22">
        <v>0</v>
      </c>
      <c r="T98" s="22">
        <v>1.0239949017760659</v>
      </c>
      <c r="V98" s="22">
        <v>0</v>
      </c>
      <c r="W98" s="22">
        <v>0</v>
      </c>
      <c r="X98" s="22">
        <v>0</v>
      </c>
      <c r="Z98" s="22">
        <v>1.0262439209615468</v>
      </c>
      <c r="AA98" s="22">
        <v>1.0258168153523994</v>
      </c>
      <c r="AB98" s="22">
        <v>0</v>
      </c>
    </row>
    <row r="99" spans="2:28" x14ac:dyDescent="0.25">
      <c r="B99" s="22">
        <v>1.0230868143908867</v>
      </c>
      <c r="C99" s="22">
        <v>0</v>
      </c>
      <c r="D99" s="22">
        <v>1.0220011452140758</v>
      </c>
      <c r="F99" s="22">
        <v>0</v>
      </c>
      <c r="G99" s="22">
        <v>0</v>
      </c>
      <c r="H99" s="22">
        <v>0</v>
      </c>
      <c r="J99" s="22">
        <v>0</v>
      </c>
      <c r="K99" s="22">
        <v>0</v>
      </c>
      <c r="L99" s="22">
        <v>0</v>
      </c>
      <c r="N99" s="22">
        <v>0</v>
      </c>
      <c r="O99" s="22">
        <v>0</v>
      </c>
      <c r="P99" s="22">
        <v>0</v>
      </c>
      <c r="R99" s="22">
        <v>0</v>
      </c>
      <c r="S99" s="22">
        <v>0</v>
      </c>
      <c r="T99" s="22">
        <v>0</v>
      </c>
      <c r="V99" s="22">
        <v>0</v>
      </c>
      <c r="W99" s="22">
        <v>0</v>
      </c>
      <c r="X99" s="22">
        <v>0</v>
      </c>
      <c r="Z99" s="22">
        <v>1.0262439209615468</v>
      </c>
      <c r="AA99" s="22">
        <v>0</v>
      </c>
      <c r="AB99" s="22">
        <v>1.0266868975365941</v>
      </c>
    </row>
    <row r="100" spans="2:28" x14ac:dyDescent="0.25">
      <c r="B100" s="22">
        <v>1.0230868143908867</v>
      </c>
      <c r="C100" s="22">
        <v>0</v>
      </c>
      <c r="D100" s="22">
        <v>1.0220011452140758</v>
      </c>
      <c r="F100" s="22">
        <v>0</v>
      </c>
      <c r="G100" s="22">
        <v>0</v>
      </c>
      <c r="H100" s="22">
        <v>0</v>
      </c>
      <c r="J100" s="22">
        <v>0</v>
      </c>
      <c r="K100" s="22">
        <v>0</v>
      </c>
      <c r="L100" s="22">
        <v>0</v>
      </c>
      <c r="N100" s="22">
        <v>0</v>
      </c>
      <c r="O100" s="22">
        <v>0</v>
      </c>
      <c r="P100" s="22">
        <v>0</v>
      </c>
      <c r="R100" s="22">
        <v>1.0245378151260505</v>
      </c>
      <c r="S100" s="22">
        <v>0</v>
      </c>
      <c r="T100" s="22">
        <v>1.0239949017760659</v>
      </c>
      <c r="V100" s="22">
        <v>0</v>
      </c>
      <c r="W100" s="22">
        <v>0</v>
      </c>
      <c r="X100" s="22">
        <v>0</v>
      </c>
      <c r="Z100" s="22">
        <v>0</v>
      </c>
      <c r="AA100" s="22">
        <v>0</v>
      </c>
      <c r="AB100" s="22">
        <v>0</v>
      </c>
    </row>
    <row r="101" spans="2:28" x14ac:dyDescent="0.25">
      <c r="B101" s="22">
        <v>0</v>
      </c>
      <c r="C101" s="22">
        <v>0</v>
      </c>
      <c r="D101" s="22">
        <v>0</v>
      </c>
      <c r="F101" s="22">
        <v>0</v>
      </c>
      <c r="G101" s="22">
        <v>0</v>
      </c>
      <c r="H101" s="22">
        <v>0</v>
      </c>
      <c r="J101" s="22">
        <v>0</v>
      </c>
      <c r="K101" s="22">
        <v>0</v>
      </c>
      <c r="L101" s="22">
        <v>0</v>
      </c>
      <c r="N101" s="22">
        <v>0</v>
      </c>
      <c r="O101" s="22">
        <v>0</v>
      </c>
      <c r="P101" s="22">
        <v>0</v>
      </c>
      <c r="R101" s="22">
        <v>0</v>
      </c>
      <c r="S101" s="22">
        <v>0</v>
      </c>
      <c r="T101" s="22">
        <v>0</v>
      </c>
      <c r="V101" s="22">
        <v>0</v>
      </c>
      <c r="W101" s="22">
        <v>0</v>
      </c>
      <c r="X101" s="22">
        <v>0</v>
      </c>
      <c r="Z101" s="22">
        <v>0</v>
      </c>
      <c r="AA101" s="22">
        <v>0</v>
      </c>
      <c r="AB101" s="22">
        <v>0</v>
      </c>
    </row>
    <row r="102" spans="2:28" x14ac:dyDescent="0.25">
      <c r="B102" s="22">
        <v>0</v>
      </c>
      <c r="C102" s="22">
        <v>0</v>
      </c>
      <c r="D102" s="22">
        <v>0</v>
      </c>
      <c r="F102" s="22">
        <v>0</v>
      </c>
      <c r="G102" s="22">
        <v>0</v>
      </c>
      <c r="H102" s="22">
        <v>0</v>
      </c>
      <c r="J102" s="22">
        <v>0</v>
      </c>
      <c r="K102" s="22">
        <v>0</v>
      </c>
      <c r="L102" s="22">
        <v>0</v>
      </c>
      <c r="N102" s="22">
        <v>0</v>
      </c>
      <c r="O102" s="22">
        <v>0</v>
      </c>
      <c r="P102" s="22">
        <v>0</v>
      </c>
      <c r="R102" s="22">
        <v>0</v>
      </c>
      <c r="S102" s="22">
        <v>0</v>
      </c>
      <c r="T102" s="22">
        <v>0</v>
      </c>
      <c r="V102" s="22">
        <v>0</v>
      </c>
      <c r="W102" s="22">
        <v>0</v>
      </c>
      <c r="X102" s="22">
        <v>0</v>
      </c>
      <c r="Z102" s="22">
        <v>0</v>
      </c>
      <c r="AA102" s="22">
        <v>0</v>
      </c>
      <c r="AB102" s="22">
        <v>0</v>
      </c>
    </row>
  </sheetData>
  <mergeCells count="23">
    <mergeCell ref="A71:AB71"/>
    <mergeCell ref="A72:AB72"/>
    <mergeCell ref="B8:D8"/>
    <mergeCell ref="F8:H8"/>
    <mergeCell ref="J8:L8"/>
    <mergeCell ref="N8:P8"/>
    <mergeCell ref="R8:T8"/>
    <mergeCell ref="V8:X8"/>
    <mergeCell ref="Z8:AB8"/>
    <mergeCell ref="A1:AB1"/>
    <mergeCell ref="A2:AB2"/>
    <mergeCell ref="A3:AB3"/>
    <mergeCell ref="A4:AB4"/>
    <mergeCell ref="A5:AB5"/>
    <mergeCell ref="AD7:BE7"/>
    <mergeCell ref="AD8:BE8"/>
    <mergeCell ref="AD9:AD10"/>
    <mergeCell ref="A6:AB6"/>
    <mergeCell ref="AD3:BE3"/>
    <mergeCell ref="AD4:BE4"/>
    <mergeCell ref="AD5:BE5"/>
    <mergeCell ref="AD6:BE6"/>
    <mergeCell ref="A8:A9"/>
  </mergeCells>
  <hyperlinks>
    <hyperlink ref="BF1" location="INDICE!A1" display="Indice"/>
  </hyperlinks>
  <printOptions horizontalCentered="1"/>
  <pageMargins left="0.7" right="0.7" top="0.75" bottom="0.75" header="0.3" footer="0.3"/>
  <pageSetup scale="7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BF95"/>
  <sheetViews>
    <sheetView zoomScaleNormal="100" zoomScaleSheetLayoutView="100" workbookViewId="0">
      <selection activeCell="BF1" sqref="BF1"/>
    </sheetView>
  </sheetViews>
  <sheetFormatPr baseColWidth="10" defaultRowHeight="12.75" x14ac:dyDescent="0.25"/>
  <cols>
    <col min="1" max="1" width="16.140625" style="4" customWidth="1"/>
    <col min="2" max="2" width="6.7109375" style="4" customWidth="1"/>
    <col min="3" max="4" width="5.7109375" style="4" customWidth="1"/>
    <col min="5" max="5" width="1.7109375" style="4" customWidth="1"/>
    <col min="6" max="8" width="5.28515625" style="4" customWidth="1"/>
    <col min="9" max="9" width="1.7109375" style="4" customWidth="1"/>
    <col min="10" max="12" width="5.7109375" style="4" customWidth="1"/>
    <col min="13" max="13" width="1.7109375" style="4" customWidth="1"/>
    <col min="14" max="16" width="5.7109375" style="4" customWidth="1"/>
    <col min="17" max="17" width="1.7109375" style="4" customWidth="1"/>
    <col min="18" max="20" width="5.7109375" style="4" customWidth="1"/>
    <col min="21" max="21" width="1.7109375" style="4" customWidth="1"/>
    <col min="22" max="24" width="5.7109375" style="4" customWidth="1"/>
    <col min="25" max="25" width="1.7109375" style="4" customWidth="1"/>
    <col min="26" max="28" width="5.28515625" style="4" customWidth="1"/>
    <col min="29" max="29" width="8.85546875" style="4" customWidth="1"/>
    <col min="30" max="30" width="12" style="8" hidden="1" customWidth="1"/>
    <col min="31" max="33" width="6" style="22" hidden="1" customWidth="1"/>
    <col min="34" max="34" width="1.7109375" style="22" hidden="1" customWidth="1"/>
    <col min="35" max="35" width="6.140625" style="22" hidden="1" customWidth="1"/>
    <col min="36" max="37" width="5.140625" style="22" hidden="1" customWidth="1"/>
    <col min="38" max="38" width="1.7109375" style="22" hidden="1" customWidth="1"/>
    <col min="39" max="41" width="5" style="22" hidden="1" customWidth="1"/>
    <col min="42" max="42" width="1.7109375" style="22" hidden="1" customWidth="1"/>
    <col min="43" max="45" width="5" style="22" hidden="1" customWidth="1"/>
    <col min="46" max="46" width="1.7109375" style="22" hidden="1" customWidth="1"/>
    <col min="47" max="49" width="5" style="22" hidden="1" customWidth="1"/>
    <col min="50" max="50" width="1.7109375" style="22" hidden="1" customWidth="1"/>
    <col min="51" max="53" width="5.140625" style="22" hidden="1" customWidth="1"/>
    <col min="54" max="54" width="1.7109375" style="22" hidden="1" customWidth="1"/>
    <col min="55" max="56" width="5" style="22" hidden="1" customWidth="1"/>
    <col min="57" max="57" width="5.28515625" style="22" hidden="1" customWidth="1"/>
    <col min="58" max="255" width="11.42578125" style="4"/>
    <col min="256" max="256" width="16.140625" style="4" customWidth="1"/>
    <col min="257" max="257" width="6" style="4" customWidth="1"/>
    <col min="258" max="258" width="6" style="4" bestFit="1" customWidth="1"/>
    <col min="259" max="259" width="5.7109375" style="4" bestFit="1" customWidth="1"/>
    <col min="260" max="260" width="1.7109375" style="4" customWidth="1"/>
    <col min="261" max="261" width="6" style="4" bestFit="1" customWidth="1"/>
    <col min="262" max="263" width="5" style="4" customWidth="1"/>
    <col min="264" max="264" width="1.7109375" style="4" customWidth="1"/>
    <col min="265" max="267" width="5" style="4" customWidth="1"/>
    <col min="268" max="268" width="1.7109375" style="4" customWidth="1"/>
    <col min="269" max="271" width="5.140625" style="4" bestFit="1" customWidth="1"/>
    <col min="272" max="272" width="1.7109375" style="4" customWidth="1"/>
    <col min="273" max="275" width="5.140625" style="4" bestFit="1" customWidth="1"/>
    <col min="276" max="276" width="1.7109375" style="4" customWidth="1"/>
    <col min="277" max="279" width="5.140625" style="4" bestFit="1" customWidth="1"/>
    <col min="280" max="280" width="1.7109375" style="4" customWidth="1"/>
    <col min="281" max="281" width="4.85546875" style="4" bestFit="1" customWidth="1"/>
    <col min="282" max="283" width="4.42578125" style="4" customWidth="1"/>
    <col min="284" max="284" width="8.85546875" style="4" customWidth="1"/>
    <col min="285" max="285" width="12" style="4" customWidth="1"/>
    <col min="286" max="288" width="6" style="4" customWidth="1"/>
    <col min="289" max="289" width="1.7109375" style="4" customWidth="1"/>
    <col min="290" max="290" width="6.140625" style="4" customWidth="1"/>
    <col min="291" max="292" width="5.140625" style="4" customWidth="1"/>
    <col min="293" max="293" width="1.7109375" style="4" customWidth="1"/>
    <col min="294" max="296" width="5" style="4" customWidth="1"/>
    <col min="297" max="297" width="1.7109375" style="4" customWidth="1"/>
    <col min="298" max="300" width="5" style="4" customWidth="1"/>
    <col min="301" max="301" width="1.7109375" style="4" customWidth="1"/>
    <col min="302" max="304" width="5" style="4" customWidth="1"/>
    <col min="305" max="305" width="1.7109375" style="4" customWidth="1"/>
    <col min="306" max="308" width="5.140625" style="4" customWidth="1"/>
    <col min="309" max="309" width="1.7109375" style="4" customWidth="1"/>
    <col min="310" max="311" width="5" style="4" customWidth="1"/>
    <col min="312" max="312" width="5.28515625" style="4" customWidth="1"/>
    <col min="313" max="511" width="11.42578125" style="4"/>
    <col min="512" max="512" width="16.140625" style="4" customWidth="1"/>
    <col min="513" max="513" width="6" style="4" customWidth="1"/>
    <col min="514" max="514" width="6" style="4" bestFit="1" customWidth="1"/>
    <col min="515" max="515" width="5.7109375" style="4" bestFit="1" customWidth="1"/>
    <col min="516" max="516" width="1.7109375" style="4" customWidth="1"/>
    <col min="517" max="517" width="6" style="4" bestFit="1" customWidth="1"/>
    <col min="518" max="519" width="5" style="4" customWidth="1"/>
    <col min="520" max="520" width="1.7109375" style="4" customWidth="1"/>
    <col min="521" max="523" width="5" style="4" customWidth="1"/>
    <col min="524" max="524" width="1.7109375" style="4" customWidth="1"/>
    <col min="525" max="527" width="5.140625" style="4" bestFit="1" customWidth="1"/>
    <col min="528" max="528" width="1.7109375" style="4" customWidth="1"/>
    <col min="529" max="531" width="5.140625" style="4" bestFit="1" customWidth="1"/>
    <col min="532" max="532" width="1.7109375" style="4" customWidth="1"/>
    <col min="533" max="535" width="5.140625" style="4" bestFit="1" customWidth="1"/>
    <col min="536" max="536" width="1.7109375" style="4" customWidth="1"/>
    <col min="537" max="537" width="4.85546875" style="4" bestFit="1" customWidth="1"/>
    <col min="538" max="539" width="4.42578125" style="4" customWidth="1"/>
    <col min="540" max="540" width="8.85546875" style="4" customWidth="1"/>
    <col min="541" max="541" width="12" style="4" customWidth="1"/>
    <col min="542" max="544" width="6" style="4" customWidth="1"/>
    <col min="545" max="545" width="1.7109375" style="4" customWidth="1"/>
    <col min="546" max="546" width="6.140625" style="4" customWidth="1"/>
    <col min="547" max="548" width="5.140625" style="4" customWidth="1"/>
    <col min="549" max="549" width="1.7109375" style="4" customWidth="1"/>
    <col min="550" max="552" width="5" style="4" customWidth="1"/>
    <col min="553" max="553" width="1.7109375" style="4" customWidth="1"/>
    <col min="554" max="556" width="5" style="4" customWidth="1"/>
    <col min="557" max="557" width="1.7109375" style="4" customWidth="1"/>
    <col min="558" max="560" width="5" style="4" customWidth="1"/>
    <col min="561" max="561" width="1.7109375" style="4" customWidth="1"/>
    <col min="562" max="564" width="5.140625" style="4" customWidth="1"/>
    <col min="565" max="565" width="1.7109375" style="4" customWidth="1"/>
    <col min="566" max="567" width="5" style="4" customWidth="1"/>
    <col min="568" max="568" width="5.28515625" style="4" customWidth="1"/>
    <col min="569" max="767" width="11.42578125" style="4"/>
    <col min="768" max="768" width="16.140625" style="4" customWidth="1"/>
    <col min="769" max="769" width="6" style="4" customWidth="1"/>
    <col min="770" max="770" width="6" style="4" bestFit="1" customWidth="1"/>
    <col min="771" max="771" width="5.7109375" style="4" bestFit="1" customWidth="1"/>
    <col min="772" max="772" width="1.7109375" style="4" customWidth="1"/>
    <col min="773" max="773" width="6" style="4" bestFit="1" customWidth="1"/>
    <col min="774" max="775" width="5" style="4" customWidth="1"/>
    <col min="776" max="776" width="1.7109375" style="4" customWidth="1"/>
    <col min="777" max="779" width="5" style="4" customWidth="1"/>
    <col min="780" max="780" width="1.7109375" style="4" customWidth="1"/>
    <col min="781" max="783" width="5.140625" style="4" bestFit="1" customWidth="1"/>
    <col min="784" max="784" width="1.7109375" style="4" customWidth="1"/>
    <col min="785" max="787" width="5.140625" style="4" bestFit="1" customWidth="1"/>
    <col min="788" max="788" width="1.7109375" style="4" customWidth="1"/>
    <col min="789" max="791" width="5.140625" style="4" bestFit="1" customWidth="1"/>
    <col min="792" max="792" width="1.7109375" style="4" customWidth="1"/>
    <col min="793" max="793" width="4.85546875" style="4" bestFit="1" customWidth="1"/>
    <col min="794" max="795" width="4.42578125" style="4" customWidth="1"/>
    <col min="796" max="796" width="8.85546875" style="4" customWidth="1"/>
    <col min="797" max="797" width="12" style="4" customWidth="1"/>
    <col min="798" max="800" width="6" style="4" customWidth="1"/>
    <col min="801" max="801" width="1.7109375" style="4" customWidth="1"/>
    <col min="802" max="802" width="6.140625" style="4" customWidth="1"/>
    <col min="803" max="804" width="5.140625" style="4" customWidth="1"/>
    <col min="805" max="805" width="1.7109375" style="4" customWidth="1"/>
    <col min="806" max="808" width="5" style="4" customWidth="1"/>
    <col min="809" max="809" width="1.7109375" style="4" customWidth="1"/>
    <col min="810" max="812" width="5" style="4" customWidth="1"/>
    <col min="813" max="813" width="1.7109375" style="4" customWidth="1"/>
    <col min="814" max="816" width="5" style="4" customWidth="1"/>
    <col min="817" max="817" width="1.7109375" style="4" customWidth="1"/>
    <col min="818" max="820" width="5.140625" style="4" customWidth="1"/>
    <col min="821" max="821" width="1.7109375" style="4" customWidth="1"/>
    <col min="822" max="823" width="5" style="4" customWidth="1"/>
    <col min="824" max="824" width="5.28515625" style="4" customWidth="1"/>
    <col min="825" max="1023" width="11.42578125" style="4"/>
    <col min="1024" max="1024" width="16.140625" style="4" customWidth="1"/>
    <col min="1025" max="1025" width="6" style="4" customWidth="1"/>
    <col min="1026" max="1026" width="6" style="4" bestFit="1" customWidth="1"/>
    <col min="1027" max="1027" width="5.7109375" style="4" bestFit="1" customWidth="1"/>
    <col min="1028" max="1028" width="1.7109375" style="4" customWidth="1"/>
    <col min="1029" max="1029" width="6" style="4" bestFit="1" customWidth="1"/>
    <col min="1030" max="1031" width="5" style="4" customWidth="1"/>
    <col min="1032" max="1032" width="1.7109375" style="4" customWidth="1"/>
    <col min="1033" max="1035" width="5" style="4" customWidth="1"/>
    <col min="1036" max="1036" width="1.7109375" style="4" customWidth="1"/>
    <col min="1037" max="1039" width="5.140625" style="4" bestFit="1" customWidth="1"/>
    <col min="1040" max="1040" width="1.7109375" style="4" customWidth="1"/>
    <col min="1041" max="1043" width="5.140625" style="4" bestFit="1" customWidth="1"/>
    <col min="1044" max="1044" width="1.7109375" style="4" customWidth="1"/>
    <col min="1045" max="1047" width="5.140625" style="4" bestFit="1" customWidth="1"/>
    <col min="1048" max="1048" width="1.7109375" style="4" customWidth="1"/>
    <col min="1049" max="1049" width="4.85546875" style="4" bestFit="1" customWidth="1"/>
    <col min="1050" max="1051" width="4.42578125" style="4" customWidth="1"/>
    <col min="1052" max="1052" width="8.85546875" style="4" customWidth="1"/>
    <col min="1053" max="1053" width="12" style="4" customWidth="1"/>
    <col min="1054" max="1056" width="6" style="4" customWidth="1"/>
    <col min="1057" max="1057" width="1.7109375" style="4" customWidth="1"/>
    <col min="1058" max="1058" width="6.140625" style="4" customWidth="1"/>
    <col min="1059" max="1060" width="5.140625" style="4" customWidth="1"/>
    <col min="1061" max="1061" width="1.7109375" style="4" customWidth="1"/>
    <col min="1062" max="1064" width="5" style="4" customWidth="1"/>
    <col min="1065" max="1065" width="1.7109375" style="4" customWidth="1"/>
    <col min="1066" max="1068" width="5" style="4" customWidth="1"/>
    <col min="1069" max="1069" width="1.7109375" style="4" customWidth="1"/>
    <col min="1070" max="1072" width="5" style="4" customWidth="1"/>
    <col min="1073" max="1073" width="1.7109375" style="4" customWidth="1"/>
    <col min="1074" max="1076" width="5.140625" style="4" customWidth="1"/>
    <col min="1077" max="1077" width="1.7109375" style="4" customWidth="1"/>
    <col min="1078" max="1079" width="5" style="4" customWidth="1"/>
    <col min="1080" max="1080" width="5.28515625" style="4" customWidth="1"/>
    <col min="1081" max="1279" width="11.42578125" style="4"/>
    <col min="1280" max="1280" width="16.140625" style="4" customWidth="1"/>
    <col min="1281" max="1281" width="6" style="4" customWidth="1"/>
    <col min="1282" max="1282" width="6" style="4" bestFit="1" customWidth="1"/>
    <col min="1283" max="1283" width="5.7109375" style="4" bestFit="1" customWidth="1"/>
    <col min="1284" max="1284" width="1.7109375" style="4" customWidth="1"/>
    <col min="1285" max="1285" width="6" style="4" bestFit="1" customWidth="1"/>
    <col min="1286" max="1287" width="5" style="4" customWidth="1"/>
    <col min="1288" max="1288" width="1.7109375" style="4" customWidth="1"/>
    <col min="1289" max="1291" width="5" style="4" customWidth="1"/>
    <col min="1292" max="1292" width="1.7109375" style="4" customWidth="1"/>
    <col min="1293" max="1295" width="5.140625" style="4" bestFit="1" customWidth="1"/>
    <col min="1296" max="1296" width="1.7109375" style="4" customWidth="1"/>
    <col min="1297" max="1299" width="5.140625" style="4" bestFit="1" customWidth="1"/>
    <col min="1300" max="1300" width="1.7109375" style="4" customWidth="1"/>
    <col min="1301" max="1303" width="5.140625" style="4" bestFit="1" customWidth="1"/>
    <col min="1304" max="1304" width="1.7109375" style="4" customWidth="1"/>
    <col min="1305" max="1305" width="4.85546875" style="4" bestFit="1" customWidth="1"/>
    <col min="1306" max="1307" width="4.42578125" style="4" customWidth="1"/>
    <col min="1308" max="1308" width="8.85546875" style="4" customWidth="1"/>
    <col min="1309" max="1309" width="12" style="4" customWidth="1"/>
    <col min="1310" max="1312" width="6" style="4" customWidth="1"/>
    <col min="1313" max="1313" width="1.7109375" style="4" customWidth="1"/>
    <col min="1314" max="1314" width="6.140625" style="4" customWidth="1"/>
    <col min="1315" max="1316" width="5.140625" style="4" customWidth="1"/>
    <col min="1317" max="1317" width="1.7109375" style="4" customWidth="1"/>
    <col min="1318" max="1320" width="5" style="4" customWidth="1"/>
    <col min="1321" max="1321" width="1.7109375" style="4" customWidth="1"/>
    <col min="1322" max="1324" width="5" style="4" customWidth="1"/>
    <col min="1325" max="1325" width="1.7109375" style="4" customWidth="1"/>
    <col min="1326" max="1328" width="5" style="4" customWidth="1"/>
    <col min="1329" max="1329" width="1.7109375" style="4" customWidth="1"/>
    <col min="1330" max="1332" width="5.140625" style="4" customWidth="1"/>
    <col min="1333" max="1333" width="1.7109375" style="4" customWidth="1"/>
    <col min="1334" max="1335" width="5" style="4" customWidth="1"/>
    <col min="1336" max="1336" width="5.28515625" style="4" customWidth="1"/>
    <col min="1337" max="1535" width="11.42578125" style="4"/>
    <col min="1536" max="1536" width="16.140625" style="4" customWidth="1"/>
    <col min="1537" max="1537" width="6" style="4" customWidth="1"/>
    <col min="1538" max="1538" width="6" style="4" bestFit="1" customWidth="1"/>
    <col min="1539" max="1539" width="5.7109375" style="4" bestFit="1" customWidth="1"/>
    <col min="1540" max="1540" width="1.7109375" style="4" customWidth="1"/>
    <col min="1541" max="1541" width="6" style="4" bestFit="1" customWidth="1"/>
    <col min="1542" max="1543" width="5" style="4" customWidth="1"/>
    <col min="1544" max="1544" width="1.7109375" style="4" customWidth="1"/>
    <col min="1545" max="1547" width="5" style="4" customWidth="1"/>
    <col min="1548" max="1548" width="1.7109375" style="4" customWidth="1"/>
    <col min="1549" max="1551" width="5.140625" style="4" bestFit="1" customWidth="1"/>
    <col min="1552" max="1552" width="1.7109375" style="4" customWidth="1"/>
    <col min="1553" max="1555" width="5.140625" style="4" bestFit="1" customWidth="1"/>
    <col min="1556" max="1556" width="1.7109375" style="4" customWidth="1"/>
    <col min="1557" max="1559" width="5.140625" style="4" bestFit="1" customWidth="1"/>
    <col min="1560" max="1560" width="1.7109375" style="4" customWidth="1"/>
    <col min="1561" max="1561" width="4.85546875" style="4" bestFit="1" customWidth="1"/>
    <col min="1562" max="1563" width="4.42578125" style="4" customWidth="1"/>
    <col min="1564" max="1564" width="8.85546875" style="4" customWidth="1"/>
    <col min="1565" max="1565" width="12" style="4" customWidth="1"/>
    <col min="1566" max="1568" width="6" style="4" customWidth="1"/>
    <col min="1569" max="1569" width="1.7109375" style="4" customWidth="1"/>
    <col min="1570" max="1570" width="6.140625" style="4" customWidth="1"/>
    <col min="1571" max="1572" width="5.140625" style="4" customWidth="1"/>
    <col min="1573" max="1573" width="1.7109375" style="4" customWidth="1"/>
    <col min="1574" max="1576" width="5" style="4" customWidth="1"/>
    <col min="1577" max="1577" width="1.7109375" style="4" customWidth="1"/>
    <col min="1578" max="1580" width="5" style="4" customWidth="1"/>
    <col min="1581" max="1581" width="1.7109375" style="4" customWidth="1"/>
    <col min="1582" max="1584" width="5" style="4" customWidth="1"/>
    <col min="1585" max="1585" width="1.7109375" style="4" customWidth="1"/>
    <col min="1586" max="1588" width="5.140625" style="4" customWidth="1"/>
    <col min="1589" max="1589" width="1.7109375" style="4" customWidth="1"/>
    <col min="1590" max="1591" width="5" style="4" customWidth="1"/>
    <col min="1592" max="1592" width="5.28515625" style="4" customWidth="1"/>
    <col min="1593" max="1791" width="11.42578125" style="4"/>
    <col min="1792" max="1792" width="16.140625" style="4" customWidth="1"/>
    <col min="1793" max="1793" width="6" style="4" customWidth="1"/>
    <col min="1794" max="1794" width="6" style="4" bestFit="1" customWidth="1"/>
    <col min="1795" max="1795" width="5.7109375" style="4" bestFit="1" customWidth="1"/>
    <col min="1796" max="1796" width="1.7109375" style="4" customWidth="1"/>
    <col min="1797" max="1797" width="6" style="4" bestFit="1" customWidth="1"/>
    <col min="1798" max="1799" width="5" style="4" customWidth="1"/>
    <col min="1800" max="1800" width="1.7109375" style="4" customWidth="1"/>
    <col min="1801" max="1803" width="5" style="4" customWidth="1"/>
    <col min="1804" max="1804" width="1.7109375" style="4" customWidth="1"/>
    <col min="1805" max="1807" width="5.140625" style="4" bestFit="1" customWidth="1"/>
    <col min="1808" max="1808" width="1.7109375" style="4" customWidth="1"/>
    <col min="1809" max="1811" width="5.140625" style="4" bestFit="1" customWidth="1"/>
    <col min="1812" max="1812" width="1.7109375" style="4" customWidth="1"/>
    <col min="1813" max="1815" width="5.140625" style="4" bestFit="1" customWidth="1"/>
    <col min="1816" max="1816" width="1.7109375" style="4" customWidth="1"/>
    <col min="1817" max="1817" width="4.85546875" style="4" bestFit="1" customWidth="1"/>
    <col min="1818" max="1819" width="4.42578125" style="4" customWidth="1"/>
    <col min="1820" max="1820" width="8.85546875" style="4" customWidth="1"/>
    <col min="1821" max="1821" width="12" style="4" customWidth="1"/>
    <col min="1822" max="1824" width="6" style="4" customWidth="1"/>
    <col min="1825" max="1825" width="1.7109375" style="4" customWidth="1"/>
    <col min="1826" max="1826" width="6.140625" style="4" customWidth="1"/>
    <col min="1827" max="1828" width="5.140625" style="4" customWidth="1"/>
    <col min="1829" max="1829" width="1.7109375" style="4" customWidth="1"/>
    <col min="1830" max="1832" width="5" style="4" customWidth="1"/>
    <col min="1833" max="1833" width="1.7109375" style="4" customWidth="1"/>
    <col min="1834" max="1836" width="5" style="4" customWidth="1"/>
    <col min="1837" max="1837" width="1.7109375" style="4" customWidth="1"/>
    <col min="1838" max="1840" width="5" style="4" customWidth="1"/>
    <col min="1841" max="1841" width="1.7109375" style="4" customWidth="1"/>
    <col min="1842" max="1844" width="5.140625" style="4" customWidth="1"/>
    <col min="1845" max="1845" width="1.7109375" style="4" customWidth="1"/>
    <col min="1846" max="1847" width="5" style="4" customWidth="1"/>
    <col min="1848" max="1848" width="5.28515625" style="4" customWidth="1"/>
    <col min="1849" max="2047" width="11.42578125" style="4"/>
    <col min="2048" max="2048" width="16.140625" style="4" customWidth="1"/>
    <col min="2049" max="2049" width="6" style="4" customWidth="1"/>
    <col min="2050" max="2050" width="6" style="4" bestFit="1" customWidth="1"/>
    <col min="2051" max="2051" width="5.7109375" style="4" bestFit="1" customWidth="1"/>
    <col min="2052" max="2052" width="1.7109375" style="4" customWidth="1"/>
    <col min="2053" max="2053" width="6" style="4" bestFit="1" customWidth="1"/>
    <col min="2054" max="2055" width="5" style="4" customWidth="1"/>
    <col min="2056" max="2056" width="1.7109375" style="4" customWidth="1"/>
    <col min="2057" max="2059" width="5" style="4" customWidth="1"/>
    <col min="2060" max="2060" width="1.7109375" style="4" customWidth="1"/>
    <col min="2061" max="2063" width="5.140625" style="4" bestFit="1" customWidth="1"/>
    <col min="2064" max="2064" width="1.7109375" style="4" customWidth="1"/>
    <col min="2065" max="2067" width="5.140625" style="4" bestFit="1" customWidth="1"/>
    <col min="2068" max="2068" width="1.7109375" style="4" customWidth="1"/>
    <col min="2069" max="2071" width="5.140625" style="4" bestFit="1" customWidth="1"/>
    <col min="2072" max="2072" width="1.7109375" style="4" customWidth="1"/>
    <col min="2073" max="2073" width="4.85546875" style="4" bestFit="1" customWidth="1"/>
    <col min="2074" max="2075" width="4.42578125" style="4" customWidth="1"/>
    <col min="2076" max="2076" width="8.85546875" style="4" customWidth="1"/>
    <col min="2077" max="2077" width="12" style="4" customWidth="1"/>
    <col min="2078" max="2080" width="6" style="4" customWidth="1"/>
    <col min="2081" max="2081" width="1.7109375" style="4" customWidth="1"/>
    <col min="2082" max="2082" width="6.140625" style="4" customWidth="1"/>
    <col min="2083" max="2084" width="5.140625" style="4" customWidth="1"/>
    <col min="2085" max="2085" width="1.7109375" style="4" customWidth="1"/>
    <col min="2086" max="2088" width="5" style="4" customWidth="1"/>
    <col min="2089" max="2089" width="1.7109375" style="4" customWidth="1"/>
    <col min="2090" max="2092" width="5" style="4" customWidth="1"/>
    <col min="2093" max="2093" width="1.7109375" style="4" customWidth="1"/>
    <col min="2094" max="2096" width="5" style="4" customWidth="1"/>
    <col min="2097" max="2097" width="1.7109375" style="4" customWidth="1"/>
    <col min="2098" max="2100" width="5.140625" style="4" customWidth="1"/>
    <col min="2101" max="2101" width="1.7109375" style="4" customWidth="1"/>
    <col min="2102" max="2103" width="5" style="4" customWidth="1"/>
    <col min="2104" max="2104" width="5.28515625" style="4" customWidth="1"/>
    <col min="2105" max="2303" width="11.42578125" style="4"/>
    <col min="2304" max="2304" width="16.140625" style="4" customWidth="1"/>
    <col min="2305" max="2305" width="6" style="4" customWidth="1"/>
    <col min="2306" max="2306" width="6" style="4" bestFit="1" customWidth="1"/>
    <col min="2307" max="2307" width="5.7109375" style="4" bestFit="1" customWidth="1"/>
    <col min="2308" max="2308" width="1.7109375" style="4" customWidth="1"/>
    <col min="2309" max="2309" width="6" style="4" bestFit="1" customWidth="1"/>
    <col min="2310" max="2311" width="5" style="4" customWidth="1"/>
    <col min="2312" max="2312" width="1.7109375" style="4" customWidth="1"/>
    <col min="2313" max="2315" width="5" style="4" customWidth="1"/>
    <col min="2316" max="2316" width="1.7109375" style="4" customWidth="1"/>
    <col min="2317" max="2319" width="5.140625" style="4" bestFit="1" customWidth="1"/>
    <col min="2320" max="2320" width="1.7109375" style="4" customWidth="1"/>
    <col min="2321" max="2323" width="5.140625" style="4" bestFit="1" customWidth="1"/>
    <col min="2324" max="2324" width="1.7109375" style="4" customWidth="1"/>
    <col min="2325" max="2327" width="5.140625" style="4" bestFit="1" customWidth="1"/>
    <col min="2328" max="2328" width="1.7109375" style="4" customWidth="1"/>
    <col min="2329" max="2329" width="4.85546875" style="4" bestFit="1" customWidth="1"/>
    <col min="2330" max="2331" width="4.42578125" style="4" customWidth="1"/>
    <col min="2332" max="2332" width="8.85546875" style="4" customWidth="1"/>
    <col min="2333" max="2333" width="12" style="4" customWidth="1"/>
    <col min="2334" max="2336" width="6" style="4" customWidth="1"/>
    <col min="2337" max="2337" width="1.7109375" style="4" customWidth="1"/>
    <col min="2338" max="2338" width="6.140625" style="4" customWidth="1"/>
    <col min="2339" max="2340" width="5.140625" style="4" customWidth="1"/>
    <col min="2341" max="2341" width="1.7109375" style="4" customWidth="1"/>
    <col min="2342" max="2344" width="5" style="4" customWidth="1"/>
    <col min="2345" max="2345" width="1.7109375" style="4" customWidth="1"/>
    <col min="2346" max="2348" width="5" style="4" customWidth="1"/>
    <col min="2349" max="2349" width="1.7109375" style="4" customWidth="1"/>
    <col min="2350" max="2352" width="5" style="4" customWidth="1"/>
    <col min="2353" max="2353" width="1.7109375" style="4" customWidth="1"/>
    <col min="2354" max="2356" width="5.140625" style="4" customWidth="1"/>
    <col min="2357" max="2357" width="1.7109375" style="4" customWidth="1"/>
    <col min="2358" max="2359" width="5" style="4" customWidth="1"/>
    <col min="2360" max="2360" width="5.28515625" style="4" customWidth="1"/>
    <col min="2361" max="2559" width="11.42578125" style="4"/>
    <col min="2560" max="2560" width="16.140625" style="4" customWidth="1"/>
    <col min="2561" max="2561" width="6" style="4" customWidth="1"/>
    <col min="2562" max="2562" width="6" style="4" bestFit="1" customWidth="1"/>
    <col min="2563" max="2563" width="5.7109375" style="4" bestFit="1" customWidth="1"/>
    <col min="2564" max="2564" width="1.7109375" style="4" customWidth="1"/>
    <col min="2565" max="2565" width="6" style="4" bestFit="1" customWidth="1"/>
    <col min="2566" max="2567" width="5" style="4" customWidth="1"/>
    <col min="2568" max="2568" width="1.7109375" style="4" customWidth="1"/>
    <col min="2569" max="2571" width="5" style="4" customWidth="1"/>
    <col min="2572" max="2572" width="1.7109375" style="4" customWidth="1"/>
    <col min="2573" max="2575" width="5.140625" style="4" bestFit="1" customWidth="1"/>
    <col min="2576" max="2576" width="1.7109375" style="4" customWidth="1"/>
    <col min="2577" max="2579" width="5.140625" style="4" bestFit="1" customWidth="1"/>
    <col min="2580" max="2580" width="1.7109375" style="4" customWidth="1"/>
    <col min="2581" max="2583" width="5.140625" style="4" bestFit="1" customWidth="1"/>
    <col min="2584" max="2584" width="1.7109375" style="4" customWidth="1"/>
    <col min="2585" max="2585" width="4.85546875" style="4" bestFit="1" customWidth="1"/>
    <col min="2586" max="2587" width="4.42578125" style="4" customWidth="1"/>
    <col min="2588" max="2588" width="8.85546875" style="4" customWidth="1"/>
    <col min="2589" max="2589" width="12" style="4" customWidth="1"/>
    <col min="2590" max="2592" width="6" style="4" customWidth="1"/>
    <col min="2593" max="2593" width="1.7109375" style="4" customWidth="1"/>
    <col min="2594" max="2594" width="6.140625" style="4" customWidth="1"/>
    <col min="2595" max="2596" width="5.140625" style="4" customWidth="1"/>
    <col min="2597" max="2597" width="1.7109375" style="4" customWidth="1"/>
    <col min="2598" max="2600" width="5" style="4" customWidth="1"/>
    <col min="2601" max="2601" width="1.7109375" style="4" customWidth="1"/>
    <col min="2602" max="2604" width="5" style="4" customWidth="1"/>
    <col min="2605" max="2605" width="1.7109375" style="4" customWidth="1"/>
    <col min="2606" max="2608" width="5" style="4" customWidth="1"/>
    <col min="2609" max="2609" width="1.7109375" style="4" customWidth="1"/>
    <col min="2610" max="2612" width="5.140625" style="4" customWidth="1"/>
    <col min="2613" max="2613" width="1.7109375" style="4" customWidth="1"/>
    <col min="2614" max="2615" width="5" style="4" customWidth="1"/>
    <col min="2616" max="2616" width="5.28515625" style="4" customWidth="1"/>
    <col min="2617" max="2815" width="11.42578125" style="4"/>
    <col min="2816" max="2816" width="16.140625" style="4" customWidth="1"/>
    <col min="2817" max="2817" width="6" style="4" customWidth="1"/>
    <col min="2818" max="2818" width="6" style="4" bestFit="1" customWidth="1"/>
    <col min="2819" max="2819" width="5.7109375" style="4" bestFit="1" customWidth="1"/>
    <col min="2820" max="2820" width="1.7109375" style="4" customWidth="1"/>
    <col min="2821" max="2821" width="6" style="4" bestFit="1" customWidth="1"/>
    <col min="2822" max="2823" width="5" style="4" customWidth="1"/>
    <col min="2824" max="2824" width="1.7109375" style="4" customWidth="1"/>
    <col min="2825" max="2827" width="5" style="4" customWidth="1"/>
    <col min="2828" max="2828" width="1.7109375" style="4" customWidth="1"/>
    <col min="2829" max="2831" width="5.140625" style="4" bestFit="1" customWidth="1"/>
    <col min="2832" max="2832" width="1.7109375" style="4" customWidth="1"/>
    <col min="2833" max="2835" width="5.140625" style="4" bestFit="1" customWidth="1"/>
    <col min="2836" max="2836" width="1.7109375" style="4" customWidth="1"/>
    <col min="2837" max="2839" width="5.140625" style="4" bestFit="1" customWidth="1"/>
    <col min="2840" max="2840" width="1.7109375" style="4" customWidth="1"/>
    <col min="2841" max="2841" width="4.85546875" style="4" bestFit="1" customWidth="1"/>
    <col min="2842" max="2843" width="4.42578125" style="4" customWidth="1"/>
    <col min="2844" max="2844" width="8.85546875" style="4" customWidth="1"/>
    <col min="2845" max="2845" width="12" style="4" customWidth="1"/>
    <col min="2846" max="2848" width="6" style="4" customWidth="1"/>
    <col min="2849" max="2849" width="1.7109375" style="4" customWidth="1"/>
    <col min="2850" max="2850" width="6.140625" style="4" customWidth="1"/>
    <col min="2851" max="2852" width="5.140625" style="4" customWidth="1"/>
    <col min="2853" max="2853" width="1.7109375" style="4" customWidth="1"/>
    <col min="2854" max="2856" width="5" style="4" customWidth="1"/>
    <col min="2857" max="2857" width="1.7109375" style="4" customWidth="1"/>
    <col min="2858" max="2860" width="5" style="4" customWidth="1"/>
    <col min="2861" max="2861" width="1.7109375" style="4" customWidth="1"/>
    <col min="2862" max="2864" width="5" style="4" customWidth="1"/>
    <col min="2865" max="2865" width="1.7109375" style="4" customWidth="1"/>
    <col min="2866" max="2868" width="5.140625" style="4" customWidth="1"/>
    <col min="2869" max="2869" width="1.7109375" style="4" customWidth="1"/>
    <col min="2870" max="2871" width="5" style="4" customWidth="1"/>
    <col min="2872" max="2872" width="5.28515625" style="4" customWidth="1"/>
    <col min="2873" max="3071" width="11.42578125" style="4"/>
    <col min="3072" max="3072" width="16.140625" style="4" customWidth="1"/>
    <col min="3073" max="3073" width="6" style="4" customWidth="1"/>
    <col min="3074" max="3074" width="6" style="4" bestFit="1" customWidth="1"/>
    <col min="3075" max="3075" width="5.7109375" style="4" bestFit="1" customWidth="1"/>
    <col min="3076" max="3076" width="1.7109375" style="4" customWidth="1"/>
    <col min="3077" max="3077" width="6" style="4" bestFit="1" customWidth="1"/>
    <col min="3078" max="3079" width="5" style="4" customWidth="1"/>
    <col min="3080" max="3080" width="1.7109375" style="4" customWidth="1"/>
    <col min="3081" max="3083" width="5" style="4" customWidth="1"/>
    <col min="3084" max="3084" width="1.7109375" style="4" customWidth="1"/>
    <col min="3085" max="3087" width="5.140625" style="4" bestFit="1" customWidth="1"/>
    <col min="3088" max="3088" width="1.7109375" style="4" customWidth="1"/>
    <col min="3089" max="3091" width="5.140625" style="4" bestFit="1" customWidth="1"/>
    <col min="3092" max="3092" width="1.7109375" style="4" customWidth="1"/>
    <col min="3093" max="3095" width="5.140625" style="4" bestFit="1" customWidth="1"/>
    <col min="3096" max="3096" width="1.7109375" style="4" customWidth="1"/>
    <col min="3097" max="3097" width="4.85546875" style="4" bestFit="1" customWidth="1"/>
    <col min="3098" max="3099" width="4.42578125" style="4" customWidth="1"/>
    <col min="3100" max="3100" width="8.85546875" style="4" customWidth="1"/>
    <col min="3101" max="3101" width="12" style="4" customWidth="1"/>
    <col min="3102" max="3104" width="6" style="4" customWidth="1"/>
    <col min="3105" max="3105" width="1.7109375" style="4" customWidth="1"/>
    <col min="3106" max="3106" width="6.140625" style="4" customWidth="1"/>
    <col min="3107" max="3108" width="5.140625" style="4" customWidth="1"/>
    <col min="3109" max="3109" width="1.7109375" style="4" customWidth="1"/>
    <col min="3110" max="3112" width="5" style="4" customWidth="1"/>
    <col min="3113" max="3113" width="1.7109375" style="4" customWidth="1"/>
    <col min="3114" max="3116" width="5" style="4" customWidth="1"/>
    <col min="3117" max="3117" width="1.7109375" style="4" customWidth="1"/>
    <col min="3118" max="3120" width="5" style="4" customWidth="1"/>
    <col min="3121" max="3121" width="1.7109375" style="4" customWidth="1"/>
    <col min="3122" max="3124" width="5.140625" style="4" customWidth="1"/>
    <col min="3125" max="3125" width="1.7109375" style="4" customWidth="1"/>
    <col min="3126" max="3127" width="5" style="4" customWidth="1"/>
    <col min="3128" max="3128" width="5.28515625" style="4" customWidth="1"/>
    <col min="3129" max="3327" width="11.42578125" style="4"/>
    <col min="3328" max="3328" width="16.140625" style="4" customWidth="1"/>
    <col min="3329" max="3329" width="6" style="4" customWidth="1"/>
    <col min="3330" max="3330" width="6" style="4" bestFit="1" customWidth="1"/>
    <col min="3331" max="3331" width="5.7109375" style="4" bestFit="1" customWidth="1"/>
    <col min="3332" max="3332" width="1.7109375" style="4" customWidth="1"/>
    <col min="3333" max="3333" width="6" style="4" bestFit="1" customWidth="1"/>
    <col min="3334" max="3335" width="5" style="4" customWidth="1"/>
    <col min="3336" max="3336" width="1.7109375" style="4" customWidth="1"/>
    <col min="3337" max="3339" width="5" style="4" customWidth="1"/>
    <col min="3340" max="3340" width="1.7109375" style="4" customWidth="1"/>
    <col min="3341" max="3343" width="5.140625" style="4" bestFit="1" customWidth="1"/>
    <col min="3344" max="3344" width="1.7109375" style="4" customWidth="1"/>
    <col min="3345" max="3347" width="5.140625" style="4" bestFit="1" customWidth="1"/>
    <col min="3348" max="3348" width="1.7109375" style="4" customWidth="1"/>
    <col min="3349" max="3351" width="5.140625" style="4" bestFit="1" customWidth="1"/>
    <col min="3352" max="3352" width="1.7109375" style="4" customWidth="1"/>
    <col min="3353" max="3353" width="4.85546875" style="4" bestFit="1" customWidth="1"/>
    <col min="3354" max="3355" width="4.42578125" style="4" customWidth="1"/>
    <col min="3356" max="3356" width="8.85546875" style="4" customWidth="1"/>
    <col min="3357" max="3357" width="12" style="4" customWidth="1"/>
    <col min="3358" max="3360" width="6" style="4" customWidth="1"/>
    <col min="3361" max="3361" width="1.7109375" style="4" customWidth="1"/>
    <col min="3362" max="3362" width="6.140625" style="4" customWidth="1"/>
    <col min="3363" max="3364" width="5.140625" style="4" customWidth="1"/>
    <col min="3365" max="3365" width="1.7109375" style="4" customWidth="1"/>
    <col min="3366" max="3368" width="5" style="4" customWidth="1"/>
    <col min="3369" max="3369" width="1.7109375" style="4" customWidth="1"/>
    <col min="3370" max="3372" width="5" style="4" customWidth="1"/>
    <col min="3373" max="3373" width="1.7109375" style="4" customWidth="1"/>
    <col min="3374" max="3376" width="5" style="4" customWidth="1"/>
    <col min="3377" max="3377" width="1.7109375" style="4" customWidth="1"/>
    <col min="3378" max="3380" width="5.140625" style="4" customWidth="1"/>
    <col min="3381" max="3381" width="1.7109375" style="4" customWidth="1"/>
    <col min="3382" max="3383" width="5" style="4" customWidth="1"/>
    <col min="3384" max="3384" width="5.28515625" style="4" customWidth="1"/>
    <col min="3385" max="3583" width="11.42578125" style="4"/>
    <col min="3584" max="3584" width="16.140625" style="4" customWidth="1"/>
    <col min="3585" max="3585" width="6" style="4" customWidth="1"/>
    <col min="3586" max="3586" width="6" style="4" bestFit="1" customWidth="1"/>
    <col min="3587" max="3587" width="5.7109375" style="4" bestFit="1" customWidth="1"/>
    <col min="3588" max="3588" width="1.7109375" style="4" customWidth="1"/>
    <col min="3589" max="3589" width="6" style="4" bestFit="1" customWidth="1"/>
    <col min="3590" max="3591" width="5" style="4" customWidth="1"/>
    <col min="3592" max="3592" width="1.7109375" style="4" customWidth="1"/>
    <col min="3593" max="3595" width="5" style="4" customWidth="1"/>
    <col min="3596" max="3596" width="1.7109375" style="4" customWidth="1"/>
    <col min="3597" max="3599" width="5.140625" style="4" bestFit="1" customWidth="1"/>
    <col min="3600" max="3600" width="1.7109375" style="4" customWidth="1"/>
    <col min="3601" max="3603" width="5.140625" style="4" bestFit="1" customWidth="1"/>
    <col min="3604" max="3604" width="1.7109375" style="4" customWidth="1"/>
    <col min="3605" max="3607" width="5.140625" style="4" bestFit="1" customWidth="1"/>
    <col min="3608" max="3608" width="1.7109375" style="4" customWidth="1"/>
    <col min="3609" max="3609" width="4.85546875" style="4" bestFit="1" customWidth="1"/>
    <col min="3610" max="3611" width="4.42578125" style="4" customWidth="1"/>
    <col min="3612" max="3612" width="8.85546875" style="4" customWidth="1"/>
    <col min="3613" max="3613" width="12" style="4" customWidth="1"/>
    <col min="3614" max="3616" width="6" style="4" customWidth="1"/>
    <col min="3617" max="3617" width="1.7109375" style="4" customWidth="1"/>
    <col min="3618" max="3618" width="6.140625" style="4" customWidth="1"/>
    <col min="3619" max="3620" width="5.140625" style="4" customWidth="1"/>
    <col min="3621" max="3621" width="1.7109375" style="4" customWidth="1"/>
    <col min="3622" max="3624" width="5" style="4" customWidth="1"/>
    <col min="3625" max="3625" width="1.7109375" style="4" customWidth="1"/>
    <col min="3626" max="3628" width="5" style="4" customWidth="1"/>
    <col min="3629" max="3629" width="1.7109375" style="4" customWidth="1"/>
    <col min="3630" max="3632" width="5" style="4" customWidth="1"/>
    <col min="3633" max="3633" width="1.7109375" style="4" customWidth="1"/>
    <col min="3634" max="3636" width="5.140625" style="4" customWidth="1"/>
    <col min="3637" max="3637" width="1.7109375" style="4" customWidth="1"/>
    <col min="3638" max="3639" width="5" style="4" customWidth="1"/>
    <col min="3640" max="3640" width="5.28515625" style="4" customWidth="1"/>
    <col min="3641" max="3839" width="11.42578125" style="4"/>
    <col min="3840" max="3840" width="16.140625" style="4" customWidth="1"/>
    <col min="3841" max="3841" width="6" style="4" customWidth="1"/>
    <col min="3842" max="3842" width="6" style="4" bestFit="1" customWidth="1"/>
    <col min="3843" max="3843" width="5.7109375" style="4" bestFit="1" customWidth="1"/>
    <col min="3844" max="3844" width="1.7109375" style="4" customWidth="1"/>
    <col min="3845" max="3845" width="6" style="4" bestFit="1" customWidth="1"/>
    <col min="3846" max="3847" width="5" style="4" customWidth="1"/>
    <col min="3848" max="3848" width="1.7109375" style="4" customWidth="1"/>
    <col min="3849" max="3851" width="5" style="4" customWidth="1"/>
    <col min="3852" max="3852" width="1.7109375" style="4" customWidth="1"/>
    <col min="3853" max="3855" width="5.140625" style="4" bestFit="1" customWidth="1"/>
    <col min="3856" max="3856" width="1.7109375" style="4" customWidth="1"/>
    <col min="3857" max="3859" width="5.140625" style="4" bestFit="1" customWidth="1"/>
    <col min="3860" max="3860" width="1.7109375" style="4" customWidth="1"/>
    <col min="3861" max="3863" width="5.140625" style="4" bestFit="1" customWidth="1"/>
    <col min="3864" max="3864" width="1.7109375" style="4" customWidth="1"/>
    <col min="3865" max="3865" width="4.85546875" style="4" bestFit="1" customWidth="1"/>
    <col min="3866" max="3867" width="4.42578125" style="4" customWidth="1"/>
    <col min="3868" max="3868" width="8.85546875" style="4" customWidth="1"/>
    <col min="3869" max="3869" width="12" style="4" customWidth="1"/>
    <col min="3870" max="3872" width="6" style="4" customWidth="1"/>
    <col min="3873" max="3873" width="1.7109375" style="4" customWidth="1"/>
    <col min="3874" max="3874" width="6.140625" style="4" customWidth="1"/>
    <col min="3875" max="3876" width="5.140625" style="4" customWidth="1"/>
    <col min="3877" max="3877" width="1.7109375" style="4" customWidth="1"/>
    <col min="3878" max="3880" width="5" style="4" customWidth="1"/>
    <col min="3881" max="3881" width="1.7109375" style="4" customWidth="1"/>
    <col min="3882" max="3884" width="5" style="4" customWidth="1"/>
    <col min="3885" max="3885" width="1.7109375" style="4" customWidth="1"/>
    <col min="3886" max="3888" width="5" style="4" customWidth="1"/>
    <col min="3889" max="3889" width="1.7109375" style="4" customWidth="1"/>
    <col min="3890" max="3892" width="5.140625" style="4" customWidth="1"/>
    <col min="3893" max="3893" width="1.7109375" style="4" customWidth="1"/>
    <col min="3894" max="3895" width="5" style="4" customWidth="1"/>
    <col min="3896" max="3896" width="5.28515625" style="4" customWidth="1"/>
    <col min="3897" max="4095" width="11.42578125" style="4"/>
    <col min="4096" max="4096" width="16.140625" style="4" customWidth="1"/>
    <col min="4097" max="4097" width="6" style="4" customWidth="1"/>
    <col min="4098" max="4098" width="6" style="4" bestFit="1" customWidth="1"/>
    <col min="4099" max="4099" width="5.7109375" style="4" bestFit="1" customWidth="1"/>
    <col min="4100" max="4100" width="1.7109375" style="4" customWidth="1"/>
    <col min="4101" max="4101" width="6" style="4" bestFit="1" customWidth="1"/>
    <col min="4102" max="4103" width="5" style="4" customWidth="1"/>
    <col min="4104" max="4104" width="1.7109375" style="4" customWidth="1"/>
    <col min="4105" max="4107" width="5" style="4" customWidth="1"/>
    <col min="4108" max="4108" width="1.7109375" style="4" customWidth="1"/>
    <col min="4109" max="4111" width="5.140625" style="4" bestFit="1" customWidth="1"/>
    <col min="4112" max="4112" width="1.7109375" style="4" customWidth="1"/>
    <col min="4113" max="4115" width="5.140625" style="4" bestFit="1" customWidth="1"/>
    <col min="4116" max="4116" width="1.7109375" style="4" customWidth="1"/>
    <col min="4117" max="4119" width="5.140625" style="4" bestFit="1" customWidth="1"/>
    <col min="4120" max="4120" width="1.7109375" style="4" customWidth="1"/>
    <col min="4121" max="4121" width="4.85546875" style="4" bestFit="1" customWidth="1"/>
    <col min="4122" max="4123" width="4.42578125" style="4" customWidth="1"/>
    <col min="4124" max="4124" width="8.85546875" style="4" customWidth="1"/>
    <col min="4125" max="4125" width="12" style="4" customWidth="1"/>
    <col min="4126" max="4128" width="6" style="4" customWidth="1"/>
    <col min="4129" max="4129" width="1.7109375" style="4" customWidth="1"/>
    <col min="4130" max="4130" width="6.140625" style="4" customWidth="1"/>
    <col min="4131" max="4132" width="5.140625" style="4" customWidth="1"/>
    <col min="4133" max="4133" width="1.7109375" style="4" customWidth="1"/>
    <col min="4134" max="4136" width="5" style="4" customWidth="1"/>
    <col min="4137" max="4137" width="1.7109375" style="4" customWidth="1"/>
    <col min="4138" max="4140" width="5" style="4" customWidth="1"/>
    <col min="4141" max="4141" width="1.7109375" style="4" customWidth="1"/>
    <col min="4142" max="4144" width="5" style="4" customWidth="1"/>
    <col min="4145" max="4145" width="1.7109375" style="4" customWidth="1"/>
    <col min="4146" max="4148" width="5.140625" style="4" customWidth="1"/>
    <col min="4149" max="4149" width="1.7109375" style="4" customWidth="1"/>
    <col min="4150" max="4151" width="5" style="4" customWidth="1"/>
    <col min="4152" max="4152" width="5.28515625" style="4" customWidth="1"/>
    <col min="4153" max="4351" width="11.42578125" style="4"/>
    <col min="4352" max="4352" width="16.140625" style="4" customWidth="1"/>
    <col min="4353" max="4353" width="6" style="4" customWidth="1"/>
    <col min="4354" max="4354" width="6" style="4" bestFit="1" customWidth="1"/>
    <col min="4355" max="4355" width="5.7109375" style="4" bestFit="1" customWidth="1"/>
    <col min="4356" max="4356" width="1.7109375" style="4" customWidth="1"/>
    <col min="4357" max="4357" width="6" style="4" bestFit="1" customWidth="1"/>
    <col min="4358" max="4359" width="5" style="4" customWidth="1"/>
    <col min="4360" max="4360" width="1.7109375" style="4" customWidth="1"/>
    <col min="4361" max="4363" width="5" style="4" customWidth="1"/>
    <col min="4364" max="4364" width="1.7109375" style="4" customWidth="1"/>
    <col min="4365" max="4367" width="5.140625" style="4" bestFit="1" customWidth="1"/>
    <col min="4368" max="4368" width="1.7109375" style="4" customWidth="1"/>
    <col min="4369" max="4371" width="5.140625" style="4" bestFit="1" customWidth="1"/>
    <col min="4372" max="4372" width="1.7109375" style="4" customWidth="1"/>
    <col min="4373" max="4375" width="5.140625" style="4" bestFit="1" customWidth="1"/>
    <col min="4376" max="4376" width="1.7109375" style="4" customWidth="1"/>
    <col min="4377" max="4377" width="4.85546875" style="4" bestFit="1" customWidth="1"/>
    <col min="4378" max="4379" width="4.42578125" style="4" customWidth="1"/>
    <col min="4380" max="4380" width="8.85546875" style="4" customWidth="1"/>
    <col min="4381" max="4381" width="12" style="4" customWidth="1"/>
    <col min="4382" max="4384" width="6" style="4" customWidth="1"/>
    <col min="4385" max="4385" width="1.7109375" style="4" customWidth="1"/>
    <col min="4386" max="4386" width="6.140625" style="4" customWidth="1"/>
    <col min="4387" max="4388" width="5.140625" style="4" customWidth="1"/>
    <col min="4389" max="4389" width="1.7109375" style="4" customWidth="1"/>
    <col min="4390" max="4392" width="5" style="4" customWidth="1"/>
    <col min="4393" max="4393" width="1.7109375" style="4" customWidth="1"/>
    <col min="4394" max="4396" width="5" style="4" customWidth="1"/>
    <col min="4397" max="4397" width="1.7109375" style="4" customWidth="1"/>
    <col min="4398" max="4400" width="5" style="4" customWidth="1"/>
    <col min="4401" max="4401" width="1.7109375" style="4" customWidth="1"/>
    <col min="4402" max="4404" width="5.140625" style="4" customWidth="1"/>
    <col min="4405" max="4405" width="1.7109375" style="4" customWidth="1"/>
    <col min="4406" max="4407" width="5" style="4" customWidth="1"/>
    <col min="4408" max="4408" width="5.28515625" style="4" customWidth="1"/>
    <col min="4409" max="4607" width="11.42578125" style="4"/>
    <col min="4608" max="4608" width="16.140625" style="4" customWidth="1"/>
    <col min="4609" max="4609" width="6" style="4" customWidth="1"/>
    <col min="4610" max="4610" width="6" style="4" bestFit="1" customWidth="1"/>
    <col min="4611" max="4611" width="5.7109375" style="4" bestFit="1" customWidth="1"/>
    <col min="4612" max="4612" width="1.7109375" style="4" customWidth="1"/>
    <col min="4613" max="4613" width="6" style="4" bestFit="1" customWidth="1"/>
    <col min="4614" max="4615" width="5" style="4" customWidth="1"/>
    <col min="4616" max="4616" width="1.7109375" style="4" customWidth="1"/>
    <col min="4617" max="4619" width="5" style="4" customWidth="1"/>
    <col min="4620" max="4620" width="1.7109375" style="4" customWidth="1"/>
    <col min="4621" max="4623" width="5.140625" style="4" bestFit="1" customWidth="1"/>
    <col min="4624" max="4624" width="1.7109375" style="4" customWidth="1"/>
    <col min="4625" max="4627" width="5.140625" style="4" bestFit="1" customWidth="1"/>
    <col min="4628" max="4628" width="1.7109375" style="4" customWidth="1"/>
    <col min="4629" max="4631" width="5.140625" style="4" bestFit="1" customWidth="1"/>
    <col min="4632" max="4632" width="1.7109375" style="4" customWidth="1"/>
    <col min="4633" max="4633" width="4.85546875" style="4" bestFit="1" customWidth="1"/>
    <col min="4634" max="4635" width="4.42578125" style="4" customWidth="1"/>
    <col min="4636" max="4636" width="8.85546875" style="4" customWidth="1"/>
    <col min="4637" max="4637" width="12" style="4" customWidth="1"/>
    <col min="4638" max="4640" width="6" style="4" customWidth="1"/>
    <col min="4641" max="4641" width="1.7109375" style="4" customWidth="1"/>
    <col min="4642" max="4642" width="6.140625" style="4" customWidth="1"/>
    <col min="4643" max="4644" width="5.140625" style="4" customWidth="1"/>
    <col min="4645" max="4645" width="1.7109375" style="4" customWidth="1"/>
    <col min="4646" max="4648" width="5" style="4" customWidth="1"/>
    <col min="4649" max="4649" width="1.7109375" style="4" customWidth="1"/>
    <col min="4650" max="4652" width="5" style="4" customWidth="1"/>
    <col min="4653" max="4653" width="1.7109375" style="4" customWidth="1"/>
    <col min="4654" max="4656" width="5" style="4" customWidth="1"/>
    <col min="4657" max="4657" width="1.7109375" style="4" customWidth="1"/>
    <col min="4658" max="4660" width="5.140625" style="4" customWidth="1"/>
    <col min="4661" max="4661" width="1.7109375" style="4" customWidth="1"/>
    <col min="4662" max="4663" width="5" style="4" customWidth="1"/>
    <col min="4664" max="4664" width="5.28515625" style="4" customWidth="1"/>
    <col min="4665" max="4863" width="11.42578125" style="4"/>
    <col min="4864" max="4864" width="16.140625" style="4" customWidth="1"/>
    <col min="4865" max="4865" width="6" style="4" customWidth="1"/>
    <col min="4866" max="4866" width="6" style="4" bestFit="1" customWidth="1"/>
    <col min="4867" max="4867" width="5.7109375" style="4" bestFit="1" customWidth="1"/>
    <col min="4868" max="4868" width="1.7109375" style="4" customWidth="1"/>
    <col min="4869" max="4869" width="6" style="4" bestFit="1" customWidth="1"/>
    <col min="4870" max="4871" width="5" style="4" customWidth="1"/>
    <col min="4872" max="4872" width="1.7109375" style="4" customWidth="1"/>
    <col min="4873" max="4875" width="5" style="4" customWidth="1"/>
    <col min="4876" max="4876" width="1.7109375" style="4" customWidth="1"/>
    <col min="4877" max="4879" width="5.140625" style="4" bestFit="1" customWidth="1"/>
    <col min="4880" max="4880" width="1.7109375" style="4" customWidth="1"/>
    <col min="4881" max="4883" width="5.140625" style="4" bestFit="1" customWidth="1"/>
    <col min="4884" max="4884" width="1.7109375" style="4" customWidth="1"/>
    <col min="4885" max="4887" width="5.140625" style="4" bestFit="1" customWidth="1"/>
    <col min="4888" max="4888" width="1.7109375" style="4" customWidth="1"/>
    <col min="4889" max="4889" width="4.85546875" style="4" bestFit="1" customWidth="1"/>
    <col min="4890" max="4891" width="4.42578125" style="4" customWidth="1"/>
    <col min="4892" max="4892" width="8.85546875" style="4" customWidth="1"/>
    <col min="4893" max="4893" width="12" style="4" customWidth="1"/>
    <col min="4894" max="4896" width="6" style="4" customWidth="1"/>
    <col min="4897" max="4897" width="1.7109375" style="4" customWidth="1"/>
    <col min="4898" max="4898" width="6.140625" style="4" customWidth="1"/>
    <col min="4899" max="4900" width="5.140625" style="4" customWidth="1"/>
    <col min="4901" max="4901" width="1.7109375" style="4" customWidth="1"/>
    <col min="4902" max="4904" width="5" style="4" customWidth="1"/>
    <col min="4905" max="4905" width="1.7109375" style="4" customWidth="1"/>
    <col min="4906" max="4908" width="5" style="4" customWidth="1"/>
    <col min="4909" max="4909" width="1.7109375" style="4" customWidth="1"/>
    <col min="4910" max="4912" width="5" style="4" customWidth="1"/>
    <col min="4913" max="4913" width="1.7109375" style="4" customWidth="1"/>
    <col min="4914" max="4916" width="5.140625" style="4" customWidth="1"/>
    <col min="4917" max="4917" width="1.7109375" style="4" customWidth="1"/>
    <col min="4918" max="4919" width="5" style="4" customWidth="1"/>
    <col min="4920" max="4920" width="5.28515625" style="4" customWidth="1"/>
    <col min="4921" max="5119" width="11.42578125" style="4"/>
    <col min="5120" max="5120" width="16.140625" style="4" customWidth="1"/>
    <col min="5121" max="5121" width="6" style="4" customWidth="1"/>
    <col min="5122" max="5122" width="6" style="4" bestFit="1" customWidth="1"/>
    <col min="5123" max="5123" width="5.7109375" style="4" bestFit="1" customWidth="1"/>
    <col min="5124" max="5124" width="1.7109375" style="4" customWidth="1"/>
    <col min="5125" max="5125" width="6" style="4" bestFit="1" customWidth="1"/>
    <col min="5126" max="5127" width="5" style="4" customWidth="1"/>
    <col min="5128" max="5128" width="1.7109375" style="4" customWidth="1"/>
    <col min="5129" max="5131" width="5" style="4" customWidth="1"/>
    <col min="5132" max="5132" width="1.7109375" style="4" customWidth="1"/>
    <col min="5133" max="5135" width="5.140625" style="4" bestFit="1" customWidth="1"/>
    <col min="5136" max="5136" width="1.7109375" style="4" customWidth="1"/>
    <col min="5137" max="5139" width="5.140625" style="4" bestFit="1" customWidth="1"/>
    <col min="5140" max="5140" width="1.7109375" style="4" customWidth="1"/>
    <col min="5141" max="5143" width="5.140625" style="4" bestFit="1" customWidth="1"/>
    <col min="5144" max="5144" width="1.7109375" style="4" customWidth="1"/>
    <col min="5145" max="5145" width="4.85546875" style="4" bestFit="1" customWidth="1"/>
    <col min="5146" max="5147" width="4.42578125" style="4" customWidth="1"/>
    <col min="5148" max="5148" width="8.85546875" style="4" customWidth="1"/>
    <col min="5149" max="5149" width="12" style="4" customWidth="1"/>
    <col min="5150" max="5152" width="6" style="4" customWidth="1"/>
    <col min="5153" max="5153" width="1.7109375" style="4" customWidth="1"/>
    <col min="5154" max="5154" width="6.140625" style="4" customWidth="1"/>
    <col min="5155" max="5156" width="5.140625" style="4" customWidth="1"/>
    <col min="5157" max="5157" width="1.7109375" style="4" customWidth="1"/>
    <col min="5158" max="5160" width="5" style="4" customWidth="1"/>
    <col min="5161" max="5161" width="1.7109375" style="4" customWidth="1"/>
    <col min="5162" max="5164" width="5" style="4" customWidth="1"/>
    <col min="5165" max="5165" width="1.7109375" style="4" customWidth="1"/>
    <col min="5166" max="5168" width="5" style="4" customWidth="1"/>
    <col min="5169" max="5169" width="1.7109375" style="4" customWidth="1"/>
    <col min="5170" max="5172" width="5.140625" style="4" customWidth="1"/>
    <col min="5173" max="5173" width="1.7109375" style="4" customWidth="1"/>
    <col min="5174" max="5175" width="5" style="4" customWidth="1"/>
    <col min="5176" max="5176" width="5.28515625" style="4" customWidth="1"/>
    <col min="5177" max="5375" width="11.42578125" style="4"/>
    <col min="5376" max="5376" width="16.140625" style="4" customWidth="1"/>
    <col min="5377" max="5377" width="6" style="4" customWidth="1"/>
    <col min="5378" max="5378" width="6" style="4" bestFit="1" customWidth="1"/>
    <col min="5379" max="5379" width="5.7109375" style="4" bestFit="1" customWidth="1"/>
    <col min="5380" max="5380" width="1.7109375" style="4" customWidth="1"/>
    <col min="5381" max="5381" width="6" style="4" bestFit="1" customWidth="1"/>
    <col min="5382" max="5383" width="5" style="4" customWidth="1"/>
    <col min="5384" max="5384" width="1.7109375" style="4" customWidth="1"/>
    <col min="5385" max="5387" width="5" style="4" customWidth="1"/>
    <col min="5388" max="5388" width="1.7109375" style="4" customWidth="1"/>
    <col min="5389" max="5391" width="5.140625" style="4" bestFit="1" customWidth="1"/>
    <col min="5392" max="5392" width="1.7109375" style="4" customWidth="1"/>
    <col min="5393" max="5395" width="5.140625" style="4" bestFit="1" customWidth="1"/>
    <col min="5396" max="5396" width="1.7109375" style="4" customWidth="1"/>
    <col min="5397" max="5399" width="5.140625" style="4" bestFit="1" customWidth="1"/>
    <col min="5400" max="5400" width="1.7109375" style="4" customWidth="1"/>
    <col min="5401" max="5401" width="4.85546875" style="4" bestFit="1" customWidth="1"/>
    <col min="5402" max="5403" width="4.42578125" style="4" customWidth="1"/>
    <col min="5404" max="5404" width="8.85546875" style="4" customWidth="1"/>
    <col min="5405" max="5405" width="12" style="4" customWidth="1"/>
    <col min="5406" max="5408" width="6" style="4" customWidth="1"/>
    <col min="5409" max="5409" width="1.7109375" style="4" customWidth="1"/>
    <col min="5410" max="5410" width="6.140625" style="4" customWidth="1"/>
    <col min="5411" max="5412" width="5.140625" style="4" customWidth="1"/>
    <col min="5413" max="5413" width="1.7109375" style="4" customWidth="1"/>
    <col min="5414" max="5416" width="5" style="4" customWidth="1"/>
    <col min="5417" max="5417" width="1.7109375" style="4" customWidth="1"/>
    <col min="5418" max="5420" width="5" style="4" customWidth="1"/>
    <col min="5421" max="5421" width="1.7109375" style="4" customWidth="1"/>
    <col min="5422" max="5424" width="5" style="4" customWidth="1"/>
    <col min="5425" max="5425" width="1.7109375" style="4" customWidth="1"/>
    <col min="5426" max="5428" width="5.140625" style="4" customWidth="1"/>
    <col min="5429" max="5429" width="1.7109375" style="4" customWidth="1"/>
    <col min="5430" max="5431" width="5" style="4" customWidth="1"/>
    <col min="5432" max="5432" width="5.28515625" style="4" customWidth="1"/>
    <col min="5433" max="5631" width="11.42578125" style="4"/>
    <col min="5632" max="5632" width="16.140625" style="4" customWidth="1"/>
    <col min="5633" max="5633" width="6" style="4" customWidth="1"/>
    <col min="5634" max="5634" width="6" style="4" bestFit="1" customWidth="1"/>
    <col min="5635" max="5635" width="5.7109375" style="4" bestFit="1" customWidth="1"/>
    <col min="5636" max="5636" width="1.7109375" style="4" customWidth="1"/>
    <col min="5637" max="5637" width="6" style="4" bestFit="1" customWidth="1"/>
    <col min="5638" max="5639" width="5" style="4" customWidth="1"/>
    <col min="5640" max="5640" width="1.7109375" style="4" customWidth="1"/>
    <col min="5641" max="5643" width="5" style="4" customWidth="1"/>
    <col min="5644" max="5644" width="1.7109375" style="4" customWidth="1"/>
    <col min="5645" max="5647" width="5.140625" style="4" bestFit="1" customWidth="1"/>
    <col min="5648" max="5648" width="1.7109375" style="4" customWidth="1"/>
    <col min="5649" max="5651" width="5.140625" style="4" bestFit="1" customWidth="1"/>
    <col min="5652" max="5652" width="1.7109375" style="4" customWidth="1"/>
    <col min="5653" max="5655" width="5.140625" style="4" bestFit="1" customWidth="1"/>
    <col min="5656" max="5656" width="1.7109375" style="4" customWidth="1"/>
    <col min="5657" max="5657" width="4.85546875" style="4" bestFit="1" customWidth="1"/>
    <col min="5658" max="5659" width="4.42578125" style="4" customWidth="1"/>
    <col min="5660" max="5660" width="8.85546875" style="4" customWidth="1"/>
    <col min="5661" max="5661" width="12" style="4" customWidth="1"/>
    <col min="5662" max="5664" width="6" style="4" customWidth="1"/>
    <col min="5665" max="5665" width="1.7109375" style="4" customWidth="1"/>
    <col min="5666" max="5666" width="6.140625" style="4" customWidth="1"/>
    <col min="5667" max="5668" width="5.140625" style="4" customWidth="1"/>
    <col min="5669" max="5669" width="1.7109375" style="4" customWidth="1"/>
    <col min="5670" max="5672" width="5" style="4" customWidth="1"/>
    <col min="5673" max="5673" width="1.7109375" style="4" customWidth="1"/>
    <col min="5674" max="5676" width="5" style="4" customWidth="1"/>
    <col min="5677" max="5677" width="1.7109375" style="4" customWidth="1"/>
    <col min="5678" max="5680" width="5" style="4" customWidth="1"/>
    <col min="5681" max="5681" width="1.7109375" style="4" customWidth="1"/>
    <col min="5682" max="5684" width="5.140625" style="4" customWidth="1"/>
    <col min="5685" max="5685" width="1.7109375" style="4" customWidth="1"/>
    <col min="5686" max="5687" width="5" style="4" customWidth="1"/>
    <col min="5688" max="5688" width="5.28515625" style="4" customWidth="1"/>
    <col min="5689" max="5887" width="11.42578125" style="4"/>
    <col min="5888" max="5888" width="16.140625" style="4" customWidth="1"/>
    <col min="5889" max="5889" width="6" style="4" customWidth="1"/>
    <col min="5890" max="5890" width="6" style="4" bestFit="1" customWidth="1"/>
    <col min="5891" max="5891" width="5.7109375" style="4" bestFit="1" customWidth="1"/>
    <col min="5892" max="5892" width="1.7109375" style="4" customWidth="1"/>
    <col min="5893" max="5893" width="6" style="4" bestFit="1" customWidth="1"/>
    <col min="5894" max="5895" width="5" style="4" customWidth="1"/>
    <col min="5896" max="5896" width="1.7109375" style="4" customWidth="1"/>
    <col min="5897" max="5899" width="5" style="4" customWidth="1"/>
    <col min="5900" max="5900" width="1.7109375" style="4" customWidth="1"/>
    <col min="5901" max="5903" width="5.140625" style="4" bestFit="1" customWidth="1"/>
    <col min="5904" max="5904" width="1.7109375" style="4" customWidth="1"/>
    <col min="5905" max="5907" width="5.140625" style="4" bestFit="1" customWidth="1"/>
    <col min="5908" max="5908" width="1.7109375" style="4" customWidth="1"/>
    <col min="5909" max="5911" width="5.140625" style="4" bestFit="1" customWidth="1"/>
    <col min="5912" max="5912" width="1.7109375" style="4" customWidth="1"/>
    <col min="5913" max="5913" width="4.85546875" style="4" bestFit="1" customWidth="1"/>
    <col min="5914" max="5915" width="4.42578125" style="4" customWidth="1"/>
    <col min="5916" max="5916" width="8.85546875" style="4" customWidth="1"/>
    <col min="5917" max="5917" width="12" style="4" customWidth="1"/>
    <col min="5918" max="5920" width="6" style="4" customWidth="1"/>
    <col min="5921" max="5921" width="1.7109375" style="4" customWidth="1"/>
    <col min="5922" max="5922" width="6.140625" style="4" customWidth="1"/>
    <col min="5923" max="5924" width="5.140625" style="4" customWidth="1"/>
    <col min="5925" max="5925" width="1.7109375" style="4" customWidth="1"/>
    <col min="5926" max="5928" width="5" style="4" customWidth="1"/>
    <col min="5929" max="5929" width="1.7109375" style="4" customWidth="1"/>
    <col min="5930" max="5932" width="5" style="4" customWidth="1"/>
    <col min="5933" max="5933" width="1.7109375" style="4" customWidth="1"/>
    <col min="5934" max="5936" width="5" style="4" customWidth="1"/>
    <col min="5937" max="5937" width="1.7109375" style="4" customWidth="1"/>
    <col min="5938" max="5940" width="5.140625" style="4" customWidth="1"/>
    <col min="5941" max="5941" width="1.7109375" style="4" customWidth="1"/>
    <col min="5942" max="5943" width="5" style="4" customWidth="1"/>
    <col min="5944" max="5944" width="5.28515625" style="4" customWidth="1"/>
    <col min="5945" max="6143" width="11.42578125" style="4"/>
    <col min="6144" max="6144" width="16.140625" style="4" customWidth="1"/>
    <col min="6145" max="6145" width="6" style="4" customWidth="1"/>
    <col min="6146" max="6146" width="6" style="4" bestFit="1" customWidth="1"/>
    <col min="6147" max="6147" width="5.7109375" style="4" bestFit="1" customWidth="1"/>
    <col min="6148" max="6148" width="1.7109375" style="4" customWidth="1"/>
    <col min="6149" max="6149" width="6" style="4" bestFit="1" customWidth="1"/>
    <col min="6150" max="6151" width="5" style="4" customWidth="1"/>
    <col min="6152" max="6152" width="1.7109375" style="4" customWidth="1"/>
    <col min="6153" max="6155" width="5" style="4" customWidth="1"/>
    <col min="6156" max="6156" width="1.7109375" style="4" customWidth="1"/>
    <col min="6157" max="6159" width="5.140625" style="4" bestFit="1" customWidth="1"/>
    <col min="6160" max="6160" width="1.7109375" style="4" customWidth="1"/>
    <col min="6161" max="6163" width="5.140625" style="4" bestFit="1" customWidth="1"/>
    <col min="6164" max="6164" width="1.7109375" style="4" customWidth="1"/>
    <col min="6165" max="6167" width="5.140625" style="4" bestFit="1" customWidth="1"/>
    <col min="6168" max="6168" width="1.7109375" style="4" customWidth="1"/>
    <col min="6169" max="6169" width="4.85546875" style="4" bestFit="1" customWidth="1"/>
    <col min="6170" max="6171" width="4.42578125" style="4" customWidth="1"/>
    <col min="6172" max="6172" width="8.85546875" style="4" customWidth="1"/>
    <col min="6173" max="6173" width="12" style="4" customWidth="1"/>
    <col min="6174" max="6176" width="6" style="4" customWidth="1"/>
    <col min="6177" max="6177" width="1.7109375" style="4" customWidth="1"/>
    <col min="6178" max="6178" width="6.140625" style="4" customWidth="1"/>
    <col min="6179" max="6180" width="5.140625" style="4" customWidth="1"/>
    <col min="6181" max="6181" width="1.7109375" style="4" customWidth="1"/>
    <col min="6182" max="6184" width="5" style="4" customWidth="1"/>
    <col min="6185" max="6185" width="1.7109375" style="4" customWidth="1"/>
    <col min="6186" max="6188" width="5" style="4" customWidth="1"/>
    <col min="6189" max="6189" width="1.7109375" style="4" customWidth="1"/>
    <col min="6190" max="6192" width="5" style="4" customWidth="1"/>
    <col min="6193" max="6193" width="1.7109375" style="4" customWidth="1"/>
    <col min="6194" max="6196" width="5.140625" style="4" customWidth="1"/>
    <col min="6197" max="6197" width="1.7109375" style="4" customWidth="1"/>
    <col min="6198" max="6199" width="5" style="4" customWidth="1"/>
    <col min="6200" max="6200" width="5.28515625" style="4" customWidth="1"/>
    <col min="6201" max="6399" width="11.42578125" style="4"/>
    <col min="6400" max="6400" width="16.140625" style="4" customWidth="1"/>
    <col min="6401" max="6401" width="6" style="4" customWidth="1"/>
    <col min="6402" max="6402" width="6" style="4" bestFit="1" customWidth="1"/>
    <col min="6403" max="6403" width="5.7109375" style="4" bestFit="1" customWidth="1"/>
    <col min="6404" max="6404" width="1.7109375" style="4" customWidth="1"/>
    <col min="6405" max="6405" width="6" style="4" bestFit="1" customWidth="1"/>
    <col min="6406" max="6407" width="5" style="4" customWidth="1"/>
    <col min="6408" max="6408" width="1.7109375" style="4" customWidth="1"/>
    <col min="6409" max="6411" width="5" style="4" customWidth="1"/>
    <col min="6412" max="6412" width="1.7109375" style="4" customWidth="1"/>
    <col min="6413" max="6415" width="5.140625" style="4" bestFit="1" customWidth="1"/>
    <col min="6416" max="6416" width="1.7109375" style="4" customWidth="1"/>
    <col min="6417" max="6419" width="5.140625" style="4" bestFit="1" customWidth="1"/>
    <col min="6420" max="6420" width="1.7109375" style="4" customWidth="1"/>
    <col min="6421" max="6423" width="5.140625" style="4" bestFit="1" customWidth="1"/>
    <col min="6424" max="6424" width="1.7109375" style="4" customWidth="1"/>
    <col min="6425" max="6425" width="4.85546875" style="4" bestFit="1" customWidth="1"/>
    <col min="6426" max="6427" width="4.42578125" style="4" customWidth="1"/>
    <col min="6428" max="6428" width="8.85546875" style="4" customWidth="1"/>
    <col min="6429" max="6429" width="12" style="4" customWidth="1"/>
    <col min="6430" max="6432" width="6" style="4" customWidth="1"/>
    <col min="6433" max="6433" width="1.7109375" style="4" customWidth="1"/>
    <col min="6434" max="6434" width="6.140625" style="4" customWidth="1"/>
    <col min="6435" max="6436" width="5.140625" style="4" customWidth="1"/>
    <col min="6437" max="6437" width="1.7109375" style="4" customWidth="1"/>
    <col min="6438" max="6440" width="5" style="4" customWidth="1"/>
    <col min="6441" max="6441" width="1.7109375" style="4" customWidth="1"/>
    <col min="6442" max="6444" width="5" style="4" customWidth="1"/>
    <col min="6445" max="6445" width="1.7109375" style="4" customWidth="1"/>
    <col min="6446" max="6448" width="5" style="4" customWidth="1"/>
    <col min="6449" max="6449" width="1.7109375" style="4" customWidth="1"/>
    <col min="6450" max="6452" width="5.140625" style="4" customWidth="1"/>
    <col min="6453" max="6453" width="1.7109375" style="4" customWidth="1"/>
    <col min="6454" max="6455" width="5" style="4" customWidth="1"/>
    <col min="6456" max="6456" width="5.28515625" style="4" customWidth="1"/>
    <col min="6457" max="6655" width="11.42578125" style="4"/>
    <col min="6656" max="6656" width="16.140625" style="4" customWidth="1"/>
    <col min="6657" max="6657" width="6" style="4" customWidth="1"/>
    <col min="6658" max="6658" width="6" style="4" bestFit="1" customWidth="1"/>
    <col min="6659" max="6659" width="5.7109375" style="4" bestFit="1" customWidth="1"/>
    <col min="6660" max="6660" width="1.7109375" style="4" customWidth="1"/>
    <col min="6661" max="6661" width="6" style="4" bestFit="1" customWidth="1"/>
    <col min="6662" max="6663" width="5" style="4" customWidth="1"/>
    <col min="6664" max="6664" width="1.7109375" style="4" customWidth="1"/>
    <col min="6665" max="6667" width="5" style="4" customWidth="1"/>
    <col min="6668" max="6668" width="1.7109375" style="4" customWidth="1"/>
    <col min="6669" max="6671" width="5.140625" style="4" bestFit="1" customWidth="1"/>
    <col min="6672" max="6672" width="1.7109375" style="4" customWidth="1"/>
    <col min="6673" max="6675" width="5.140625" style="4" bestFit="1" customWidth="1"/>
    <col min="6676" max="6676" width="1.7109375" style="4" customWidth="1"/>
    <col min="6677" max="6679" width="5.140625" style="4" bestFit="1" customWidth="1"/>
    <col min="6680" max="6680" width="1.7109375" style="4" customWidth="1"/>
    <col min="6681" max="6681" width="4.85546875" style="4" bestFit="1" customWidth="1"/>
    <col min="6682" max="6683" width="4.42578125" style="4" customWidth="1"/>
    <col min="6684" max="6684" width="8.85546875" style="4" customWidth="1"/>
    <col min="6685" max="6685" width="12" style="4" customWidth="1"/>
    <col min="6686" max="6688" width="6" style="4" customWidth="1"/>
    <col min="6689" max="6689" width="1.7109375" style="4" customWidth="1"/>
    <col min="6690" max="6690" width="6.140625" style="4" customWidth="1"/>
    <col min="6691" max="6692" width="5.140625" style="4" customWidth="1"/>
    <col min="6693" max="6693" width="1.7109375" style="4" customWidth="1"/>
    <col min="6694" max="6696" width="5" style="4" customWidth="1"/>
    <col min="6697" max="6697" width="1.7109375" style="4" customWidth="1"/>
    <col min="6698" max="6700" width="5" style="4" customWidth="1"/>
    <col min="6701" max="6701" width="1.7109375" style="4" customWidth="1"/>
    <col min="6702" max="6704" width="5" style="4" customWidth="1"/>
    <col min="6705" max="6705" width="1.7109375" style="4" customWidth="1"/>
    <col min="6706" max="6708" width="5.140625" style="4" customWidth="1"/>
    <col min="6709" max="6709" width="1.7109375" style="4" customWidth="1"/>
    <col min="6710" max="6711" width="5" style="4" customWidth="1"/>
    <col min="6712" max="6712" width="5.28515625" style="4" customWidth="1"/>
    <col min="6713" max="6911" width="11.42578125" style="4"/>
    <col min="6912" max="6912" width="16.140625" style="4" customWidth="1"/>
    <col min="6913" max="6913" width="6" style="4" customWidth="1"/>
    <col min="6914" max="6914" width="6" style="4" bestFit="1" customWidth="1"/>
    <col min="6915" max="6915" width="5.7109375" style="4" bestFit="1" customWidth="1"/>
    <col min="6916" max="6916" width="1.7109375" style="4" customWidth="1"/>
    <col min="6917" max="6917" width="6" style="4" bestFit="1" customWidth="1"/>
    <col min="6918" max="6919" width="5" style="4" customWidth="1"/>
    <col min="6920" max="6920" width="1.7109375" style="4" customWidth="1"/>
    <col min="6921" max="6923" width="5" style="4" customWidth="1"/>
    <col min="6924" max="6924" width="1.7109375" style="4" customWidth="1"/>
    <col min="6925" max="6927" width="5.140625" style="4" bestFit="1" customWidth="1"/>
    <col min="6928" max="6928" width="1.7109375" style="4" customWidth="1"/>
    <col min="6929" max="6931" width="5.140625" style="4" bestFit="1" customWidth="1"/>
    <col min="6932" max="6932" width="1.7109375" style="4" customWidth="1"/>
    <col min="6933" max="6935" width="5.140625" style="4" bestFit="1" customWidth="1"/>
    <col min="6936" max="6936" width="1.7109375" style="4" customWidth="1"/>
    <col min="6937" max="6937" width="4.85546875" style="4" bestFit="1" customWidth="1"/>
    <col min="6938" max="6939" width="4.42578125" style="4" customWidth="1"/>
    <col min="6940" max="6940" width="8.85546875" style="4" customWidth="1"/>
    <col min="6941" max="6941" width="12" style="4" customWidth="1"/>
    <col min="6942" max="6944" width="6" style="4" customWidth="1"/>
    <col min="6945" max="6945" width="1.7109375" style="4" customWidth="1"/>
    <col min="6946" max="6946" width="6.140625" style="4" customWidth="1"/>
    <col min="6947" max="6948" width="5.140625" style="4" customWidth="1"/>
    <col min="6949" max="6949" width="1.7109375" style="4" customWidth="1"/>
    <col min="6950" max="6952" width="5" style="4" customWidth="1"/>
    <col min="6953" max="6953" width="1.7109375" style="4" customWidth="1"/>
    <col min="6954" max="6956" width="5" style="4" customWidth="1"/>
    <col min="6957" max="6957" width="1.7109375" style="4" customWidth="1"/>
    <col min="6958" max="6960" width="5" style="4" customWidth="1"/>
    <col min="6961" max="6961" width="1.7109375" style="4" customWidth="1"/>
    <col min="6962" max="6964" width="5.140625" style="4" customWidth="1"/>
    <col min="6965" max="6965" width="1.7109375" style="4" customWidth="1"/>
    <col min="6966" max="6967" width="5" style="4" customWidth="1"/>
    <col min="6968" max="6968" width="5.28515625" style="4" customWidth="1"/>
    <col min="6969" max="7167" width="11.42578125" style="4"/>
    <col min="7168" max="7168" width="16.140625" style="4" customWidth="1"/>
    <col min="7169" max="7169" width="6" style="4" customWidth="1"/>
    <col min="7170" max="7170" width="6" style="4" bestFit="1" customWidth="1"/>
    <col min="7171" max="7171" width="5.7109375" style="4" bestFit="1" customWidth="1"/>
    <col min="7172" max="7172" width="1.7109375" style="4" customWidth="1"/>
    <col min="7173" max="7173" width="6" style="4" bestFit="1" customWidth="1"/>
    <col min="7174" max="7175" width="5" style="4" customWidth="1"/>
    <col min="7176" max="7176" width="1.7109375" style="4" customWidth="1"/>
    <col min="7177" max="7179" width="5" style="4" customWidth="1"/>
    <col min="7180" max="7180" width="1.7109375" style="4" customWidth="1"/>
    <col min="7181" max="7183" width="5.140625" style="4" bestFit="1" customWidth="1"/>
    <col min="7184" max="7184" width="1.7109375" style="4" customWidth="1"/>
    <col min="7185" max="7187" width="5.140625" style="4" bestFit="1" customWidth="1"/>
    <col min="7188" max="7188" width="1.7109375" style="4" customWidth="1"/>
    <col min="7189" max="7191" width="5.140625" style="4" bestFit="1" customWidth="1"/>
    <col min="7192" max="7192" width="1.7109375" style="4" customWidth="1"/>
    <col min="7193" max="7193" width="4.85546875" style="4" bestFit="1" customWidth="1"/>
    <col min="7194" max="7195" width="4.42578125" style="4" customWidth="1"/>
    <col min="7196" max="7196" width="8.85546875" style="4" customWidth="1"/>
    <col min="7197" max="7197" width="12" style="4" customWidth="1"/>
    <col min="7198" max="7200" width="6" style="4" customWidth="1"/>
    <col min="7201" max="7201" width="1.7109375" style="4" customWidth="1"/>
    <col min="7202" max="7202" width="6.140625" style="4" customWidth="1"/>
    <col min="7203" max="7204" width="5.140625" style="4" customWidth="1"/>
    <col min="7205" max="7205" width="1.7109375" style="4" customWidth="1"/>
    <col min="7206" max="7208" width="5" style="4" customWidth="1"/>
    <col min="7209" max="7209" width="1.7109375" style="4" customWidth="1"/>
    <col min="7210" max="7212" width="5" style="4" customWidth="1"/>
    <col min="7213" max="7213" width="1.7109375" style="4" customWidth="1"/>
    <col min="7214" max="7216" width="5" style="4" customWidth="1"/>
    <col min="7217" max="7217" width="1.7109375" style="4" customWidth="1"/>
    <col min="7218" max="7220" width="5.140625" style="4" customWidth="1"/>
    <col min="7221" max="7221" width="1.7109375" style="4" customWidth="1"/>
    <col min="7222" max="7223" width="5" style="4" customWidth="1"/>
    <col min="7224" max="7224" width="5.28515625" style="4" customWidth="1"/>
    <col min="7225" max="7423" width="11.42578125" style="4"/>
    <col min="7424" max="7424" width="16.140625" style="4" customWidth="1"/>
    <col min="7425" max="7425" width="6" style="4" customWidth="1"/>
    <col min="7426" max="7426" width="6" style="4" bestFit="1" customWidth="1"/>
    <col min="7427" max="7427" width="5.7109375" style="4" bestFit="1" customWidth="1"/>
    <col min="7428" max="7428" width="1.7109375" style="4" customWidth="1"/>
    <col min="7429" max="7429" width="6" style="4" bestFit="1" customWidth="1"/>
    <col min="7430" max="7431" width="5" style="4" customWidth="1"/>
    <col min="7432" max="7432" width="1.7109375" style="4" customWidth="1"/>
    <col min="7433" max="7435" width="5" style="4" customWidth="1"/>
    <col min="7436" max="7436" width="1.7109375" style="4" customWidth="1"/>
    <col min="7437" max="7439" width="5.140625" style="4" bestFit="1" customWidth="1"/>
    <col min="7440" max="7440" width="1.7109375" style="4" customWidth="1"/>
    <col min="7441" max="7443" width="5.140625" style="4" bestFit="1" customWidth="1"/>
    <col min="7444" max="7444" width="1.7109375" style="4" customWidth="1"/>
    <col min="7445" max="7447" width="5.140625" style="4" bestFit="1" customWidth="1"/>
    <col min="7448" max="7448" width="1.7109375" style="4" customWidth="1"/>
    <col min="7449" max="7449" width="4.85546875" style="4" bestFit="1" customWidth="1"/>
    <col min="7450" max="7451" width="4.42578125" style="4" customWidth="1"/>
    <col min="7452" max="7452" width="8.85546875" style="4" customWidth="1"/>
    <col min="7453" max="7453" width="12" style="4" customWidth="1"/>
    <col min="7454" max="7456" width="6" style="4" customWidth="1"/>
    <col min="7457" max="7457" width="1.7109375" style="4" customWidth="1"/>
    <col min="7458" max="7458" width="6.140625" style="4" customWidth="1"/>
    <col min="7459" max="7460" width="5.140625" style="4" customWidth="1"/>
    <col min="7461" max="7461" width="1.7109375" style="4" customWidth="1"/>
    <col min="7462" max="7464" width="5" style="4" customWidth="1"/>
    <col min="7465" max="7465" width="1.7109375" style="4" customWidth="1"/>
    <col min="7466" max="7468" width="5" style="4" customWidth="1"/>
    <col min="7469" max="7469" width="1.7109375" style="4" customWidth="1"/>
    <col min="7470" max="7472" width="5" style="4" customWidth="1"/>
    <col min="7473" max="7473" width="1.7109375" style="4" customWidth="1"/>
    <col min="7474" max="7476" width="5.140625" style="4" customWidth="1"/>
    <col min="7477" max="7477" width="1.7109375" style="4" customWidth="1"/>
    <col min="7478" max="7479" width="5" style="4" customWidth="1"/>
    <col min="7480" max="7480" width="5.28515625" style="4" customWidth="1"/>
    <col min="7481" max="7679" width="11.42578125" style="4"/>
    <col min="7680" max="7680" width="16.140625" style="4" customWidth="1"/>
    <col min="7681" max="7681" width="6" style="4" customWidth="1"/>
    <col min="7682" max="7682" width="6" style="4" bestFit="1" customWidth="1"/>
    <col min="7683" max="7683" width="5.7109375" style="4" bestFit="1" customWidth="1"/>
    <col min="7684" max="7684" width="1.7109375" style="4" customWidth="1"/>
    <col min="7685" max="7685" width="6" style="4" bestFit="1" customWidth="1"/>
    <col min="7686" max="7687" width="5" style="4" customWidth="1"/>
    <col min="7688" max="7688" width="1.7109375" style="4" customWidth="1"/>
    <col min="7689" max="7691" width="5" style="4" customWidth="1"/>
    <col min="7692" max="7692" width="1.7109375" style="4" customWidth="1"/>
    <col min="7693" max="7695" width="5.140625" style="4" bestFit="1" customWidth="1"/>
    <col min="7696" max="7696" width="1.7109375" style="4" customWidth="1"/>
    <col min="7697" max="7699" width="5.140625" style="4" bestFit="1" customWidth="1"/>
    <col min="7700" max="7700" width="1.7109375" style="4" customWidth="1"/>
    <col min="7701" max="7703" width="5.140625" style="4" bestFit="1" customWidth="1"/>
    <col min="7704" max="7704" width="1.7109375" style="4" customWidth="1"/>
    <col min="7705" max="7705" width="4.85546875" style="4" bestFit="1" customWidth="1"/>
    <col min="7706" max="7707" width="4.42578125" style="4" customWidth="1"/>
    <col min="7708" max="7708" width="8.85546875" style="4" customWidth="1"/>
    <col min="7709" max="7709" width="12" style="4" customWidth="1"/>
    <col min="7710" max="7712" width="6" style="4" customWidth="1"/>
    <col min="7713" max="7713" width="1.7109375" style="4" customWidth="1"/>
    <col min="7714" max="7714" width="6.140625" style="4" customWidth="1"/>
    <col min="7715" max="7716" width="5.140625" style="4" customWidth="1"/>
    <col min="7717" max="7717" width="1.7109375" style="4" customWidth="1"/>
    <col min="7718" max="7720" width="5" style="4" customWidth="1"/>
    <col min="7721" max="7721" width="1.7109375" style="4" customWidth="1"/>
    <col min="7722" max="7724" width="5" style="4" customWidth="1"/>
    <col min="7725" max="7725" width="1.7109375" style="4" customWidth="1"/>
    <col min="7726" max="7728" width="5" style="4" customWidth="1"/>
    <col min="7729" max="7729" width="1.7109375" style="4" customWidth="1"/>
    <col min="7730" max="7732" width="5.140625" style="4" customWidth="1"/>
    <col min="7733" max="7733" width="1.7109375" style="4" customWidth="1"/>
    <col min="7734" max="7735" width="5" style="4" customWidth="1"/>
    <col min="7736" max="7736" width="5.28515625" style="4" customWidth="1"/>
    <col min="7737" max="7935" width="11.42578125" style="4"/>
    <col min="7936" max="7936" width="16.140625" style="4" customWidth="1"/>
    <col min="7937" max="7937" width="6" style="4" customWidth="1"/>
    <col min="7938" max="7938" width="6" style="4" bestFit="1" customWidth="1"/>
    <col min="7939" max="7939" width="5.7109375" style="4" bestFit="1" customWidth="1"/>
    <col min="7940" max="7940" width="1.7109375" style="4" customWidth="1"/>
    <col min="7941" max="7941" width="6" style="4" bestFit="1" customWidth="1"/>
    <col min="7942" max="7943" width="5" style="4" customWidth="1"/>
    <col min="7944" max="7944" width="1.7109375" style="4" customWidth="1"/>
    <col min="7945" max="7947" width="5" style="4" customWidth="1"/>
    <col min="7948" max="7948" width="1.7109375" style="4" customWidth="1"/>
    <col min="7949" max="7951" width="5.140625" style="4" bestFit="1" customWidth="1"/>
    <col min="7952" max="7952" width="1.7109375" style="4" customWidth="1"/>
    <col min="7953" max="7955" width="5.140625" style="4" bestFit="1" customWidth="1"/>
    <col min="7956" max="7956" width="1.7109375" style="4" customWidth="1"/>
    <col min="7957" max="7959" width="5.140625" style="4" bestFit="1" customWidth="1"/>
    <col min="7960" max="7960" width="1.7109375" style="4" customWidth="1"/>
    <col min="7961" max="7961" width="4.85546875" style="4" bestFit="1" customWidth="1"/>
    <col min="7962" max="7963" width="4.42578125" style="4" customWidth="1"/>
    <col min="7964" max="7964" width="8.85546875" style="4" customWidth="1"/>
    <col min="7965" max="7965" width="12" style="4" customWidth="1"/>
    <col min="7966" max="7968" width="6" style="4" customWidth="1"/>
    <col min="7969" max="7969" width="1.7109375" style="4" customWidth="1"/>
    <col min="7970" max="7970" width="6.140625" style="4" customWidth="1"/>
    <col min="7971" max="7972" width="5.140625" style="4" customWidth="1"/>
    <col min="7973" max="7973" width="1.7109375" style="4" customWidth="1"/>
    <col min="7974" max="7976" width="5" style="4" customWidth="1"/>
    <col min="7977" max="7977" width="1.7109375" style="4" customWidth="1"/>
    <col min="7978" max="7980" width="5" style="4" customWidth="1"/>
    <col min="7981" max="7981" width="1.7109375" style="4" customWidth="1"/>
    <col min="7982" max="7984" width="5" style="4" customWidth="1"/>
    <col min="7985" max="7985" width="1.7109375" style="4" customWidth="1"/>
    <col min="7986" max="7988" width="5.140625" style="4" customWidth="1"/>
    <col min="7989" max="7989" width="1.7109375" style="4" customWidth="1"/>
    <col min="7990" max="7991" width="5" style="4" customWidth="1"/>
    <col min="7992" max="7992" width="5.28515625" style="4" customWidth="1"/>
    <col min="7993" max="8191" width="11.42578125" style="4"/>
    <col min="8192" max="8192" width="16.140625" style="4" customWidth="1"/>
    <col min="8193" max="8193" width="6" style="4" customWidth="1"/>
    <col min="8194" max="8194" width="6" style="4" bestFit="1" customWidth="1"/>
    <col min="8195" max="8195" width="5.7109375" style="4" bestFit="1" customWidth="1"/>
    <col min="8196" max="8196" width="1.7109375" style="4" customWidth="1"/>
    <col min="8197" max="8197" width="6" style="4" bestFit="1" customWidth="1"/>
    <col min="8198" max="8199" width="5" style="4" customWidth="1"/>
    <col min="8200" max="8200" width="1.7109375" style="4" customWidth="1"/>
    <col min="8201" max="8203" width="5" style="4" customWidth="1"/>
    <col min="8204" max="8204" width="1.7109375" style="4" customWidth="1"/>
    <col min="8205" max="8207" width="5.140625" style="4" bestFit="1" customWidth="1"/>
    <col min="8208" max="8208" width="1.7109375" style="4" customWidth="1"/>
    <col min="8209" max="8211" width="5.140625" style="4" bestFit="1" customWidth="1"/>
    <col min="8212" max="8212" width="1.7109375" style="4" customWidth="1"/>
    <col min="8213" max="8215" width="5.140625" style="4" bestFit="1" customWidth="1"/>
    <col min="8216" max="8216" width="1.7109375" style="4" customWidth="1"/>
    <col min="8217" max="8217" width="4.85546875" style="4" bestFit="1" customWidth="1"/>
    <col min="8218" max="8219" width="4.42578125" style="4" customWidth="1"/>
    <col min="8220" max="8220" width="8.85546875" style="4" customWidth="1"/>
    <col min="8221" max="8221" width="12" style="4" customWidth="1"/>
    <col min="8222" max="8224" width="6" style="4" customWidth="1"/>
    <col min="8225" max="8225" width="1.7109375" style="4" customWidth="1"/>
    <col min="8226" max="8226" width="6.140625" style="4" customWidth="1"/>
    <col min="8227" max="8228" width="5.140625" style="4" customWidth="1"/>
    <col min="8229" max="8229" width="1.7109375" style="4" customWidth="1"/>
    <col min="8230" max="8232" width="5" style="4" customWidth="1"/>
    <col min="8233" max="8233" width="1.7109375" style="4" customWidth="1"/>
    <col min="8234" max="8236" width="5" style="4" customWidth="1"/>
    <col min="8237" max="8237" width="1.7109375" style="4" customWidth="1"/>
    <col min="8238" max="8240" width="5" style="4" customWidth="1"/>
    <col min="8241" max="8241" width="1.7109375" style="4" customWidth="1"/>
    <col min="8242" max="8244" width="5.140625" style="4" customWidth="1"/>
    <col min="8245" max="8245" width="1.7109375" style="4" customWidth="1"/>
    <col min="8246" max="8247" width="5" style="4" customWidth="1"/>
    <col min="8248" max="8248" width="5.28515625" style="4" customWidth="1"/>
    <col min="8249" max="8447" width="11.42578125" style="4"/>
    <col min="8448" max="8448" width="16.140625" style="4" customWidth="1"/>
    <col min="8449" max="8449" width="6" style="4" customWidth="1"/>
    <col min="8450" max="8450" width="6" style="4" bestFit="1" customWidth="1"/>
    <col min="8451" max="8451" width="5.7109375" style="4" bestFit="1" customWidth="1"/>
    <col min="8452" max="8452" width="1.7109375" style="4" customWidth="1"/>
    <col min="8453" max="8453" width="6" style="4" bestFit="1" customWidth="1"/>
    <col min="8454" max="8455" width="5" style="4" customWidth="1"/>
    <col min="8456" max="8456" width="1.7109375" style="4" customWidth="1"/>
    <col min="8457" max="8459" width="5" style="4" customWidth="1"/>
    <col min="8460" max="8460" width="1.7109375" style="4" customWidth="1"/>
    <col min="8461" max="8463" width="5.140625" style="4" bestFit="1" customWidth="1"/>
    <col min="8464" max="8464" width="1.7109375" style="4" customWidth="1"/>
    <col min="8465" max="8467" width="5.140625" style="4" bestFit="1" customWidth="1"/>
    <col min="8468" max="8468" width="1.7109375" style="4" customWidth="1"/>
    <col min="8469" max="8471" width="5.140625" style="4" bestFit="1" customWidth="1"/>
    <col min="8472" max="8472" width="1.7109375" style="4" customWidth="1"/>
    <col min="8473" max="8473" width="4.85546875" style="4" bestFit="1" customWidth="1"/>
    <col min="8474" max="8475" width="4.42578125" style="4" customWidth="1"/>
    <col min="8476" max="8476" width="8.85546875" style="4" customWidth="1"/>
    <col min="8477" max="8477" width="12" style="4" customWidth="1"/>
    <col min="8478" max="8480" width="6" style="4" customWidth="1"/>
    <col min="8481" max="8481" width="1.7109375" style="4" customWidth="1"/>
    <col min="8482" max="8482" width="6.140625" style="4" customWidth="1"/>
    <col min="8483" max="8484" width="5.140625" style="4" customWidth="1"/>
    <col min="8485" max="8485" width="1.7109375" style="4" customWidth="1"/>
    <col min="8486" max="8488" width="5" style="4" customWidth="1"/>
    <col min="8489" max="8489" width="1.7109375" style="4" customWidth="1"/>
    <col min="8490" max="8492" width="5" style="4" customWidth="1"/>
    <col min="8493" max="8493" width="1.7109375" style="4" customWidth="1"/>
    <col min="8494" max="8496" width="5" style="4" customWidth="1"/>
    <col min="8497" max="8497" width="1.7109375" style="4" customWidth="1"/>
    <col min="8498" max="8500" width="5.140625" style="4" customWidth="1"/>
    <col min="8501" max="8501" width="1.7109375" style="4" customWidth="1"/>
    <col min="8502" max="8503" width="5" style="4" customWidth="1"/>
    <col min="8504" max="8504" width="5.28515625" style="4" customWidth="1"/>
    <col min="8505" max="8703" width="11.42578125" style="4"/>
    <col min="8704" max="8704" width="16.140625" style="4" customWidth="1"/>
    <col min="8705" max="8705" width="6" style="4" customWidth="1"/>
    <col min="8706" max="8706" width="6" style="4" bestFit="1" customWidth="1"/>
    <col min="8707" max="8707" width="5.7109375" style="4" bestFit="1" customWidth="1"/>
    <col min="8708" max="8708" width="1.7109375" style="4" customWidth="1"/>
    <col min="8709" max="8709" width="6" style="4" bestFit="1" customWidth="1"/>
    <col min="8710" max="8711" width="5" style="4" customWidth="1"/>
    <col min="8712" max="8712" width="1.7109375" style="4" customWidth="1"/>
    <col min="8713" max="8715" width="5" style="4" customWidth="1"/>
    <col min="8716" max="8716" width="1.7109375" style="4" customWidth="1"/>
    <col min="8717" max="8719" width="5.140625" style="4" bestFit="1" customWidth="1"/>
    <col min="8720" max="8720" width="1.7109375" style="4" customWidth="1"/>
    <col min="8721" max="8723" width="5.140625" style="4" bestFit="1" customWidth="1"/>
    <col min="8724" max="8724" width="1.7109375" style="4" customWidth="1"/>
    <col min="8725" max="8727" width="5.140625" style="4" bestFit="1" customWidth="1"/>
    <col min="8728" max="8728" width="1.7109375" style="4" customWidth="1"/>
    <col min="8729" max="8729" width="4.85546875" style="4" bestFit="1" customWidth="1"/>
    <col min="8730" max="8731" width="4.42578125" style="4" customWidth="1"/>
    <col min="8732" max="8732" width="8.85546875" style="4" customWidth="1"/>
    <col min="8733" max="8733" width="12" style="4" customWidth="1"/>
    <col min="8734" max="8736" width="6" style="4" customWidth="1"/>
    <col min="8737" max="8737" width="1.7109375" style="4" customWidth="1"/>
    <col min="8738" max="8738" width="6.140625" style="4" customWidth="1"/>
    <col min="8739" max="8740" width="5.140625" style="4" customWidth="1"/>
    <col min="8741" max="8741" width="1.7109375" style="4" customWidth="1"/>
    <col min="8742" max="8744" width="5" style="4" customWidth="1"/>
    <col min="8745" max="8745" width="1.7109375" style="4" customWidth="1"/>
    <col min="8746" max="8748" width="5" style="4" customWidth="1"/>
    <col min="8749" max="8749" width="1.7109375" style="4" customWidth="1"/>
    <col min="8750" max="8752" width="5" style="4" customWidth="1"/>
    <col min="8753" max="8753" width="1.7109375" style="4" customWidth="1"/>
    <col min="8754" max="8756" width="5.140625" style="4" customWidth="1"/>
    <col min="8757" max="8757" width="1.7109375" style="4" customWidth="1"/>
    <col min="8758" max="8759" width="5" style="4" customWidth="1"/>
    <col min="8760" max="8760" width="5.28515625" style="4" customWidth="1"/>
    <col min="8761" max="8959" width="11.42578125" style="4"/>
    <col min="8960" max="8960" width="16.140625" style="4" customWidth="1"/>
    <col min="8961" max="8961" width="6" style="4" customWidth="1"/>
    <col min="8962" max="8962" width="6" style="4" bestFit="1" customWidth="1"/>
    <col min="8963" max="8963" width="5.7109375" style="4" bestFit="1" customWidth="1"/>
    <col min="8964" max="8964" width="1.7109375" style="4" customWidth="1"/>
    <col min="8965" max="8965" width="6" style="4" bestFit="1" customWidth="1"/>
    <col min="8966" max="8967" width="5" style="4" customWidth="1"/>
    <col min="8968" max="8968" width="1.7109375" style="4" customWidth="1"/>
    <col min="8969" max="8971" width="5" style="4" customWidth="1"/>
    <col min="8972" max="8972" width="1.7109375" style="4" customWidth="1"/>
    <col min="8973" max="8975" width="5.140625" style="4" bestFit="1" customWidth="1"/>
    <col min="8976" max="8976" width="1.7109375" style="4" customWidth="1"/>
    <col min="8977" max="8979" width="5.140625" style="4" bestFit="1" customWidth="1"/>
    <col min="8980" max="8980" width="1.7109375" style="4" customWidth="1"/>
    <col min="8981" max="8983" width="5.140625" style="4" bestFit="1" customWidth="1"/>
    <col min="8984" max="8984" width="1.7109375" style="4" customWidth="1"/>
    <col min="8985" max="8985" width="4.85546875" style="4" bestFit="1" customWidth="1"/>
    <col min="8986" max="8987" width="4.42578125" style="4" customWidth="1"/>
    <col min="8988" max="8988" width="8.85546875" style="4" customWidth="1"/>
    <col min="8989" max="8989" width="12" style="4" customWidth="1"/>
    <col min="8990" max="8992" width="6" style="4" customWidth="1"/>
    <col min="8993" max="8993" width="1.7109375" style="4" customWidth="1"/>
    <col min="8994" max="8994" width="6.140625" style="4" customWidth="1"/>
    <col min="8995" max="8996" width="5.140625" style="4" customWidth="1"/>
    <col min="8997" max="8997" width="1.7109375" style="4" customWidth="1"/>
    <col min="8998" max="9000" width="5" style="4" customWidth="1"/>
    <col min="9001" max="9001" width="1.7109375" style="4" customWidth="1"/>
    <col min="9002" max="9004" width="5" style="4" customWidth="1"/>
    <col min="9005" max="9005" width="1.7109375" style="4" customWidth="1"/>
    <col min="9006" max="9008" width="5" style="4" customWidth="1"/>
    <col min="9009" max="9009" width="1.7109375" style="4" customWidth="1"/>
    <col min="9010" max="9012" width="5.140625" style="4" customWidth="1"/>
    <col min="9013" max="9013" width="1.7109375" style="4" customWidth="1"/>
    <col min="9014" max="9015" width="5" style="4" customWidth="1"/>
    <col min="9016" max="9016" width="5.28515625" style="4" customWidth="1"/>
    <col min="9017" max="9215" width="11.42578125" style="4"/>
    <col min="9216" max="9216" width="16.140625" style="4" customWidth="1"/>
    <col min="9217" max="9217" width="6" style="4" customWidth="1"/>
    <col min="9218" max="9218" width="6" style="4" bestFit="1" customWidth="1"/>
    <col min="9219" max="9219" width="5.7109375" style="4" bestFit="1" customWidth="1"/>
    <col min="9220" max="9220" width="1.7109375" style="4" customWidth="1"/>
    <col min="9221" max="9221" width="6" style="4" bestFit="1" customWidth="1"/>
    <col min="9222" max="9223" width="5" style="4" customWidth="1"/>
    <col min="9224" max="9224" width="1.7109375" style="4" customWidth="1"/>
    <col min="9225" max="9227" width="5" style="4" customWidth="1"/>
    <col min="9228" max="9228" width="1.7109375" style="4" customWidth="1"/>
    <col min="9229" max="9231" width="5.140625" style="4" bestFit="1" customWidth="1"/>
    <col min="9232" max="9232" width="1.7109375" style="4" customWidth="1"/>
    <col min="9233" max="9235" width="5.140625" style="4" bestFit="1" customWidth="1"/>
    <col min="9236" max="9236" width="1.7109375" style="4" customWidth="1"/>
    <col min="9237" max="9239" width="5.140625" style="4" bestFit="1" customWidth="1"/>
    <col min="9240" max="9240" width="1.7109375" style="4" customWidth="1"/>
    <col min="9241" max="9241" width="4.85546875" style="4" bestFit="1" customWidth="1"/>
    <col min="9242" max="9243" width="4.42578125" style="4" customWidth="1"/>
    <col min="9244" max="9244" width="8.85546875" style="4" customWidth="1"/>
    <col min="9245" max="9245" width="12" style="4" customWidth="1"/>
    <col min="9246" max="9248" width="6" style="4" customWidth="1"/>
    <col min="9249" max="9249" width="1.7109375" style="4" customWidth="1"/>
    <col min="9250" max="9250" width="6.140625" style="4" customWidth="1"/>
    <col min="9251" max="9252" width="5.140625" style="4" customWidth="1"/>
    <col min="9253" max="9253" width="1.7109375" style="4" customWidth="1"/>
    <col min="9254" max="9256" width="5" style="4" customWidth="1"/>
    <col min="9257" max="9257" width="1.7109375" style="4" customWidth="1"/>
    <col min="9258" max="9260" width="5" style="4" customWidth="1"/>
    <col min="9261" max="9261" width="1.7109375" style="4" customWidth="1"/>
    <col min="9262" max="9264" width="5" style="4" customWidth="1"/>
    <col min="9265" max="9265" width="1.7109375" style="4" customWidth="1"/>
    <col min="9266" max="9268" width="5.140625" style="4" customWidth="1"/>
    <col min="9269" max="9269" width="1.7109375" style="4" customWidth="1"/>
    <col min="9270" max="9271" width="5" style="4" customWidth="1"/>
    <col min="9272" max="9272" width="5.28515625" style="4" customWidth="1"/>
    <col min="9273" max="9471" width="11.42578125" style="4"/>
    <col min="9472" max="9472" width="16.140625" style="4" customWidth="1"/>
    <col min="9473" max="9473" width="6" style="4" customWidth="1"/>
    <col min="9474" max="9474" width="6" style="4" bestFit="1" customWidth="1"/>
    <col min="9475" max="9475" width="5.7109375" style="4" bestFit="1" customWidth="1"/>
    <col min="9476" max="9476" width="1.7109375" style="4" customWidth="1"/>
    <col min="9477" max="9477" width="6" style="4" bestFit="1" customWidth="1"/>
    <col min="9478" max="9479" width="5" style="4" customWidth="1"/>
    <col min="9480" max="9480" width="1.7109375" style="4" customWidth="1"/>
    <col min="9481" max="9483" width="5" style="4" customWidth="1"/>
    <col min="9484" max="9484" width="1.7109375" style="4" customWidth="1"/>
    <col min="9485" max="9487" width="5.140625" style="4" bestFit="1" customWidth="1"/>
    <col min="9488" max="9488" width="1.7109375" style="4" customWidth="1"/>
    <col min="9489" max="9491" width="5.140625" style="4" bestFit="1" customWidth="1"/>
    <col min="9492" max="9492" width="1.7109375" style="4" customWidth="1"/>
    <col min="9493" max="9495" width="5.140625" style="4" bestFit="1" customWidth="1"/>
    <col min="9496" max="9496" width="1.7109375" style="4" customWidth="1"/>
    <col min="9497" max="9497" width="4.85546875" style="4" bestFit="1" customWidth="1"/>
    <col min="9498" max="9499" width="4.42578125" style="4" customWidth="1"/>
    <col min="9500" max="9500" width="8.85546875" style="4" customWidth="1"/>
    <col min="9501" max="9501" width="12" style="4" customWidth="1"/>
    <col min="9502" max="9504" width="6" style="4" customWidth="1"/>
    <col min="9505" max="9505" width="1.7109375" style="4" customWidth="1"/>
    <col min="9506" max="9506" width="6.140625" style="4" customWidth="1"/>
    <col min="9507" max="9508" width="5.140625" style="4" customWidth="1"/>
    <col min="9509" max="9509" width="1.7109375" style="4" customWidth="1"/>
    <col min="9510" max="9512" width="5" style="4" customWidth="1"/>
    <col min="9513" max="9513" width="1.7109375" style="4" customWidth="1"/>
    <col min="9514" max="9516" width="5" style="4" customWidth="1"/>
    <col min="9517" max="9517" width="1.7109375" style="4" customWidth="1"/>
    <col min="9518" max="9520" width="5" style="4" customWidth="1"/>
    <col min="9521" max="9521" width="1.7109375" style="4" customWidth="1"/>
    <col min="9522" max="9524" width="5.140625" style="4" customWidth="1"/>
    <col min="9525" max="9525" width="1.7109375" style="4" customWidth="1"/>
    <col min="9526" max="9527" width="5" style="4" customWidth="1"/>
    <col min="9528" max="9528" width="5.28515625" style="4" customWidth="1"/>
    <col min="9529" max="9727" width="11.42578125" style="4"/>
    <col min="9728" max="9728" width="16.140625" style="4" customWidth="1"/>
    <col min="9729" max="9729" width="6" style="4" customWidth="1"/>
    <col min="9730" max="9730" width="6" style="4" bestFit="1" customWidth="1"/>
    <col min="9731" max="9731" width="5.7109375" style="4" bestFit="1" customWidth="1"/>
    <col min="9732" max="9732" width="1.7109375" style="4" customWidth="1"/>
    <col min="9733" max="9733" width="6" style="4" bestFit="1" customWidth="1"/>
    <col min="9734" max="9735" width="5" style="4" customWidth="1"/>
    <col min="9736" max="9736" width="1.7109375" style="4" customWidth="1"/>
    <col min="9737" max="9739" width="5" style="4" customWidth="1"/>
    <col min="9740" max="9740" width="1.7109375" style="4" customWidth="1"/>
    <col min="9741" max="9743" width="5.140625" style="4" bestFit="1" customWidth="1"/>
    <col min="9744" max="9744" width="1.7109375" style="4" customWidth="1"/>
    <col min="9745" max="9747" width="5.140625" style="4" bestFit="1" customWidth="1"/>
    <col min="9748" max="9748" width="1.7109375" style="4" customWidth="1"/>
    <col min="9749" max="9751" width="5.140625" style="4" bestFit="1" customWidth="1"/>
    <col min="9752" max="9752" width="1.7109375" style="4" customWidth="1"/>
    <col min="9753" max="9753" width="4.85546875" style="4" bestFit="1" customWidth="1"/>
    <col min="9754" max="9755" width="4.42578125" style="4" customWidth="1"/>
    <col min="9756" max="9756" width="8.85546875" style="4" customWidth="1"/>
    <col min="9757" max="9757" width="12" style="4" customWidth="1"/>
    <col min="9758" max="9760" width="6" style="4" customWidth="1"/>
    <col min="9761" max="9761" width="1.7109375" style="4" customWidth="1"/>
    <col min="9762" max="9762" width="6.140625" style="4" customWidth="1"/>
    <col min="9763" max="9764" width="5.140625" style="4" customWidth="1"/>
    <col min="9765" max="9765" width="1.7109375" style="4" customWidth="1"/>
    <col min="9766" max="9768" width="5" style="4" customWidth="1"/>
    <col min="9769" max="9769" width="1.7109375" style="4" customWidth="1"/>
    <col min="9770" max="9772" width="5" style="4" customWidth="1"/>
    <col min="9773" max="9773" width="1.7109375" style="4" customWidth="1"/>
    <col min="9774" max="9776" width="5" style="4" customWidth="1"/>
    <col min="9777" max="9777" width="1.7109375" style="4" customWidth="1"/>
    <col min="9778" max="9780" width="5.140625" style="4" customWidth="1"/>
    <col min="9781" max="9781" width="1.7109375" style="4" customWidth="1"/>
    <col min="9782" max="9783" width="5" style="4" customWidth="1"/>
    <col min="9784" max="9784" width="5.28515625" style="4" customWidth="1"/>
    <col min="9785" max="9983" width="11.42578125" style="4"/>
    <col min="9984" max="9984" width="16.140625" style="4" customWidth="1"/>
    <col min="9985" max="9985" width="6" style="4" customWidth="1"/>
    <col min="9986" max="9986" width="6" style="4" bestFit="1" customWidth="1"/>
    <col min="9987" max="9987" width="5.7109375" style="4" bestFit="1" customWidth="1"/>
    <col min="9988" max="9988" width="1.7109375" style="4" customWidth="1"/>
    <col min="9989" max="9989" width="6" style="4" bestFit="1" customWidth="1"/>
    <col min="9990" max="9991" width="5" style="4" customWidth="1"/>
    <col min="9992" max="9992" width="1.7109375" style="4" customWidth="1"/>
    <col min="9993" max="9995" width="5" style="4" customWidth="1"/>
    <col min="9996" max="9996" width="1.7109375" style="4" customWidth="1"/>
    <col min="9997" max="9999" width="5.140625" style="4" bestFit="1" customWidth="1"/>
    <col min="10000" max="10000" width="1.7109375" style="4" customWidth="1"/>
    <col min="10001" max="10003" width="5.140625" style="4" bestFit="1" customWidth="1"/>
    <col min="10004" max="10004" width="1.7109375" style="4" customWidth="1"/>
    <col min="10005" max="10007" width="5.140625" style="4" bestFit="1" customWidth="1"/>
    <col min="10008" max="10008" width="1.7109375" style="4" customWidth="1"/>
    <col min="10009" max="10009" width="4.85546875" style="4" bestFit="1" customWidth="1"/>
    <col min="10010" max="10011" width="4.42578125" style="4" customWidth="1"/>
    <col min="10012" max="10012" width="8.85546875" style="4" customWidth="1"/>
    <col min="10013" max="10013" width="12" style="4" customWidth="1"/>
    <col min="10014" max="10016" width="6" style="4" customWidth="1"/>
    <col min="10017" max="10017" width="1.7109375" style="4" customWidth="1"/>
    <col min="10018" max="10018" width="6.140625" style="4" customWidth="1"/>
    <col min="10019" max="10020" width="5.140625" style="4" customWidth="1"/>
    <col min="10021" max="10021" width="1.7109375" style="4" customWidth="1"/>
    <col min="10022" max="10024" width="5" style="4" customWidth="1"/>
    <col min="10025" max="10025" width="1.7109375" style="4" customWidth="1"/>
    <col min="10026" max="10028" width="5" style="4" customWidth="1"/>
    <col min="10029" max="10029" width="1.7109375" style="4" customWidth="1"/>
    <col min="10030" max="10032" width="5" style="4" customWidth="1"/>
    <col min="10033" max="10033" width="1.7109375" style="4" customWidth="1"/>
    <col min="10034" max="10036" width="5.140625" style="4" customWidth="1"/>
    <col min="10037" max="10037" width="1.7109375" style="4" customWidth="1"/>
    <col min="10038" max="10039" width="5" style="4" customWidth="1"/>
    <col min="10040" max="10040" width="5.28515625" style="4" customWidth="1"/>
    <col min="10041" max="10239" width="11.42578125" style="4"/>
    <col min="10240" max="10240" width="16.140625" style="4" customWidth="1"/>
    <col min="10241" max="10241" width="6" style="4" customWidth="1"/>
    <col min="10242" max="10242" width="6" style="4" bestFit="1" customWidth="1"/>
    <col min="10243" max="10243" width="5.7109375" style="4" bestFit="1" customWidth="1"/>
    <col min="10244" max="10244" width="1.7109375" style="4" customWidth="1"/>
    <col min="10245" max="10245" width="6" style="4" bestFit="1" customWidth="1"/>
    <col min="10246" max="10247" width="5" style="4" customWidth="1"/>
    <col min="10248" max="10248" width="1.7109375" style="4" customWidth="1"/>
    <col min="10249" max="10251" width="5" style="4" customWidth="1"/>
    <col min="10252" max="10252" width="1.7109375" style="4" customWidth="1"/>
    <col min="10253" max="10255" width="5.140625" style="4" bestFit="1" customWidth="1"/>
    <col min="10256" max="10256" width="1.7109375" style="4" customWidth="1"/>
    <col min="10257" max="10259" width="5.140625" style="4" bestFit="1" customWidth="1"/>
    <col min="10260" max="10260" width="1.7109375" style="4" customWidth="1"/>
    <col min="10261" max="10263" width="5.140625" style="4" bestFit="1" customWidth="1"/>
    <col min="10264" max="10264" width="1.7109375" style="4" customWidth="1"/>
    <col min="10265" max="10265" width="4.85546875" style="4" bestFit="1" customWidth="1"/>
    <col min="10266" max="10267" width="4.42578125" style="4" customWidth="1"/>
    <col min="10268" max="10268" width="8.85546875" style="4" customWidth="1"/>
    <col min="10269" max="10269" width="12" style="4" customWidth="1"/>
    <col min="10270" max="10272" width="6" style="4" customWidth="1"/>
    <col min="10273" max="10273" width="1.7109375" style="4" customWidth="1"/>
    <col min="10274" max="10274" width="6.140625" style="4" customWidth="1"/>
    <col min="10275" max="10276" width="5.140625" style="4" customWidth="1"/>
    <col min="10277" max="10277" width="1.7109375" style="4" customWidth="1"/>
    <col min="10278" max="10280" width="5" style="4" customWidth="1"/>
    <col min="10281" max="10281" width="1.7109375" style="4" customWidth="1"/>
    <col min="10282" max="10284" width="5" style="4" customWidth="1"/>
    <col min="10285" max="10285" width="1.7109375" style="4" customWidth="1"/>
    <col min="10286" max="10288" width="5" style="4" customWidth="1"/>
    <col min="10289" max="10289" width="1.7109375" style="4" customWidth="1"/>
    <col min="10290" max="10292" width="5.140625" style="4" customWidth="1"/>
    <col min="10293" max="10293" width="1.7109375" style="4" customWidth="1"/>
    <col min="10294" max="10295" width="5" style="4" customWidth="1"/>
    <col min="10296" max="10296" width="5.28515625" style="4" customWidth="1"/>
    <col min="10297" max="10495" width="11.42578125" style="4"/>
    <col min="10496" max="10496" width="16.140625" style="4" customWidth="1"/>
    <col min="10497" max="10497" width="6" style="4" customWidth="1"/>
    <col min="10498" max="10498" width="6" style="4" bestFit="1" customWidth="1"/>
    <col min="10499" max="10499" width="5.7109375" style="4" bestFit="1" customWidth="1"/>
    <col min="10500" max="10500" width="1.7109375" style="4" customWidth="1"/>
    <col min="10501" max="10501" width="6" style="4" bestFit="1" customWidth="1"/>
    <col min="10502" max="10503" width="5" style="4" customWidth="1"/>
    <col min="10504" max="10504" width="1.7109375" style="4" customWidth="1"/>
    <col min="10505" max="10507" width="5" style="4" customWidth="1"/>
    <col min="10508" max="10508" width="1.7109375" style="4" customWidth="1"/>
    <col min="10509" max="10511" width="5.140625" style="4" bestFit="1" customWidth="1"/>
    <col min="10512" max="10512" width="1.7109375" style="4" customWidth="1"/>
    <col min="10513" max="10515" width="5.140625" style="4" bestFit="1" customWidth="1"/>
    <col min="10516" max="10516" width="1.7109375" style="4" customWidth="1"/>
    <col min="10517" max="10519" width="5.140625" style="4" bestFit="1" customWidth="1"/>
    <col min="10520" max="10520" width="1.7109375" style="4" customWidth="1"/>
    <col min="10521" max="10521" width="4.85546875" style="4" bestFit="1" customWidth="1"/>
    <col min="10522" max="10523" width="4.42578125" style="4" customWidth="1"/>
    <col min="10524" max="10524" width="8.85546875" style="4" customWidth="1"/>
    <col min="10525" max="10525" width="12" style="4" customWidth="1"/>
    <col min="10526" max="10528" width="6" style="4" customWidth="1"/>
    <col min="10529" max="10529" width="1.7109375" style="4" customWidth="1"/>
    <col min="10530" max="10530" width="6.140625" style="4" customWidth="1"/>
    <col min="10531" max="10532" width="5.140625" style="4" customWidth="1"/>
    <col min="10533" max="10533" width="1.7109375" style="4" customWidth="1"/>
    <col min="10534" max="10536" width="5" style="4" customWidth="1"/>
    <col min="10537" max="10537" width="1.7109375" style="4" customWidth="1"/>
    <col min="10538" max="10540" width="5" style="4" customWidth="1"/>
    <col min="10541" max="10541" width="1.7109375" style="4" customWidth="1"/>
    <col min="10542" max="10544" width="5" style="4" customWidth="1"/>
    <col min="10545" max="10545" width="1.7109375" style="4" customWidth="1"/>
    <col min="10546" max="10548" width="5.140625" style="4" customWidth="1"/>
    <col min="10549" max="10549" width="1.7109375" style="4" customWidth="1"/>
    <col min="10550" max="10551" width="5" style="4" customWidth="1"/>
    <col min="10552" max="10552" width="5.28515625" style="4" customWidth="1"/>
    <col min="10553" max="10751" width="11.42578125" style="4"/>
    <col min="10752" max="10752" width="16.140625" style="4" customWidth="1"/>
    <col min="10753" max="10753" width="6" style="4" customWidth="1"/>
    <col min="10754" max="10754" width="6" style="4" bestFit="1" customWidth="1"/>
    <col min="10755" max="10755" width="5.7109375" style="4" bestFit="1" customWidth="1"/>
    <col min="10756" max="10756" width="1.7109375" style="4" customWidth="1"/>
    <col min="10757" max="10757" width="6" style="4" bestFit="1" customWidth="1"/>
    <col min="10758" max="10759" width="5" style="4" customWidth="1"/>
    <col min="10760" max="10760" width="1.7109375" style="4" customWidth="1"/>
    <col min="10761" max="10763" width="5" style="4" customWidth="1"/>
    <col min="10764" max="10764" width="1.7109375" style="4" customWidth="1"/>
    <col min="10765" max="10767" width="5.140625" style="4" bestFit="1" customWidth="1"/>
    <col min="10768" max="10768" width="1.7109375" style="4" customWidth="1"/>
    <col min="10769" max="10771" width="5.140625" style="4" bestFit="1" customWidth="1"/>
    <col min="10772" max="10772" width="1.7109375" style="4" customWidth="1"/>
    <col min="10773" max="10775" width="5.140625" style="4" bestFit="1" customWidth="1"/>
    <col min="10776" max="10776" width="1.7109375" style="4" customWidth="1"/>
    <col min="10777" max="10777" width="4.85546875" style="4" bestFit="1" customWidth="1"/>
    <col min="10778" max="10779" width="4.42578125" style="4" customWidth="1"/>
    <col min="10780" max="10780" width="8.85546875" style="4" customWidth="1"/>
    <col min="10781" max="10781" width="12" style="4" customWidth="1"/>
    <col min="10782" max="10784" width="6" style="4" customWidth="1"/>
    <col min="10785" max="10785" width="1.7109375" style="4" customWidth="1"/>
    <col min="10786" max="10786" width="6.140625" style="4" customWidth="1"/>
    <col min="10787" max="10788" width="5.140625" style="4" customWidth="1"/>
    <col min="10789" max="10789" width="1.7109375" style="4" customWidth="1"/>
    <col min="10790" max="10792" width="5" style="4" customWidth="1"/>
    <col min="10793" max="10793" width="1.7109375" style="4" customWidth="1"/>
    <col min="10794" max="10796" width="5" style="4" customWidth="1"/>
    <col min="10797" max="10797" width="1.7109375" style="4" customWidth="1"/>
    <col min="10798" max="10800" width="5" style="4" customWidth="1"/>
    <col min="10801" max="10801" width="1.7109375" style="4" customWidth="1"/>
    <col min="10802" max="10804" width="5.140625" style="4" customWidth="1"/>
    <col min="10805" max="10805" width="1.7109375" style="4" customWidth="1"/>
    <col min="10806" max="10807" width="5" style="4" customWidth="1"/>
    <col min="10808" max="10808" width="5.28515625" style="4" customWidth="1"/>
    <col min="10809" max="11007" width="11.42578125" style="4"/>
    <col min="11008" max="11008" width="16.140625" style="4" customWidth="1"/>
    <col min="11009" max="11009" width="6" style="4" customWidth="1"/>
    <col min="11010" max="11010" width="6" style="4" bestFit="1" customWidth="1"/>
    <col min="11011" max="11011" width="5.7109375" style="4" bestFit="1" customWidth="1"/>
    <col min="11012" max="11012" width="1.7109375" style="4" customWidth="1"/>
    <col min="11013" max="11013" width="6" style="4" bestFit="1" customWidth="1"/>
    <col min="11014" max="11015" width="5" style="4" customWidth="1"/>
    <col min="11016" max="11016" width="1.7109375" style="4" customWidth="1"/>
    <col min="11017" max="11019" width="5" style="4" customWidth="1"/>
    <col min="11020" max="11020" width="1.7109375" style="4" customWidth="1"/>
    <col min="11021" max="11023" width="5.140625" style="4" bestFit="1" customWidth="1"/>
    <col min="11024" max="11024" width="1.7109375" style="4" customWidth="1"/>
    <col min="11025" max="11027" width="5.140625" style="4" bestFit="1" customWidth="1"/>
    <col min="11028" max="11028" width="1.7109375" style="4" customWidth="1"/>
    <col min="11029" max="11031" width="5.140625" style="4" bestFit="1" customWidth="1"/>
    <col min="11032" max="11032" width="1.7109375" style="4" customWidth="1"/>
    <col min="11033" max="11033" width="4.85546875" style="4" bestFit="1" customWidth="1"/>
    <col min="11034" max="11035" width="4.42578125" style="4" customWidth="1"/>
    <col min="11036" max="11036" width="8.85546875" style="4" customWidth="1"/>
    <col min="11037" max="11037" width="12" style="4" customWidth="1"/>
    <col min="11038" max="11040" width="6" style="4" customWidth="1"/>
    <col min="11041" max="11041" width="1.7109375" style="4" customWidth="1"/>
    <col min="11042" max="11042" width="6.140625" style="4" customWidth="1"/>
    <col min="11043" max="11044" width="5.140625" style="4" customWidth="1"/>
    <col min="11045" max="11045" width="1.7109375" style="4" customWidth="1"/>
    <col min="11046" max="11048" width="5" style="4" customWidth="1"/>
    <col min="11049" max="11049" width="1.7109375" style="4" customWidth="1"/>
    <col min="11050" max="11052" width="5" style="4" customWidth="1"/>
    <col min="11053" max="11053" width="1.7109375" style="4" customWidth="1"/>
    <col min="11054" max="11056" width="5" style="4" customWidth="1"/>
    <col min="11057" max="11057" width="1.7109375" style="4" customWidth="1"/>
    <col min="11058" max="11060" width="5.140625" style="4" customWidth="1"/>
    <col min="11061" max="11061" width="1.7109375" style="4" customWidth="1"/>
    <col min="11062" max="11063" width="5" style="4" customWidth="1"/>
    <col min="11064" max="11064" width="5.28515625" style="4" customWidth="1"/>
    <col min="11065" max="11263" width="11.42578125" style="4"/>
    <col min="11264" max="11264" width="16.140625" style="4" customWidth="1"/>
    <col min="11265" max="11265" width="6" style="4" customWidth="1"/>
    <col min="11266" max="11266" width="6" style="4" bestFit="1" customWidth="1"/>
    <col min="11267" max="11267" width="5.7109375" style="4" bestFit="1" customWidth="1"/>
    <col min="11268" max="11268" width="1.7109375" style="4" customWidth="1"/>
    <col min="11269" max="11269" width="6" style="4" bestFit="1" customWidth="1"/>
    <col min="11270" max="11271" width="5" style="4" customWidth="1"/>
    <col min="11272" max="11272" width="1.7109375" style="4" customWidth="1"/>
    <col min="11273" max="11275" width="5" style="4" customWidth="1"/>
    <col min="11276" max="11276" width="1.7109375" style="4" customWidth="1"/>
    <col min="11277" max="11279" width="5.140625" style="4" bestFit="1" customWidth="1"/>
    <col min="11280" max="11280" width="1.7109375" style="4" customWidth="1"/>
    <col min="11281" max="11283" width="5.140625" style="4" bestFit="1" customWidth="1"/>
    <col min="11284" max="11284" width="1.7109375" style="4" customWidth="1"/>
    <col min="11285" max="11287" width="5.140625" style="4" bestFit="1" customWidth="1"/>
    <col min="11288" max="11288" width="1.7109375" style="4" customWidth="1"/>
    <col min="11289" max="11289" width="4.85546875" style="4" bestFit="1" customWidth="1"/>
    <col min="11290" max="11291" width="4.42578125" style="4" customWidth="1"/>
    <col min="11292" max="11292" width="8.85546875" style="4" customWidth="1"/>
    <col min="11293" max="11293" width="12" style="4" customWidth="1"/>
    <col min="11294" max="11296" width="6" style="4" customWidth="1"/>
    <col min="11297" max="11297" width="1.7109375" style="4" customWidth="1"/>
    <col min="11298" max="11298" width="6.140625" style="4" customWidth="1"/>
    <col min="11299" max="11300" width="5.140625" style="4" customWidth="1"/>
    <col min="11301" max="11301" width="1.7109375" style="4" customWidth="1"/>
    <col min="11302" max="11304" width="5" style="4" customWidth="1"/>
    <col min="11305" max="11305" width="1.7109375" style="4" customWidth="1"/>
    <col min="11306" max="11308" width="5" style="4" customWidth="1"/>
    <col min="11309" max="11309" width="1.7109375" style="4" customWidth="1"/>
    <col min="11310" max="11312" width="5" style="4" customWidth="1"/>
    <col min="11313" max="11313" width="1.7109375" style="4" customWidth="1"/>
    <col min="11314" max="11316" width="5.140625" style="4" customWidth="1"/>
    <col min="11317" max="11317" width="1.7109375" style="4" customWidth="1"/>
    <col min="11318" max="11319" width="5" style="4" customWidth="1"/>
    <col min="11320" max="11320" width="5.28515625" style="4" customWidth="1"/>
    <col min="11321" max="11519" width="11.42578125" style="4"/>
    <col min="11520" max="11520" width="16.140625" style="4" customWidth="1"/>
    <col min="11521" max="11521" width="6" style="4" customWidth="1"/>
    <col min="11522" max="11522" width="6" style="4" bestFit="1" customWidth="1"/>
    <col min="11523" max="11523" width="5.7109375" style="4" bestFit="1" customWidth="1"/>
    <col min="11524" max="11524" width="1.7109375" style="4" customWidth="1"/>
    <col min="11525" max="11525" width="6" style="4" bestFit="1" customWidth="1"/>
    <col min="11526" max="11527" width="5" style="4" customWidth="1"/>
    <col min="11528" max="11528" width="1.7109375" style="4" customWidth="1"/>
    <col min="11529" max="11531" width="5" style="4" customWidth="1"/>
    <col min="11532" max="11532" width="1.7109375" style="4" customWidth="1"/>
    <col min="11533" max="11535" width="5.140625" style="4" bestFit="1" customWidth="1"/>
    <col min="11536" max="11536" width="1.7109375" style="4" customWidth="1"/>
    <col min="11537" max="11539" width="5.140625" style="4" bestFit="1" customWidth="1"/>
    <col min="11540" max="11540" width="1.7109375" style="4" customWidth="1"/>
    <col min="11541" max="11543" width="5.140625" style="4" bestFit="1" customWidth="1"/>
    <col min="11544" max="11544" width="1.7109375" style="4" customWidth="1"/>
    <col min="11545" max="11545" width="4.85546875" style="4" bestFit="1" customWidth="1"/>
    <col min="11546" max="11547" width="4.42578125" style="4" customWidth="1"/>
    <col min="11548" max="11548" width="8.85546875" style="4" customWidth="1"/>
    <col min="11549" max="11549" width="12" style="4" customWidth="1"/>
    <col min="11550" max="11552" width="6" style="4" customWidth="1"/>
    <col min="11553" max="11553" width="1.7109375" style="4" customWidth="1"/>
    <col min="11554" max="11554" width="6.140625" style="4" customWidth="1"/>
    <col min="11555" max="11556" width="5.140625" style="4" customWidth="1"/>
    <col min="11557" max="11557" width="1.7109375" style="4" customWidth="1"/>
    <col min="11558" max="11560" width="5" style="4" customWidth="1"/>
    <col min="11561" max="11561" width="1.7109375" style="4" customWidth="1"/>
    <col min="11562" max="11564" width="5" style="4" customWidth="1"/>
    <col min="11565" max="11565" width="1.7109375" style="4" customWidth="1"/>
    <col min="11566" max="11568" width="5" style="4" customWidth="1"/>
    <col min="11569" max="11569" width="1.7109375" style="4" customWidth="1"/>
    <col min="11570" max="11572" width="5.140625" style="4" customWidth="1"/>
    <col min="11573" max="11573" width="1.7109375" style="4" customWidth="1"/>
    <col min="11574" max="11575" width="5" style="4" customWidth="1"/>
    <col min="11576" max="11576" width="5.28515625" style="4" customWidth="1"/>
    <col min="11577" max="11775" width="11.42578125" style="4"/>
    <col min="11776" max="11776" width="16.140625" style="4" customWidth="1"/>
    <col min="11777" max="11777" width="6" style="4" customWidth="1"/>
    <col min="11778" max="11778" width="6" style="4" bestFit="1" customWidth="1"/>
    <col min="11779" max="11779" width="5.7109375" style="4" bestFit="1" customWidth="1"/>
    <col min="11780" max="11780" width="1.7109375" style="4" customWidth="1"/>
    <col min="11781" max="11781" width="6" style="4" bestFit="1" customWidth="1"/>
    <col min="11782" max="11783" width="5" style="4" customWidth="1"/>
    <col min="11784" max="11784" width="1.7109375" style="4" customWidth="1"/>
    <col min="11785" max="11787" width="5" style="4" customWidth="1"/>
    <col min="11788" max="11788" width="1.7109375" style="4" customWidth="1"/>
    <col min="11789" max="11791" width="5.140625" style="4" bestFit="1" customWidth="1"/>
    <col min="11792" max="11792" width="1.7109375" style="4" customWidth="1"/>
    <col min="11793" max="11795" width="5.140625" style="4" bestFit="1" customWidth="1"/>
    <col min="11796" max="11796" width="1.7109375" style="4" customWidth="1"/>
    <col min="11797" max="11799" width="5.140625" style="4" bestFit="1" customWidth="1"/>
    <col min="11800" max="11800" width="1.7109375" style="4" customWidth="1"/>
    <col min="11801" max="11801" width="4.85546875" style="4" bestFit="1" customWidth="1"/>
    <col min="11802" max="11803" width="4.42578125" style="4" customWidth="1"/>
    <col min="11804" max="11804" width="8.85546875" style="4" customWidth="1"/>
    <col min="11805" max="11805" width="12" style="4" customWidth="1"/>
    <col min="11806" max="11808" width="6" style="4" customWidth="1"/>
    <col min="11809" max="11809" width="1.7109375" style="4" customWidth="1"/>
    <col min="11810" max="11810" width="6.140625" style="4" customWidth="1"/>
    <col min="11811" max="11812" width="5.140625" style="4" customWidth="1"/>
    <col min="11813" max="11813" width="1.7109375" style="4" customWidth="1"/>
    <col min="11814" max="11816" width="5" style="4" customWidth="1"/>
    <col min="11817" max="11817" width="1.7109375" style="4" customWidth="1"/>
    <col min="11818" max="11820" width="5" style="4" customWidth="1"/>
    <col min="11821" max="11821" width="1.7109375" style="4" customWidth="1"/>
    <col min="11822" max="11824" width="5" style="4" customWidth="1"/>
    <col min="11825" max="11825" width="1.7109375" style="4" customWidth="1"/>
    <col min="11826" max="11828" width="5.140625" style="4" customWidth="1"/>
    <col min="11829" max="11829" width="1.7109375" style="4" customWidth="1"/>
    <col min="11830" max="11831" width="5" style="4" customWidth="1"/>
    <col min="11832" max="11832" width="5.28515625" style="4" customWidth="1"/>
    <col min="11833" max="12031" width="11.42578125" style="4"/>
    <col min="12032" max="12032" width="16.140625" style="4" customWidth="1"/>
    <col min="12033" max="12033" width="6" style="4" customWidth="1"/>
    <col min="12034" max="12034" width="6" style="4" bestFit="1" customWidth="1"/>
    <col min="12035" max="12035" width="5.7109375" style="4" bestFit="1" customWidth="1"/>
    <col min="12036" max="12036" width="1.7109375" style="4" customWidth="1"/>
    <col min="12037" max="12037" width="6" style="4" bestFit="1" customWidth="1"/>
    <col min="12038" max="12039" width="5" style="4" customWidth="1"/>
    <col min="12040" max="12040" width="1.7109375" style="4" customWidth="1"/>
    <col min="12041" max="12043" width="5" style="4" customWidth="1"/>
    <col min="12044" max="12044" width="1.7109375" style="4" customWidth="1"/>
    <col min="12045" max="12047" width="5.140625" style="4" bestFit="1" customWidth="1"/>
    <col min="12048" max="12048" width="1.7109375" style="4" customWidth="1"/>
    <col min="12049" max="12051" width="5.140625" style="4" bestFit="1" customWidth="1"/>
    <col min="12052" max="12052" width="1.7109375" style="4" customWidth="1"/>
    <col min="12053" max="12055" width="5.140625" style="4" bestFit="1" customWidth="1"/>
    <col min="12056" max="12056" width="1.7109375" style="4" customWidth="1"/>
    <col min="12057" max="12057" width="4.85546875" style="4" bestFit="1" customWidth="1"/>
    <col min="12058" max="12059" width="4.42578125" style="4" customWidth="1"/>
    <col min="12060" max="12060" width="8.85546875" style="4" customWidth="1"/>
    <col min="12061" max="12061" width="12" style="4" customWidth="1"/>
    <col min="12062" max="12064" width="6" style="4" customWidth="1"/>
    <col min="12065" max="12065" width="1.7109375" style="4" customWidth="1"/>
    <col min="12066" max="12066" width="6.140625" style="4" customWidth="1"/>
    <col min="12067" max="12068" width="5.140625" style="4" customWidth="1"/>
    <col min="12069" max="12069" width="1.7109375" style="4" customWidth="1"/>
    <col min="12070" max="12072" width="5" style="4" customWidth="1"/>
    <col min="12073" max="12073" width="1.7109375" style="4" customWidth="1"/>
    <col min="12074" max="12076" width="5" style="4" customWidth="1"/>
    <col min="12077" max="12077" width="1.7109375" style="4" customWidth="1"/>
    <col min="12078" max="12080" width="5" style="4" customWidth="1"/>
    <col min="12081" max="12081" width="1.7109375" style="4" customWidth="1"/>
    <col min="12082" max="12084" width="5.140625" style="4" customWidth="1"/>
    <col min="12085" max="12085" width="1.7109375" style="4" customWidth="1"/>
    <col min="12086" max="12087" width="5" style="4" customWidth="1"/>
    <col min="12088" max="12088" width="5.28515625" style="4" customWidth="1"/>
    <col min="12089" max="12287" width="11.42578125" style="4"/>
    <col min="12288" max="12288" width="16.140625" style="4" customWidth="1"/>
    <col min="12289" max="12289" width="6" style="4" customWidth="1"/>
    <col min="12290" max="12290" width="6" style="4" bestFit="1" customWidth="1"/>
    <col min="12291" max="12291" width="5.7109375" style="4" bestFit="1" customWidth="1"/>
    <col min="12292" max="12292" width="1.7109375" style="4" customWidth="1"/>
    <col min="12293" max="12293" width="6" style="4" bestFit="1" customWidth="1"/>
    <col min="12294" max="12295" width="5" style="4" customWidth="1"/>
    <col min="12296" max="12296" width="1.7109375" style="4" customWidth="1"/>
    <col min="12297" max="12299" width="5" style="4" customWidth="1"/>
    <col min="12300" max="12300" width="1.7109375" style="4" customWidth="1"/>
    <col min="12301" max="12303" width="5.140625" style="4" bestFit="1" customWidth="1"/>
    <col min="12304" max="12304" width="1.7109375" style="4" customWidth="1"/>
    <col min="12305" max="12307" width="5.140625" style="4" bestFit="1" customWidth="1"/>
    <col min="12308" max="12308" width="1.7109375" style="4" customWidth="1"/>
    <col min="12309" max="12311" width="5.140625" style="4" bestFit="1" customWidth="1"/>
    <col min="12312" max="12312" width="1.7109375" style="4" customWidth="1"/>
    <col min="12313" max="12313" width="4.85546875" style="4" bestFit="1" customWidth="1"/>
    <col min="12314" max="12315" width="4.42578125" style="4" customWidth="1"/>
    <col min="12316" max="12316" width="8.85546875" style="4" customWidth="1"/>
    <col min="12317" max="12317" width="12" style="4" customWidth="1"/>
    <col min="12318" max="12320" width="6" style="4" customWidth="1"/>
    <col min="12321" max="12321" width="1.7109375" style="4" customWidth="1"/>
    <col min="12322" max="12322" width="6.140625" style="4" customWidth="1"/>
    <col min="12323" max="12324" width="5.140625" style="4" customWidth="1"/>
    <col min="12325" max="12325" width="1.7109375" style="4" customWidth="1"/>
    <col min="12326" max="12328" width="5" style="4" customWidth="1"/>
    <col min="12329" max="12329" width="1.7109375" style="4" customWidth="1"/>
    <col min="12330" max="12332" width="5" style="4" customWidth="1"/>
    <col min="12333" max="12333" width="1.7109375" style="4" customWidth="1"/>
    <col min="12334" max="12336" width="5" style="4" customWidth="1"/>
    <col min="12337" max="12337" width="1.7109375" style="4" customWidth="1"/>
    <col min="12338" max="12340" width="5.140625" style="4" customWidth="1"/>
    <col min="12341" max="12341" width="1.7109375" style="4" customWidth="1"/>
    <col min="12342" max="12343" width="5" style="4" customWidth="1"/>
    <col min="12344" max="12344" width="5.28515625" style="4" customWidth="1"/>
    <col min="12345" max="12543" width="11.42578125" style="4"/>
    <col min="12544" max="12544" width="16.140625" style="4" customWidth="1"/>
    <col min="12545" max="12545" width="6" style="4" customWidth="1"/>
    <col min="12546" max="12546" width="6" style="4" bestFit="1" customWidth="1"/>
    <col min="12547" max="12547" width="5.7109375" style="4" bestFit="1" customWidth="1"/>
    <col min="12548" max="12548" width="1.7109375" style="4" customWidth="1"/>
    <col min="12549" max="12549" width="6" style="4" bestFit="1" customWidth="1"/>
    <col min="12550" max="12551" width="5" style="4" customWidth="1"/>
    <col min="12552" max="12552" width="1.7109375" style="4" customWidth="1"/>
    <col min="12553" max="12555" width="5" style="4" customWidth="1"/>
    <col min="12556" max="12556" width="1.7109375" style="4" customWidth="1"/>
    <col min="12557" max="12559" width="5.140625" style="4" bestFit="1" customWidth="1"/>
    <col min="12560" max="12560" width="1.7109375" style="4" customWidth="1"/>
    <col min="12561" max="12563" width="5.140625" style="4" bestFit="1" customWidth="1"/>
    <col min="12564" max="12564" width="1.7109375" style="4" customWidth="1"/>
    <col min="12565" max="12567" width="5.140625" style="4" bestFit="1" customWidth="1"/>
    <col min="12568" max="12568" width="1.7109375" style="4" customWidth="1"/>
    <col min="12569" max="12569" width="4.85546875" style="4" bestFit="1" customWidth="1"/>
    <col min="12570" max="12571" width="4.42578125" style="4" customWidth="1"/>
    <col min="12572" max="12572" width="8.85546875" style="4" customWidth="1"/>
    <col min="12573" max="12573" width="12" style="4" customWidth="1"/>
    <col min="12574" max="12576" width="6" style="4" customWidth="1"/>
    <col min="12577" max="12577" width="1.7109375" style="4" customWidth="1"/>
    <col min="12578" max="12578" width="6.140625" style="4" customWidth="1"/>
    <col min="12579" max="12580" width="5.140625" style="4" customWidth="1"/>
    <col min="12581" max="12581" width="1.7109375" style="4" customWidth="1"/>
    <col min="12582" max="12584" width="5" style="4" customWidth="1"/>
    <col min="12585" max="12585" width="1.7109375" style="4" customWidth="1"/>
    <col min="12586" max="12588" width="5" style="4" customWidth="1"/>
    <col min="12589" max="12589" width="1.7109375" style="4" customWidth="1"/>
    <col min="12590" max="12592" width="5" style="4" customWidth="1"/>
    <col min="12593" max="12593" width="1.7109375" style="4" customWidth="1"/>
    <col min="12594" max="12596" width="5.140625" style="4" customWidth="1"/>
    <col min="12597" max="12597" width="1.7109375" style="4" customWidth="1"/>
    <col min="12598" max="12599" width="5" style="4" customWidth="1"/>
    <col min="12600" max="12600" width="5.28515625" style="4" customWidth="1"/>
    <col min="12601" max="12799" width="11.42578125" style="4"/>
    <col min="12800" max="12800" width="16.140625" style="4" customWidth="1"/>
    <col min="12801" max="12801" width="6" style="4" customWidth="1"/>
    <col min="12802" max="12802" width="6" style="4" bestFit="1" customWidth="1"/>
    <col min="12803" max="12803" width="5.7109375" style="4" bestFit="1" customWidth="1"/>
    <col min="12804" max="12804" width="1.7109375" style="4" customWidth="1"/>
    <col min="12805" max="12805" width="6" style="4" bestFit="1" customWidth="1"/>
    <col min="12806" max="12807" width="5" style="4" customWidth="1"/>
    <col min="12808" max="12808" width="1.7109375" style="4" customWidth="1"/>
    <col min="12809" max="12811" width="5" style="4" customWidth="1"/>
    <col min="12812" max="12812" width="1.7109375" style="4" customWidth="1"/>
    <col min="12813" max="12815" width="5.140625" style="4" bestFit="1" customWidth="1"/>
    <col min="12816" max="12816" width="1.7109375" style="4" customWidth="1"/>
    <col min="12817" max="12819" width="5.140625" style="4" bestFit="1" customWidth="1"/>
    <col min="12820" max="12820" width="1.7109375" style="4" customWidth="1"/>
    <col min="12821" max="12823" width="5.140625" style="4" bestFit="1" customWidth="1"/>
    <col min="12824" max="12824" width="1.7109375" style="4" customWidth="1"/>
    <col min="12825" max="12825" width="4.85546875" style="4" bestFit="1" customWidth="1"/>
    <col min="12826" max="12827" width="4.42578125" style="4" customWidth="1"/>
    <col min="12828" max="12828" width="8.85546875" style="4" customWidth="1"/>
    <col min="12829" max="12829" width="12" style="4" customWidth="1"/>
    <col min="12830" max="12832" width="6" style="4" customWidth="1"/>
    <col min="12833" max="12833" width="1.7109375" style="4" customWidth="1"/>
    <col min="12834" max="12834" width="6.140625" style="4" customWidth="1"/>
    <col min="12835" max="12836" width="5.140625" style="4" customWidth="1"/>
    <col min="12837" max="12837" width="1.7109375" style="4" customWidth="1"/>
    <col min="12838" max="12840" width="5" style="4" customWidth="1"/>
    <col min="12841" max="12841" width="1.7109375" style="4" customWidth="1"/>
    <col min="12842" max="12844" width="5" style="4" customWidth="1"/>
    <col min="12845" max="12845" width="1.7109375" style="4" customWidth="1"/>
    <col min="12846" max="12848" width="5" style="4" customWidth="1"/>
    <col min="12849" max="12849" width="1.7109375" style="4" customWidth="1"/>
    <col min="12850" max="12852" width="5.140625" style="4" customWidth="1"/>
    <col min="12853" max="12853" width="1.7109375" style="4" customWidth="1"/>
    <col min="12854" max="12855" width="5" style="4" customWidth="1"/>
    <col min="12856" max="12856" width="5.28515625" style="4" customWidth="1"/>
    <col min="12857" max="13055" width="11.42578125" style="4"/>
    <col min="13056" max="13056" width="16.140625" style="4" customWidth="1"/>
    <col min="13057" max="13057" width="6" style="4" customWidth="1"/>
    <col min="13058" max="13058" width="6" style="4" bestFit="1" customWidth="1"/>
    <col min="13059" max="13059" width="5.7109375" style="4" bestFit="1" customWidth="1"/>
    <col min="13060" max="13060" width="1.7109375" style="4" customWidth="1"/>
    <col min="13061" max="13061" width="6" style="4" bestFit="1" customWidth="1"/>
    <col min="13062" max="13063" width="5" style="4" customWidth="1"/>
    <col min="13064" max="13064" width="1.7109375" style="4" customWidth="1"/>
    <col min="13065" max="13067" width="5" style="4" customWidth="1"/>
    <col min="13068" max="13068" width="1.7109375" style="4" customWidth="1"/>
    <col min="13069" max="13071" width="5.140625" style="4" bestFit="1" customWidth="1"/>
    <col min="13072" max="13072" width="1.7109375" style="4" customWidth="1"/>
    <col min="13073" max="13075" width="5.140625" style="4" bestFit="1" customWidth="1"/>
    <col min="13076" max="13076" width="1.7109375" style="4" customWidth="1"/>
    <col min="13077" max="13079" width="5.140625" style="4" bestFit="1" customWidth="1"/>
    <col min="13080" max="13080" width="1.7109375" style="4" customWidth="1"/>
    <col min="13081" max="13081" width="4.85546875" style="4" bestFit="1" customWidth="1"/>
    <col min="13082" max="13083" width="4.42578125" style="4" customWidth="1"/>
    <col min="13084" max="13084" width="8.85546875" style="4" customWidth="1"/>
    <col min="13085" max="13085" width="12" style="4" customWidth="1"/>
    <col min="13086" max="13088" width="6" style="4" customWidth="1"/>
    <col min="13089" max="13089" width="1.7109375" style="4" customWidth="1"/>
    <col min="13090" max="13090" width="6.140625" style="4" customWidth="1"/>
    <col min="13091" max="13092" width="5.140625" style="4" customWidth="1"/>
    <col min="13093" max="13093" width="1.7109375" style="4" customWidth="1"/>
    <col min="13094" max="13096" width="5" style="4" customWidth="1"/>
    <col min="13097" max="13097" width="1.7109375" style="4" customWidth="1"/>
    <col min="13098" max="13100" width="5" style="4" customWidth="1"/>
    <col min="13101" max="13101" width="1.7109375" style="4" customWidth="1"/>
    <col min="13102" max="13104" width="5" style="4" customWidth="1"/>
    <col min="13105" max="13105" width="1.7109375" style="4" customWidth="1"/>
    <col min="13106" max="13108" width="5.140625" style="4" customWidth="1"/>
    <col min="13109" max="13109" width="1.7109375" style="4" customWidth="1"/>
    <col min="13110" max="13111" width="5" style="4" customWidth="1"/>
    <col min="13112" max="13112" width="5.28515625" style="4" customWidth="1"/>
    <col min="13113" max="13311" width="11.42578125" style="4"/>
    <col min="13312" max="13312" width="16.140625" style="4" customWidth="1"/>
    <col min="13313" max="13313" width="6" style="4" customWidth="1"/>
    <col min="13314" max="13314" width="6" style="4" bestFit="1" customWidth="1"/>
    <col min="13315" max="13315" width="5.7109375" style="4" bestFit="1" customWidth="1"/>
    <col min="13316" max="13316" width="1.7109375" style="4" customWidth="1"/>
    <col min="13317" max="13317" width="6" style="4" bestFit="1" customWidth="1"/>
    <col min="13318" max="13319" width="5" style="4" customWidth="1"/>
    <col min="13320" max="13320" width="1.7109375" style="4" customWidth="1"/>
    <col min="13321" max="13323" width="5" style="4" customWidth="1"/>
    <col min="13324" max="13324" width="1.7109375" style="4" customWidth="1"/>
    <col min="13325" max="13327" width="5.140625" style="4" bestFit="1" customWidth="1"/>
    <col min="13328" max="13328" width="1.7109375" style="4" customWidth="1"/>
    <col min="13329" max="13331" width="5.140625" style="4" bestFit="1" customWidth="1"/>
    <col min="13332" max="13332" width="1.7109375" style="4" customWidth="1"/>
    <col min="13333" max="13335" width="5.140625" style="4" bestFit="1" customWidth="1"/>
    <col min="13336" max="13336" width="1.7109375" style="4" customWidth="1"/>
    <col min="13337" max="13337" width="4.85546875" style="4" bestFit="1" customWidth="1"/>
    <col min="13338" max="13339" width="4.42578125" style="4" customWidth="1"/>
    <col min="13340" max="13340" width="8.85546875" style="4" customWidth="1"/>
    <col min="13341" max="13341" width="12" style="4" customWidth="1"/>
    <col min="13342" max="13344" width="6" style="4" customWidth="1"/>
    <col min="13345" max="13345" width="1.7109375" style="4" customWidth="1"/>
    <col min="13346" max="13346" width="6.140625" style="4" customWidth="1"/>
    <col min="13347" max="13348" width="5.140625" style="4" customWidth="1"/>
    <col min="13349" max="13349" width="1.7109375" style="4" customWidth="1"/>
    <col min="13350" max="13352" width="5" style="4" customWidth="1"/>
    <col min="13353" max="13353" width="1.7109375" style="4" customWidth="1"/>
    <col min="13354" max="13356" width="5" style="4" customWidth="1"/>
    <col min="13357" max="13357" width="1.7109375" style="4" customWidth="1"/>
    <col min="13358" max="13360" width="5" style="4" customWidth="1"/>
    <col min="13361" max="13361" width="1.7109375" style="4" customWidth="1"/>
    <col min="13362" max="13364" width="5.140625" style="4" customWidth="1"/>
    <col min="13365" max="13365" width="1.7109375" style="4" customWidth="1"/>
    <col min="13366" max="13367" width="5" style="4" customWidth="1"/>
    <col min="13368" max="13368" width="5.28515625" style="4" customWidth="1"/>
    <col min="13369" max="13567" width="11.42578125" style="4"/>
    <col min="13568" max="13568" width="16.140625" style="4" customWidth="1"/>
    <col min="13569" max="13569" width="6" style="4" customWidth="1"/>
    <col min="13570" max="13570" width="6" style="4" bestFit="1" customWidth="1"/>
    <col min="13571" max="13571" width="5.7109375" style="4" bestFit="1" customWidth="1"/>
    <col min="13572" max="13572" width="1.7109375" style="4" customWidth="1"/>
    <col min="13573" max="13573" width="6" style="4" bestFit="1" customWidth="1"/>
    <col min="13574" max="13575" width="5" style="4" customWidth="1"/>
    <col min="13576" max="13576" width="1.7109375" style="4" customWidth="1"/>
    <col min="13577" max="13579" width="5" style="4" customWidth="1"/>
    <col min="13580" max="13580" width="1.7109375" style="4" customWidth="1"/>
    <col min="13581" max="13583" width="5.140625" style="4" bestFit="1" customWidth="1"/>
    <col min="13584" max="13584" width="1.7109375" style="4" customWidth="1"/>
    <col min="13585" max="13587" width="5.140625" style="4" bestFit="1" customWidth="1"/>
    <col min="13588" max="13588" width="1.7109375" style="4" customWidth="1"/>
    <col min="13589" max="13591" width="5.140625" style="4" bestFit="1" customWidth="1"/>
    <col min="13592" max="13592" width="1.7109375" style="4" customWidth="1"/>
    <col min="13593" max="13593" width="4.85546875" style="4" bestFit="1" customWidth="1"/>
    <col min="13594" max="13595" width="4.42578125" style="4" customWidth="1"/>
    <col min="13596" max="13596" width="8.85546875" style="4" customWidth="1"/>
    <col min="13597" max="13597" width="12" style="4" customWidth="1"/>
    <col min="13598" max="13600" width="6" style="4" customWidth="1"/>
    <col min="13601" max="13601" width="1.7109375" style="4" customWidth="1"/>
    <col min="13602" max="13602" width="6.140625" style="4" customWidth="1"/>
    <col min="13603" max="13604" width="5.140625" style="4" customWidth="1"/>
    <col min="13605" max="13605" width="1.7109375" style="4" customWidth="1"/>
    <col min="13606" max="13608" width="5" style="4" customWidth="1"/>
    <col min="13609" max="13609" width="1.7109375" style="4" customWidth="1"/>
    <col min="13610" max="13612" width="5" style="4" customWidth="1"/>
    <col min="13613" max="13613" width="1.7109375" style="4" customWidth="1"/>
    <col min="13614" max="13616" width="5" style="4" customWidth="1"/>
    <col min="13617" max="13617" width="1.7109375" style="4" customWidth="1"/>
    <col min="13618" max="13620" width="5.140625" style="4" customWidth="1"/>
    <col min="13621" max="13621" width="1.7109375" style="4" customWidth="1"/>
    <col min="13622" max="13623" width="5" style="4" customWidth="1"/>
    <col min="13624" max="13624" width="5.28515625" style="4" customWidth="1"/>
    <col min="13625" max="13823" width="11.42578125" style="4"/>
    <col min="13824" max="13824" width="16.140625" style="4" customWidth="1"/>
    <col min="13825" max="13825" width="6" style="4" customWidth="1"/>
    <col min="13826" max="13826" width="6" style="4" bestFit="1" customWidth="1"/>
    <col min="13827" max="13827" width="5.7109375" style="4" bestFit="1" customWidth="1"/>
    <col min="13828" max="13828" width="1.7109375" style="4" customWidth="1"/>
    <col min="13829" max="13829" width="6" style="4" bestFit="1" customWidth="1"/>
    <col min="13830" max="13831" width="5" style="4" customWidth="1"/>
    <col min="13832" max="13832" width="1.7109375" style="4" customWidth="1"/>
    <col min="13833" max="13835" width="5" style="4" customWidth="1"/>
    <col min="13836" max="13836" width="1.7109375" style="4" customWidth="1"/>
    <col min="13837" max="13839" width="5.140625" style="4" bestFit="1" customWidth="1"/>
    <col min="13840" max="13840" width="1.7109375" style="4" customWidth="1"/>
    <col min="13841" max="13843" width="5.140625" style="4" bestFit="1" customWidth="1"/>
    <col min="13844" max="13844" width="1.7109375" style="4" customWidth="1"/>
    <col min="13845" max="13847" width="5.140625" style="4" bestFit="1" customWidth="1"/>
    <col min="13848" max="13848" width="1.7109375" style="4" customWidth="1"/>
    <col min="13849" max="13849" width="4.85546875" style="4" bestFit="1" customWidth="1"/>
    <col min="13850" max="13851" width="4.42578125" style="4" customWidth="1"/>
    <col min="13852" max="13852" width="8.85546875" style="4" customWidth="1"/>
    <col min="13853" max="13853" width="12" style="4" customWidth="1"/>
    <col min="13854" max="13856" width="6" style="4" customWidth="1"/>
    <col min="13857" max="13857" width="1.7109375" style="4" customWidth="1"/>
    <col min="13858" max="13858" width="6.140625" style="4" customWidth="1"/>
    <col min="13859" max="13860" width="5.140625" style="4" customWidth="1"/>
    <col min="13861" max="13861" width="1.7109375" style="4" customWidth="1"/>
    <col min="13862" max="13864" width="5" style="4" customWidth="1"/>
    <col min="13865" max="13865" width="1.7109375" style="4" customWidth="1"/>
    <col min="13866" max="13868" width="5" style="4" customWidth="1"/>
    <col min="13869" max="13869" width="1.7109375" style="4" customWidth="1"/>
    <col min="13870" max="13872" width="5" style="4" customWidth="1"/>
    <col min="13873" max="13873" width="1.7109375" style="4" customWidth="1"/>
    <col min="13874" max="13876" width="5.140625" style="4" customWidth="1"/>
    <col min="13877" max="13877" width="1.7109375" style="4" customWidth="1"/>
    <col min="13878" max="13879" width="5" style="4" customWidth="1"/>
    <col min="13880" max="13880" width="5.28515625" style="4" customWidth="1"/>
    <col min="13881" max="14079" width="11.42578125" style="4"/>
    <col min="14080" max="14080" width="16.140625" style="4" customWidth="1"/>
    <col min="14081" max="14081" width="6" style="4" customWidth="1"/>
    <col min="14082" max="14082" width="6" style="4" bestFit="1" customWidth="1"/>
    <col min="14083" max="14083" width="5.7109375" style="4" bestFit="1" customWidth="1"/>
    <col min="14084" max="14084" width="1.7109375" style="4" customWidth="1"/>
    <col min="14085" max="14085" width="6" style="4" bestFit="1" customWidth="1"/>
    <col min="14086" max="14087" width="5" style="4" customWidth="1"/>
    <col min="14088" max="14088" width="1.7109375" style="4" customWidth="1"/>
    <col min="14089" max="14091" width="5" style="4" customWidth="1"/>
    <col min="14092" max="14092" width="1.7109375" style="4" customWidth="1"/>
    <col min="14093" max="14095" width="5.140625" style="4" bestFit="1" customWidth="1"/>
    <col min="14096" max="14096" width="1.7109375" style="4" customWidth="1"/>
    <col min="14097" max="14099" width="5.140625" style="4" bestFit="1" customWidth="1"/>
    <col min="14100" max="14100" width="1.7109375" style="4" customWidth="1"/>
    <col min="14101" max="14103" width="5.140625" style="4" bestFit="1" customWidth="1"/>
    <col min="14104" max="14104" width="1.7109375" style="4" customWidth="1"/>
    <col min="14105" max="14105" width="4.85546875" style="4" bestFit="1" customWidth="1"/>
    <col min="14106" max="14107" width="4.42578125" style="4" customWidth="1"/>
    <col min="14108" max="14108" width="8.85546875" style="4" customWidth="1"/>
    <col min="14109" max="14109" width="12" style="4" customWidth="1"/>
    <col min="14110" max="14112" width="6" style="4" customWidth="1"/>
    <col min="14113" max="14113" width="1.7109375" style="4" customWidth="1"/>
    <col min="14114" max="14114" width="6.140625" style="4" customWidth="1"/>
    <col min="14115" max="14116" width="5.140625" style="4" customWidth="1"/>
    <col min="14117" max="14117" width="1.7109375" style="4" customWidth="1"/>
    <col min="14118" max="14120" width="5" style="4" customWidth="1"/>
    <col min="14121" max="14121" width="1.7109375" style="4" customWidth="1"/>
    <col min="14122" max="14124" width="5" style="4" customWidth="1"/>
    <col min="14125" max="14125" width="1.7109375" style="4" customWidth="1"/>
    <col min="14126" max="14128" width="5" style="4" customWidth="1"/>
    <col min="14129" max="14129" width="1.7109375" style="4" customWidth="1"/>
    <col min="14130" max="14132" width="5.140625" style="4" customWidth="1"/>
    <col min="14133" max="14133" width="1.7109375" style="4" customWidth="1"/>
    <col min="14134" max="14135" width="5" style="4" customWidth="1"/>
    <col min="14136" max="14136" width="5.28515625" style="4" customWidth="1"/>
    <col min="14137" max="14335" width="11.42578125" style="4"/>
    <col min="14336" max="14336" width="16.140625" style="4" customWidth="1"/>
    <col min="14337" max="14337" width="6" style="4" customWidth="1"/>
    <col min="14338" max="14338" width="6" style="4" bestFit="1" customWidth="1"/>
    <col min="14339" max="14339" width="5.7109375" style="4" bestFit="1" customWidth="1"/>
    <col min="14340" max="14340" width="1.7109375" style="4" customWidth="1"/>
    <col min="14341" max="14341" width="6" style="4" bestFit="1" customWidth="1"/>
    <col min="14342" max="14343" width="5" style="4" customWidth="1"/>
    <col min="14344" max="14344" width="1.7109375" style="4" customWidth="1"/>
    <col min="14345" max="14347" width="5" style="4" customWidth="1"/>
    <col min="14348" max="14348" width="1.7109375" style="4" customWidth="1"/>
    <col min="14349" max="14351" width="5.140625" style="4" bestFit="1" customWidth="1"/>
    <col min="14352" max="14352" width="1.7109375" style="4" customWidth="1"/>
    <col min="14353" max="14355" width="5.140625" style="4" bestFit="1" customWidth="1"/>
    <col min="14356" max="14356" width="1.7109375" style="4" customWidth="1"/>
    <col min="14357" max="14359" width="5.140625" style="4" bestFit="1" customWidth="1"/>
    <col min="14360" max="14360" width="1.7109375" style="4" customWidth="1"/>
    <col min="14361" max="14361" width="4.85546875" style="4" bestFit="1" customWidth="1"/>
    <col min="14362" max="14363" width="4.42578125" style="4" customWidth="1"/>
    <col min="14364" max="14364" width="8.85546875" style="4" customWidth="1"/>
    <col min="14365" max="14365" width="12" style="4" customWidth="1"/>
    <col min="14366" max="14368" width="6" style="4" customWidth="1"/>
    <col min="14369" max="14369" width="1.7109375" style="4" customWidth="1"/>
    <col min="14370" max="14370" width="6.140625" style="4" customWidth="1"/>
    <col min="14371" max="14372" width="5.140625" style="4" customWidth="1"/>
    <col min="14373" max="14373" width="1.7109375" style="4" customWidth="1"/>
    <col min="14374" max="14376" width="5" style="4" customWidth="1"/>
    <col min="14377" max="14377" width="1.7109375" style="4" customWidth="1"/>
    <col min="14378" max="14380" width="5" style="4" customWidth="1"/>
    <col min="14381" max="14381" width="1.7109375" style="4" customWidth="1"/>
    <col min="14382" max="14384" width="5" style="4" customWidth="1"/>
    <col min="14385" max="14385" width="1.7109375" style="4" customWidth="1"/>
    <col min="14386" max="14388" width="5.140625" style="4" customWidth="1"/>
    <col min="14389" max="14389" width="1.7109375" style="4" customWidth="1"/>
    <col min="14390" max="14391" width="5" style="4" customWidth="1"/>
    <col min="14392" max="14392" width="5.28515625" style="4" customWidth="1"/>
    <col min="14393" max="14591" width="11.42578125" style="4"/>
    <col min="14592" max="14592" width="16.140625" style="4" customWidth="1"/>
    <col min="14593" max="14593" width="6" style="4" customWidth="1"/>
    <col min="14594" max="14594" width="6" style="4" bestFit="1" customWidth="1"/>
    <col min="14595" max="14595" width="5.7109375" style="4" bestFit="1" customWidth="1"/>
    <col min="14596" max="14596" width="1.7109375" style="4" customWidth="1"/>
    <col min="14597" max="14597" width="6" style="4" bestFit="1" customWidth="1"/>
    <col min="14598" max="14599" width="5" style="4" customWidth="1"/>
    <col min="14600" max="14600" width="1.7109375" style="4" customWidth="1"/>
    <col min="14601" max="14603" width="5" style="4" customWidth="1"/>
    <col min="14604" max="14604" width="1.7109375" style="4" customWidth="1"/>
    <col min="14605" max="14607" width="5.140625" style="4" bestFit="1" customWidth="1"/>
    <col min="14608" max="14608" width="1.7109375" style="4" customWidth="1"/>
    <col min="14609" max="14611" width="5.140625" style="4" bestFit="1" customWidth="1"/>
    <col min="14612" max="14612" width="1.7109375" style="4" customWidth="1"/>
    <col min="14613" max="14615" width="5.140625" style="4" bestFit="1" customWidth="1"/>
    <col min="14616" max="14616" width="1.7109375" style="4" customWidth="1"/>
    <col min="14617" max="14617" width="4.85546875" style="4" bestFit="1" customWidth="1"/>
    <col min="14618" max="14619" width="4.42578125" style="4" customWidth="1"/>
    <col min="14620" max="14620" width="8.85546875" style="4" customWidth="1"/>
    <col min="14621" max="14621" width="12" style="4" customWidth="1"/>
    <col min="14622" max="14624" width="6" style="4" customWidth="1"/>
    <col min="14625" max="14625" width="1.7109375" style="4" customWidth="1"/>
    <col min="14626" max="14626" width="6.140625" style="4" customWidth="1"/>
    <col min="14627" max="14628" width="5.140625" style="4" customWidth="1"/>
    <col min="14629" max="14629" width="1.7109375" style="4" customWidth="1"/>
    <col min="14630" max="14632" width="5" style="4" customWidth="1"/>
    <col min="14633" max="14633" width="1.7109375" style="4" customWidth="1"/>
    <col min="14634" max="14636" width="5" style="4" customWidth="1"/>
    <col min="14637" max="14637" width="1.7109375" style="4" customWidth="1"/>
    <col min="14638" max="14640" width="5" style="4" customWidth="1"/>
    <col min="14641" max="14641" width="1.7109375" style="4" customWidth="1"/>
    <col min="14642" max="14644" width="5.140625" style="4" customWidth="1"/>
    <col min="14645" max="14645" width="1.7109375" style="4" customWidth="1"/>
    <col min="14646" max="14647" width="5" style="4" customWidth="1"/>
    <col min="14648" max="14648" width="5.28515625" style="4" customWidth="1"/>
    <col min="14649" max="14847" width="11.42578125" style="4"/>
    <col min="14848" max="14848" width="16.140625" style="4" customWidth="1"/>
    <col min="14849" max="14849" width="6" style="4" customWidth="1"/>
    <col min="14850" max="14850" width="6" style="4" bestFit="1" customWidth="1"/>
    <col min="14851" max="14851" width="5.7109375" style="4" bestFit="1" customWidth="1"/>
    <col min="14852" max="14852" width="1.7109375" style="4" customWidth="1"/>
    <col min="14853" max="14853" width="6" style="4" bestFit="1" customWidth="1"/>
    <col min="14854" max="14855" width="5" style="4" customWidth="1"/>
    <col min="14856" max="14856" width="1.7109375" style="4" customWidth="1"/>
    <col min="14857" max="14859" width="5" style="4" customWidth="1"/>
    <col min="14860" max="14860" width="1.7109375" style="4" customWidth="1"/>
    <col min="14861" max="14863" width="5.140625" style="4" bestFit="1" customWidth="1"/>
    <col min="14864" max="14864" width="1.7109375" style="4" customWidth="1"/>
    <col min="14865" max="14867" width="5.140625" style="4" bestFit="1" customWidth="1"/>
    <col min="14868" max="14868" width="1.7109375" style="4" customWidth="1"/>
    <col min="14869" max="14871" width="5.140625" style="4" bestFit="1" customWidth="1"/>
    <col min="14872" max="14872" width="1.7109375" style="4" customWidth="1"/>
    <col min="14873" max="14873" width="4.85546875" style="4" bestFit="1" customWidth="1"/>
    <col min="14874" max="14875" width="4.42578125" style="4" customWidth="1"/>
    <col min="14876" max="14876" width="8.85546875" style="4" customWidth="1"/>
    <col min="14877" max="14877" width="12" style="4" customWidth="1"/>
    <col min="14878" max="14880" width="6" style="4" customWidth="1"/>
    <col min="14881" max="14881" width="1.7109375" style="4" customWidth="1"/>
    <col min="14882" max="14882" width="6.140625" style="4" customWidth="1"/>
    <col min="14883" max="14884" width="5.140625" style="4" customWidth="1"/>
    <col min="14885" max="14885" width="1.7109375" style="4" customWidth="1"/>
    <col min="14886" max="14888" width="5" style="4" customWidth="1"/>
    <col min="14889" max="14889" width="1.7109375" style="4" customWidth="1"/>
    <col min="14890" max="14892" width="5" style="4" customWidth="1"/>
    <col min="14893" max="14893" width="1.7109375" style="4" customWidth="1"/>
    <col min="14894" max="14896" width="5" style="4" customWidth="1"/>
    <col min="14897" max="14897" width="1.7109375" style="4" customWidth="1"/>
    <col min="14898" max="14900" width="5.140625" style="4" customWidth="1"/>
    <col min="14901" max="14901" width="1.7109375" style="4" customWidth="1"/>
    <col min="14902" max="14903" width="5" style="4" customWidth="1"/>
    <col min="14904" max="14904" width="5.28515625" style="4" customWidth="1"/>
    <col min="14905" max="15103" width="11.42578125" style="4"/>
    <col min="15104" max="15104" width="16.140625" style="4" customWidth="1"/>
    <col min="15105" max="15105" width="6" style="4" customWidth="1"/>
    <col min="15106" max="15106" width="6" style="4" bestFit="1" customWidth="1"/>
    <col min="15107" max="15107" width="5.7109375" style="4" bestFit="1" customWidth="1"/>
    <col min="15108" max="15108" width="1.7109375" style="4" customWidth="1"/>
    <col min="15109" max="15109" width="6" style="4" bestFit="1" customWidth="1"/>
    <col min="15110" max="15111" width="5" style="4" customWidth="1"/>
    <col min="15112" max="15112" width="1.7109375" style="4" customWidth="1"/>
    <col min="15113" max="15115" width="5" style="4" customWidth="1"/>
    <col min="15116" max="15116" width="1.7109375" style="4" customWidth="1"/>
    <col min="15117" max="15119" width="5.140625" style="4" bestFit="1" customWidth="1"/>
    <col min="15120" max="15120" width="1.7109375" style="4" customWidth="1"/>
    <col min="15121" max="15123" width="5.140625" style="4" bestFit="1" customWidth="1"/>
    <col min="15124" max="15124" width="1.7109375" style="4" customWidth="1"/>
    <col min="15125" max="15127" width="5.140625" style="4" bestFit="1" customWidth="1"/>
    <col min="15128" max="15128" width="1.7109375" style="4" customWidth="1"/>
    <col min="15129" max="15129" width="4.85546875" style="4" bestFit="1" customWidth="1"/>
    <col min="15130" max="15131" width="4.42578125" style="4" customWidth="1"/>
    <col min="15132" max="15132" width="8.85546875" style="4" customWidth="1"/>
    <col min="15133" max="15133" width="12" style="4" customWidth="1"/>
    <col min="15134" max="15136" width="6" style="4" customWidth="1"/>
    <col min="15137" max="15137" width="1.7109375" style="4" customWidth="1"/>
    <col min="15138" max="15138" width="6.140625" style="4" customWidth="1"/>
    <col min="15139" max="15140" width="5.140625" style="4" customWidth="1"/>
    <col min="15141" max="15141" width="1.7109375" style="4" customWidth="1"/>
    <col min="15142" max="15144" width="5" style="4" customWidth="1"/>
    <col min="15145" max="15145" width="1.7109375" style="4" customWidth="1"/>
    <col min="15146" max="15148" width="5" style="4" customWidth="1"/>
    <col min="15149" max="15149" width="1.7109375" style="4" customWidth="1"/>
    <col min="15150" max="15152" width="5" style="4" customWidth="1"/>
    <col min="15153" max="15153" width="1.7109375" style="4" customWidth="1"/>
    <col min="15154" max="15156" width="5.140625" style="4" customWidth="1"/>
    <col min="15157" max="15157" width="1.7109375" style="4" customWidth="1"/>
    <col min="15158" max="15159" width="5" style="4" customWidth="1"/>
    <col min="15160" max="15160" width="5.28515625" style="4" customWidth="1"/>
    <col min="15161" max="15359" width="11.42578125" style="4"/>
    <col min="15360" max="15360" width="16.140625" style="4" customWidth="1"/>
    <col min="15361" max="15361" width="6" style="4" customWidth="1"/>
    <col min="15362" max="15362" width="6" style="4" bestFit="1" customWidth="1"/>
    <col min="15363" max="15363" width="5.7109375" style="4" bestFit="1" customWidth="1"/>
    <col min="15364" max="15364" width="1.7109375" style="4" customWidth="1"/>
    <col min="15365" max="15365" width="6" style="4" bestFit="1" customWidth="1"/>
    <col min="15366" max="15367" width="5" style="4" customWidth="1"/>
    <col min="15368" max="15368" width="1.7109375" style="4" customWidth="1"/>
    <col min="15369" max="15371" width="5" style="4" customWidth="1"/>
    <col min="15372" max="15372" width="1.7109375" style="4" customWidth="1"/>
    <col min="15373" max="15375" width="5.140625" style="4" bestFit="1" customWidth="1"/>
    <col min="15376" max="15376" width="1.7109375" style="4" customWidth="1"/>
    <col min="15377" max="15379" width="5.140625" style="4" bestFit="1" customWidth="1"/>
    <col min="15380" max="15380" width="1.7109375" style="4" customWidth="1"/>
    <col min="15381" max="15383" width="5.140625" style="4" bestFit="1" customWidth="1"/>
    <col min="15384" max="15384" width="1.7109375" style="4" customWidth="1"/>
    <col min="15385" max="15385" width="4.85546875" style="4" bestFit="1" customWidth="1"/>
    <col min="15386" max="15387" width="4.42578125" style="4" customWidth="1"/>
    <col min="15388" max="15388" width="8.85546875" style="4" customWidth="1"/>
    <col min="15389" max="15389" width="12" style="4" customWidth="1"/>
    <col min="15390" max="15392" width="6" style="4" customWidth="1"/>
    <col min="15393" max="15393" width="1.7109375" style="4" customWidth="1"/>
    <col min="15394" max="15394" width="6.140625" style="4" customWidth="1"/>
    <col min="15395" max="15396" width="5.140625" style="4" customWidth="1"/>
    <col min="15397" max="15397" width="1.7109375" style="4" customWidth="1"/>
    <col min="15398" max="15400" width="5" style="4" customWidth="1"/>
    <col min="15401" max="15401" width="1.7109375" style="4" customWidth="1"/>
    <col min="15402" max="15404" width="5" style="4" customWidth="1"/>
    <col min="15405" max="15405" width="1.7109375" style="4" customWidth="1"/>
    <col min="15406" max="15408" width="5" style="4" customWidth="1"/>
    <col min="15409" max="15409" width="1.7109375" style="4" customWidth="1"/>
    <col min="15410" max="15412" width="5.140625" style="4" customWidth="1"/>
    <col min="15413" max="15413" width="1.7109375" style="4" customWidth="1"/>
    <col min="15414" max="15415" width="5" style="4" customWidth="1"/>
    <col min="15416" max="15416" width="5.28515625" style="4" customWidth="1"/>
    <col min="15417" max="15615" width="11.42578125" style="4"/>
    <col min="15616" max="15616" width="16.140625" style="4" customWidth="1"/>
    <col min="15617" max="15617" width="6" style="4" customWidth="1"/>
    <col min="15618" max="15618" width="6" style="4" bestFit="1" customWidth="1"/>
    <col min="15619" max="15619" width="5.7109375" style="4" bestFit="1" customWidth="1"/>
    <col min="15620" max="15620" width="1.7109375" style="4" customWidth="1"/>
    <col min="15621" max="15621" width="6" style="4" bestFit="1" customWidth="1"/>
    <col min="15622" max="15623" width="5" style="4" customWidth="1"/>
    <col min="15624" max="15624" width="1.7109375" style="4" customWidth="1"/>
    <col min="15625" max="15627" width="5" style="4" customWidth="1"/>
    <col min="15628" max="15628" width="1.7109375" style="4" customWidth="1"/>
    <col min="15629" max="15631" width="5.140625" style="4" bestFit="1" customWidth="1"/>
    <col min="15632" max="15632" width="1.7109375" style="4" customWidth="1"/>
    <col min="15633" max="15635" width="5.140625" style="4" bestFit="1" customWidth="1"/>
    <col min="15636" max="15636" width="1.7109375" style="4" customWidth="1"/>
    <col min="15637" max="15639" width="5.140625" style="4" bestFit="1" customWidth="1"/>
    <col min="15640" max="15640" width="1.7109375" style="4" customWidth="1"/>
    <col min="15641" max="15641" width="4.85546875" style="4" bestFit="1" customWidth="1"/>
    <col min="15642" max="15643" width="4.42578125" style="4" customWidth="1"/>
    <col min="15644" max="15644" width="8.85546875" style="4" customWidth="1"/>
    <col min="15645" max="15645" width="12" style="4" customWidth="1"/>
    <col min="15646" max="15648" width="6" style="4" customWidth="1"/>
    <col min="15649" max="15649" width="1.7109375" style="4" customWidth="1"/>
    <col min="15650" max="15650" width="6.140625" style="4" customWidth="1"/>
    <col min="15651" max="15652" width="5.140625" style="4" customWidth="1"/>
    <col min="15653" max="15653" width="1.7109375" style="4" customWidth="1"/>
    <col min="15654" max="15656" width="5" style="4" customWidth="1"/>
    <col min="15657" max="15657" width="1.7109375" style="4" customWidth="1"/>
    <col min="15658" max="15660" width="5" style="4" customWidth="1"/>
    <col min="15661" max="15661" width="1.7109375" style="4" customWidth="1"/>
    <col min="15662" max="15664" width="5" style="4" customWidth="1"/>
    <col min="15665" max="15665" width="1.7109375" style="4" customWidth="1"/>
    <col min="15666" max="15668" width="5.140625" style="4" customWidth="1"/>
    <col min="15669" max="15669" width="1.7109375" style="4" customWidth="1"/>
    <col min="15670" max="15671" width="5" style="4" customWidth="1"/>
    <col min="15672" max="15672" width="5.28515625" style="4" customWidth="1"/>
    <col min="15673" max="15871" width="11.42578125" style="4"/>
    <col min="15872" max="15872" width="16.140625" style="4" customWidth="1"/>
    <col min="15873" max="15873" width="6" style="4" customWidth="1"/>
    <col min="15874" max="15874" width="6" style="4" bestFit="1" customWidth="1"/>
    <col min="15875" max="15875" width="5.7109375" style="4" bestFit="1" customWidth="1"/>
    <col min="15876" max="15876" width="1.7109375" style="4" customWidth="1"/>
    <col min="15877" max="15877" width="6" style="4" bestFit="1" customWidth="1"/>
    <col min="15878" max="15879" width="5" style="4" customWidth="1"/>
    <col min="15880" max="15880" width="1.7109375" style="4" customWidth="1"/>
    <col min="15881" max="15883" width="5" style="4" customWidth="1"/>
    <col min="15884" max="15884" width="1.7109375" style="4" customWidth="1"/>
    <col min="15885" max="15887" width="5.140625" style="4" bestFit="1" customWidth="1"/>
    <col min="15888" max="15888" width="1.7109375" style="4" customWidth="1"/>
    <col min="15889" max="15891" width="5.140625" style="4" bestFit="1" customWidth="1"/>
    <col min="15892" max="15892" width="1.7109375" style="4" customWidth="1"/>
    <col min="15893" max="15895" width="5.140625" style="4" bestFit="1" customWidth="1"/>
    <col min="15896" max="15896" width="1.7109375" style="4" customWidth="1"/>
    <col min="15897" max="15897" width="4.85546875" style="4" bestFit="1" customWidth="1"/>
    <col min="15898" max="15899" width="4.42578125" style="4" customWidth="1"/>
    <col min="15900" max="15900" width="8.85546875" style="4" customWidth="1"/>
    <col min="15901" max="15901" width="12" style="4" customWidth="1"/>
    <col min="15902" max="15904" width="6" style="4" customWidth="1"/>
    <col min="15905" max="15905" width="1.7109375" style="4" customWidth="1"/>
    <col min="15906" max="15906" width="6.140625" style="4" customWidth="1"/>
    <col min="15907" max="15908" width="5.140625" style="4" customWidth="1"/>
    <col min="15909" max="15909" width="1.7109375" style="4" customWidth="1"/>
    <col min="15910" max="15912" width="5" style="4" customWidth="1"/>
    <col min="15913" max="15913" width="1.7109375" style="4" customWidth="1"/>
    <col min="15914" max="15916" width="5" style="4" customWidth="1"/>
    <col min="15917" max="15917" width="1.7109375" style="4" customWidth="1"/>
    <col min="15918" max="15920" width="5" style="4" customWidth="1"/>
    <col min="15921" max="15921" width="1.7109375" style="4" customWidth="1"/>
    <col min="15922" max="15924" width="5.140625" style="4" customWidth="1"/>
    <col min="15925" max="15925" width="1.7109375" style="4" customWidth="1"/>
    <col min="15926" max="15927" width="5" style="4" customWidth="1"/>
    <col min="15928" max="15928" width="5.28515625" style="4" customWidth="1"/>
    <col min="15929" max="16127" width="11.42578125" style="4"/>
    <col min="16128" max="16128" width="16.140625" style="4" customWidth="1"/>
    <col min="16129" max="16129" width="6" style="4" customWidth="1"/>
    <col min="16130" max="16130" width="6" style="4" bestFit="1" customWidth="1"/>
    <col min="16131" max="16131" width="5.7109375" style="4" bestFit="1" customWidth="1"/>
    <col min="16132" max="16132" width="1.7109375" style="4" customWidth="1"/>
    <col min="16133" max="16133" width="6" style="4" bestFit="1" customWidth="1"/>
    <col min="16134" max="16135" width="5" style="4" customWidth="1"/>
    <col min="16136" max="16136" width="1.7109375" style="4" customWidth="1"/>
    <col min="16137" max="16139" width="5" style="4" customWidth="1"/>
    <col min="16140" max="16140" width="1.7109375" style="4" customWidth="1"/>
    <col min="16141" max="16143" width="5.140625" style="4" bestFit="1" customWidth="1"/>
    <col min="16144" max="16144" width="1.7109375" style="4" customWidth="1"/>
    <col min="16145" max="16147" width="5.140625" style="4" bestFit="1" customWidth="1"/>
    <col min="16148" max="16148" width="1.7109375" style="4" customWidth="1"/>
    <col min="16149" max="16151" width="5.140625" style="4" bestFit="1" customWidth="1"/>
    <col min="16152" max="16152" width="1.7109375" style="4" customWidth="1"/>
    <col min="16153" max="16153" width="4.85546875" style="4" bestFit="1" customWidth="1"/>
    <col min="16154" max="16155" width="4.42578125" style="4" customWidth="1"/>
    <col min="16156" max="16156" width="8.85546875" style="4" customWidth="1"/>
    <col min="16157" max="16157" width="12" style="4" customWidth="1"/>
    <col min="16158" max="16160" width="6" style="4" customWidth="1"/>
    <col min="16161" max="16161" width="1.7109375" style="4" customWidth="1"/>
    <col min="16162" max="16162" width="6.140625" style="4" customWidth="1"/>
    <col min="16163" max="16164" width="5.140625" style="4" customWidth="1"/>
    <col min="16165" max="16165" width="1.7109375" style="4" customWidth="1"/>
    <col min="16166" max="16168" width="5" style="4" customWidth="1"/>
    <col min="16169" max="16169" width="1.7109375" style="4" customWidth="1"/>
    <col min="16170" max="16172" width="5" style="4" customWidth="1"/>
    <col min="16173" max="16173" width="1.7109375" style="4" customWidth="1"/>
    <col min="16174" max="16176" width="5" style="4" customWidth="1"/>
    <col min="16177" max="16177" width="1.7109375" style="4" customWidth="1"/>
    <col min="16178" max="16180" width="5.140625" style="4" customWidth="1"/>
    <col min="16181" max="16181" width="1.7109375" style="4" customWidth="1"/>
    <col min="16182" max="16183" width="5" style="4" customWidth="1"/>
    <col min="16184" max="16184" width="5.28515625" style="4" customWidth="1"/>
    <col min="16185" max="16384" width="11.42578125" style="4"/>
  </cols>
  <sheetData>
    <row r="1" spans="1:58" ht="14.25" customHeight="1" thickBot="1" x14ac:dyDescent="0.3">
      <c r="A1" s="293" t="s">
        <v>109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D1" s="159"/>
      <c r="AE1" s="160"/>
      <c r="AF1" s="161"/>
      <c r="AG1" s="162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260" t="s">
        <v>127</v>
      </c>
    </row>
    <row r="2" spans="1:58" ht="14.25" x14ac:dyDescent="0.25">
      <c r="A2" s="293" t="s">
        <v>9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</row>
    <row r="3" spans="1:58" ht="14.25" x14ac:dyDescent="0.25">
      <c r="A3" s="293" t="s">
        <v>98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D3" s="286" t="s">
        <v>30</v>
      </c>
      <c r="AE3" s="286"/>
      <c r="AF3" s="286"/>
      <c r="AG3" s="286"/>
      <c r="AH3" s="286"/>
      <c r="AI3" s="286"/>
      <c r="AJ3" s="286"/>
      <c r="AK3" s="286"/>
      <c r="AL3" s="286"/>
      <c r="AM3" s="286"/>
      <c r="AN3" s="286"/>
      <c r="AO3" s="286"/>
      <c r="AP3" s="286"/>
      <c r="AQ3" s="286"/>
      <c r="AR3" s="286"/>
      <c r="AS3" s="286"/>
      <c r="AT3" s="286"/>
      <c r="AU3" s="286"/>
      <c r="AV3" s="286"/>
      <c r="AW3" s="286"/>
      <c r="AX3" s="286"/>
      <c r="AY3" s="286"/>
      <c r="AZ3" s="286"/>
      <c r="BA3" s="286"/>
      <c r="BB3" s="286"/>
      <c r="BC3" s="286"/>
      <c r="BD3" s="286"/>
      <c r="BE3" s="286"/>
    </row>
    <row r="4" spans="1:58" ht="14.25" x14ac:dyDescent="0.25">
      <c r="A4" s="293" t="s">
        <v>100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D4" s="286" t="s">
        <v>31</v>
      </c>
      <c r="AE4" s="286"/>
      <c r="AF4" s="286"/>
      <c r="AG4" s="286"/>
      <c r="AH4" s="286"/>
      <c r="AI4" s="286"/>
      <c r="AJ4" s="286"/>
      <c r="AK4" s="286"/>
      <c r="AL4" s="286"/>
      <c r="AM4" s="286"/>
      <c r="AN4" s="286"/>
      <c r="AO4" s="286"/>
      <c r="AP4" s="286"/>
      <c r="AQ4" s="286"/>
      <c r="AR4" s="286"/>
      <c r="AS4" s="286"/>
      <c r="AT4" s="286"/>
      <c r="AU4" s="286"/>
      <c r="AV4" s="286"/>
      <c r="AW4" s="286"/>
      <c r="AX4" s="286"/>
      <c r="AY4" s="286"/>
      <c r="AZ4" s="286"/>
      <c r="BA4" s="286"/>
      <c r="BB4" s="286"/>
      <c r="BC4" s="286"/>
      <c r="BD4" s="286"/>
      <c r="BE4" s="286"/>
    </row>
    <row r="5" spans="1:58" ht="14.25" x14ac:dyDescent="0.25">
      <c r="A5" s="293" t="s">
        <v>107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D5" s="286" t="s">
        <v>117</v>
      </c>
      <c r="AE5" s="286"/>
      <c r="AF5" s="286"/>
      <c r="AG5" s="286"/>
      <c r="AH5" s="286"/>
      <c r="AI5" s="286"/>
      <c r="AJ5" s="286"/>
      <c r="AK5" s="286"/>
      <c r="AL5" s="286"/>
      <c r="AM5" s="286"/>
      <c r="AN5" s="286"/>
      <c r="AO5" s="286"/>
      <c r="AP5" s="286"/>
      <c r="AQ5" s="286"/>
      <c r="AR5" s="286"/>
      <c r="AS5" s="286"/>
      <c r="AT5" s="286"/>
      <c r="AU5" s="286"/>
      <c r="AV5" s="286"/>
      <c r="AW5" s="286"/>
      <c r="AX5" s="286"/>
      <c r="AY5" s="286"/>
      <c r="AZ5" s="286"/>
      <c r="BA5" s="286"/>
      <c r="BB5" s="286"/>
      <c r="BC5" s="286"/>
      <c r="BD5" s="286"/>
      <c r="BE5" s="286"/>
    </row>
    <row r="6" spans="1:58" ht="14.25" x14ac:dyDescent="0.25">
      <c r="A6" s="293" t="s">
        <v>156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D6" s="286" t="s">
        <v>116</v>
      </c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</row>
    <row r="7" spans="1:58" ht="13.5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D7" s="281" t="s">
        <v>113</v>
      </c>
      <c r="AE7" s="281"/>
      <c r="AF7" s="281"/>
      <c r="AG7" s="281"/>
      <c r="AH7" s="281"/>
      <c r="AI7" s="281"/>
      <c r="AJ7" s="281"/>
      <c r="AK7" s="281"/>
      <c r="AL7" s="281"/>
      <c r="AM7" s="281"/>
      <c r="AN7" s="281"/>
      <c r="AO7" s="281"/>
      <c r="AP7" s="281"/>
      <c r="AQ7" s="281"/>
      <c r="AR7" s="281"/>
      <c r="AS7" s="281"/>
      <c r="AT7" s="281"/>
      <c r="AU7" s="281"/>
      <c r="AV7" s="281"/>
      <c r="AW7" s="281"/>
      <c r="AX7" s="281"/>
      <c r="AY7" s="281"/>
      <c r="AZ7" s="281"/>
      <c r="BA7" s="281"/>
      <c r="BB7" s="281"/>
      <c r="BC7" s="281"/>
      <c r="BD7" s="281"/>
      <c r="BE7" s="281"/>
    </row>
    <row r="8" spans="1:58" ht="15" customHeight="1" thickBot="1" x14ac:dyDescent="0.25">
      <c r="A8" s="271" t="s">
        <v>110</v>
      </c>
      <c r="B8" s="273" t="s">
        <v>11</v>
      </c>
      <c r="C8" s="273"/>
      <c r="D8" s="273"/>
      <c r="E8" s="8"/>
      <c r="F8" s="273" t="s">
        <v>13</v>
      </c>
      <c r="G8" s="273"/>
      <c r="H8" s="273"/>
      <c r="I8" s="8"/>
      <c r="J8" s="273" t="s">
        <v>14</v>
      </c>
      <c r="K8" s="273"/>
      <c r="L8" s="273"/>
      <c r="M8" s="8"/>
      <c r="N8" s="273" t="s">
        <v>15</v>
      </c>
      <c r="O8" s="273"/>
      <c r="P8" s="273"/>
      <c r="Q8" s="8"/>
      <c r="R8" s="273" t="s">
        <v>17</v>
      </c>
      <c r="S8" s="273"/>
      <c r="T8" s="273"/>
      <c r="U8" s="8"/>
      <c r="V8" s="273" t="s">
        <v>18</v>
      </c>
      <c r="W8" s="273"/>
      <c r="X8" s="273"/>
      <c r="Y8" s="8"/>
      <c r="Z8" s="273" t="s">
        <v>19</v>
      </c>
      <c r="AA8" s="273"/>
      <c r="AB8" s="273"/>
      <c r="AD8" s="295" t="s">
        <v>110</v>
      </c>
      <c r="AE8" s="163" t="s">
        <v>41</v>
      </c>
      <c r="AF8" s="163"/>
      <c r="AG8" s="163"/>
      <c r="AH8" s="164"/>
      <c r="AI8" s="163" t="s">
        <v>13</v>
      </c>
      <c r="AJ8" s="163"/>
      <c r="AK8" s="163"/>
      <c r="AL8" s="164"/>
      <c r="AM8" s="163" t="s">
        <v>14</v>
      </c>
      <c r="AN8" s="163"/>
      <c r="AO8" s="163"/>
      <c r="AP8" s="164"/>
      <c r="AQ8" s="163" t="s">
        <v>15</v>
      </c>
      <c r="AR8" s="163"/>
      <c r="AS8" s="163"/>
      <c r="AT8" s="164"/>
      <c r="AU8" s="163" t="s">
        <v>17</v>
      </c>
      <c r="AV8" s="163"/>
      <c r="AW8" s="163"/>
      <c r="AX8" s="164"/>
      <c r="AY8" s="163" t="s">
        <v>18</v>
      </c>
      <c r="AZ8" s="163"/>
      <c r="BA8" s="163"/>
      <c r="BB8" s="164"/>
      <c r="BC8" s="163" t="s">
        <v>19</v>
      </c>
      <c r="BD8" s="163"/>
      <c r="BE8" s="163"/>
    </row>
    <row r="9" spans="1:58" ht="15" customHeight="1" thickBot="1" x14ac:dyDescent="0.25">
      <c r="A9" s="271"/>
      <c r="B9" s="113" t="s">
        <v>32</v>
      </c>
      <c r="C9" s="113" t="s">
        <v>33</v>
      </c>
      <c r="D9" s="113" t="s">
        <v>34</v>
      </c>
      <c r="E9" s="113"/>
      <c r="F9" s="113" t="s">
        <v>32</v>
      </c>
      <c r="G9" s="113" t="s">
        <v>33</v>
      </c>
      <c r="H9" s="113" t="s">
        <v>34</v>
      </c>
      <c r="I9" s="113"/>
      <c r="J9" s="113" t="s">
        <v>32</v>
      </c>
      <c r="K9" s="113" t="s">
        <v>33</v>
      </c>
      <c r="L9" s="113" t="s">
        <v>34</v>
      </c>
      <c r="M9" s="113"/>
      <c r="N9" s="113" t="s">
        <v>32</v>
      </c>
      <c r="O9" s="113" t="s">
        <v>33</v>
      </c>
      <c r="P9" s="113" t="s">
        <v>34</v>
      </c>
      <c r="Q9" s="113"/>
      <c r="R9" s="113" t="s">
        <v>32</v>
      </c>
      <c r="S9" s="113" t="s">
        <v>33</v>
      </c>
      <c r="T9" s="113" t="s">
        <v>34</v>
      </c>
      <c r="U9" s="113"/>
      <c r="V9" s="113" t="s">
        <v>32</v>
      </c>
      <c r="W9" s="113" t="s">
        <v>33</v>
      </c>
      <c r="X9" s="113" t="s">
        <v>34</v>
      </c>
      <c r="Y9" s="113"/>
      <c r="Z9" s="113" t="s">
        <v>32</v>
      </c>
      <c r="AA9" s="113" t="s">
        <v>33</v>
      </c>
      <c r="AB9" s="113" t="s">
        <v>34</v>
      </c>
      <c r="AD9" s="296"/>
      <c r="AE9" s="165" t="s">
        <v>32</v>
      </c>
      <c r="AF9" s="165" t="s">
        <v>33</v>
      </c>
      <c r="AG9" s="165" t="s">
        <v>34</v>
      </c>
      <c r="AH9" s="165"/>
      <c r="AI9" s="165" t="s">
        <v>32</v>
      </c>
      <c r="AJ9" s="165" t="s">
        <v>33</v>
      </c>
      <c r="AK9" s="165" t="s">
        <v>34</v>
      </c>
      <c r="AL9" s="165"/>
      <c r="AM9" s="165" t="s">
        <v>32</v>
      </c>
      <c r="AN9" s="165" t="s">
        <v>33</v>
      </c>
      <c r="AO9" s="165" t="s">
        <v>34</v>
      </c>
      <c r="AP9" s="165"/>
      <c r="AQ9" s="165" t="s">
        <v>32</v>
      </c>
      <c r="AR9" s="165" t="s">
        <v>33</v>
      </c>
      <c r="AS9" s="165" t="s">
        <v>34</v>
      </c>
      <c r="AT9" s="165"/>
      <c r="AU9" s="165" t="s">
        <v>32</v>
      </c>
      <c r="AV9" s="165" t="s">
        <v>33</v>
      </c>
      <c r="AW9" s="165" t="s">
        <v>34</v>
      </c>
      <c r="AX9" s="165"/>
      <c r="AY9" s="165" t="s">
        <v>32</v>
      </c>
      <c r="AZ9" s="165" t="s">
        <v>33</v>
      </c>
      <c r="BA9" s="165" t="s">
        <v>34</v>
      </c>
      <c r="BB9" s="165"/>
      <c r="BC9" s="165" t="s">
        <v>32</v>
      </c>
      <c r="BD9" s="165" t="s">
        <v>33</v>
      </c>
      <c r="BE9" s="165" t="s">
        <v>34</v>
      </c>
    </row>
    <row r="10" spans="1:58" ht="15" customHeight="1" x14ac:dyDescent="0.25">
      <c r="A10" s="23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D10" s="132"/>
      <c r="AE10" s="166"/>
      <c r="AF10" s="166"/>
      <c r="AG10" s="166"/>
      <c r="AH10" s="167"/>
      <c r="AI10" s="166"/>
      <c r="AJ10" s="166"/>
      <c r="AK10" s="166"/>
      <c r="AL10" s="167"/>
      <c r="AM10" s="166"/>
      <c r="AN10" s="166"/>
      <c r="AO10" s="166"/>
      <c r="AP10" s="167"/>
      <c r="AQ10" s="166"/>
      <c r="AR10" s="166"/>
      <c r="AS10" s="166"/>
      <c r="AT10" s="167"/>
      <c r="AU10" s="166"/>
      <c r="AV10" s="166"/>
      <c r="AW10" s="166"/>
      <c r="AX10" s="167"/>
      <c r="AY10" s="166"/>
      <c r="AZ10" s="166"/>
      <c r="BA10" s="166"/>
      <c r="BB10" s="167"/>
      <c r="BC10" s="166"/>
      <c r="BD10" s="166"/>
      <c r="BE10" s="168"/>
    </row>
    <row r="11" spans="1:58" s="24" customFormat="1" ht="15" customHeight="1" x14ac:dyDescent="0.25">
      <c r="A11" s="30" t="s">
        <v>50</v>
      </c>
      <c r="B11" s="100">
        <f>SUM(B13:B39)</f>
        <v>10579</v>
      </c>
      <c r="C11" s="100">
        <f>SUM(C13:C39)</f>
        <v>6329</v>
      </c>
      <c r="D11" s="100">
        <f>SUM(D13:D39)</f>
        <v>4250</v>
      </c>
      <c r="E11" s="100"/>
      <c r="F11" s="100">
        <f>SUM(F13:F39)</f>
        <v>513</v>
      </c>
      <c r="G11" s="100">
        <f>SUM(G13:G39)</f>
        <v>310</v>
      </c>
      <c r="H11" s="100">
        <f>SUM(H13:H39)</f>
        <v>203</v>
      </c>
      <c r="I11" s="100"/>
      <c r="J11" s="100">
        <f>SUM(J13:J39)</f>
        <v>4628</v>
      </c>
      <c r="K11" s="100">
        <f>SUM(K13:K39)</f>
        <v>2724</v>
      </c>
      <c r="L11" s="100">
        <f>SUM(L13:L39)</f>
        <v>1904</v>
      </c>
      <c r="M11" s="100"/>
      <c r="N11" s="100">
        <f>SUM(N13:N39)</f>
        <v>1912</v>
      </c>
      <c r="O11" s="100">
        <f>SUM(O13:O39)</f>
        <v>1174</v>
      </c>
      <c r="P11" s="100">
        <f>SUM(P13:P39)</f>
        <v>738</v>
      </c>
      <c r="Q11" s="100"/>
      <c r="R11" s="100">
        <f>SUM(R13:R39)</f>
        <v>1986</v>
      </c>
      <c r="S11" s="100">
        <f>SUM(S13:S39)</f>
        <v>1207</v>
      </c>
      <c r="T11" s="100">
        <f>SUM(T13:T39)</f>
        <v>779</v>
      </c>
      <c r="U11" s="100"/>
      <c r="V11" s="100">
        <f>SUM(V13:V39)</f>
        <v>1202</v>
      </c>
      <c r="W11" s="100">
        <f>SUM(W13:W39)</f>
        <v>733</v>
      </c>
      <c r="X11" s="100">
        <f>SUM(X13:X39)</f>
        <v>469</v>
      </c>
      <c r="Y11" s="100"/>
      <c r="Z11" s="100">
        <f>SUM(Z13:Z39)</f>
        <v>338</v>
      </c>
      <c r="AA11" s="100">
        <f>SUM(AA13:AA39)</f>
        <v>181</v>
      </c>
      <c r="AB11" s="100">
        <f>SUM(AB13:AB39)</f>
        <v>157</v>
      </c>
      <c r="AD11" s="169" t="s">
        <v>50</v>
      </c>
      <c r="AE11" s="127">
        <f>SUM(AE13:AE39)</f>
        <v>444816</v>
      </c>
      <c r="AF11" s="127">
        <f>SUM(AF13:AF39)</f>
        <v>228588</v>
      </c>
      <c r="AG11" s="127">
        <f>SUM(AG13:AG39)</f>
        <v>216228</v>
      </c>
      <c r="AH11" s="127"/>
      <c r="AI11" s="127">
        <f>SUM(AI13:AI39)</f>
        <v>74541</v>
      </c>
      <c r="AJ11" s="127">
        <f>SUM(AJ13:AJ39)</f>
        <v>38335</v>
      </c>
      <c r="AK11" s="128">
        <f>+AI11-AJ11</f>
        <v>36206</v>
      </c>
      <c r="AL11" s="127"/>
      <c r="AM11" s="127">
        <f>SUM(AM13:AM39)</f>
        <v>80982</v>
      </c>
      <c r="AN11" s="127">
        <f>SUM(AN13:AN39)</f>
        <v>42147</v>
      </c>
      <c r="AO11" s="128">
        <f>+AM11-AN11</f>
        <v>38835</v>
      </c>
      <c r="AP11" s="127"/>
      <c r="AQ11" s="127">
        <f>SUM(AQ13:AQ39)</f>
        <v>74704</v>
      </c>
      <c r="AR11" s="127">
        <f>SUM(AR13:AR39)</f>
        <v>38439</v>
      </c>
      <c r="AS11" s="128">
        <f>+AQ11-AR11</f>
        <v>36265</v>
      </c>
      <c r="AT11" s="127"/>
      <c r="AU11" s="127">
        <f>SUM(AU13:AU39)</f>
        <v>73360</v>
      </c>
      <c r="AV11" s="127">
        <f>SUM(AV13:AV39)</f>
        <v>37689</v>
      </c>
      <c r="AW11" s="128">
        <f>+AU11-AV11</f>
        <v>35671</v>
      </c>
      <c r="AX11" s="127"/>
      <c r="AY11" s="127">
        <f>SUM(AY13:AY39)</f>
        <v>71380</v>
      </c>
      <c r="AZ11" s="127">
        <f>SUM(AZ13:AZ39)</f>
        <v>36471</v>
      </c>
      <c r="BA11" s="128">
        <f>+AY11-AZ11</f>
        <v>34909</v>
      </c>
      <c r="BB11" s="127"/>
      <c r="BC11" s="127">
        <f>SUM(BC13:BC39)</f>
        <v>69849</v>
      </c>
      <c r="BD11" s="127">
        <f>SUM(BD13:BD39)</f>
        <v>35507</v>
      </c>
      <c r="BE11" s="128">
        <f>+BC11-BD11</f>
        <v>34342</v>
      </c>
    </row>
    <row r="12" spans="1:58" ht="15" customHeight="1" x14ac:dyDescent="0.25">
      <c r="A12" s="23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D12" s="129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</row>
    <row r="13" spans="1:58" ht="15" customHeight="1" x14ac:dyDescent="0.25">
      <c r="A13" s="4" t="s">
        <v>51</v>
      </c>
      <c r="B13" s="26">
        <v>805</v>
      </c>
      <c r="C13" s="26">
        <v>489</v>
      </c>
      <c r="D13" s="26">
        <v>316</v>
      </c>
      <c r="E13" s="26"/>
      <c r="F13" s="26">
        <v>40</v>
      </c>
      <c r="G13" s="26">
        <v>26</v>
      </c>
      <c r="H13" s="157">
        <v>14</v>
      </c>
      <c r="I13" s="26"/>
      <c r="J13" s="26">
        <v>315</v>
      </c>
      <c r="K13" s="26">
        <v>199</v>
      </c>
      <c r="L13" s="157">
        <v>116</v>
      </c>
      <c r="M13" s="26"/>
      <c r="N13" s="26">
        <v>128</v>
      </c>
      <c r="O13" s="26">
        <v>78</v>
      </c>
      <c r="P13" s="157">
        <v>50</v>
      </c>
      <c r="Q13" s="26"/>
      <c r="R13" s="26">
        <v>193</v>
      </c>
      <c r="S13" s="26">
        <v>119</v>
      </c>
      <c r="T13" s="157">
        <v>74</v>
      </c>
      <c r="U13" s="26"/>
      <c r="V13" s="26">
        <v>94</v>
      </c>
      <c r="W13" s="26">
        <v>52</v>
      </c>
      <c r="X13" s="157">
        <v>42</v>
      </c>
      <c r="Y13" s="26"/>
      <c r="Z13" s="26">
        <v>35</v>
      </c>
      <c r="AA13" s="26">
        <v>15</v>
      </c>
      <c r="AB13" s="157">
        <v>20</v>
      </c>
      <c r="AD13" s="129" t="s">
        <v>51</v>
      </c>
      <c r="AE13" s="130">
        <v>28810</v>
      </c>
      <c r="AF13" s="130">
        <v>14769</v>
      </c>
      <c r="AG13" s="130">
        <v>14041</v>
      </c>
      <c r="AH13" s="130"/>
      <c r="AI13" s="130">
        <v>4809</v>
      </c>
      <c r="AJ13" s="130">
        <v>2435</v>
      </c>
      <c r="AK13" s="128">
        <f t="shared" ref="AK13:AK39" si="0">+AI13-AJ13</f>
        <v>2374</v>
      </c>
      <c r="AL13" s="130"/>
      <c r="AM13" s="130">
        <v>5312</v>
      </c>
      <c r="AN13" s="130">
        <v>2770</v>
      </c>
      <c r="AO13" s="128">
        <f t="shared" ref="AO13:AO39" si="1">+AM13-AN13</f>
        <v>2542</v>
      </c>
      <c r="AP13" s="130"/>
      <c r="AQ13" s="130">
        <v>4850</v>
      </c>
      <c r="AR13" s="130">
        <v>2531</v>
      </c>
      <c r="AS13" s="128">
        <f t="shared" ref="AS13:AS39" si="2">+AQ13-AR13</f>
        <v>2319</v>
      </c>
      <c r="AT13" s="130"/>
      <c r="AU13" s="130">
        <v>4722</v>
      </c>
      <c r="AV13" s="130">
        <v>2426</v>
      </c>
      <c r="AW13" s="128">
        <f t="shared" ref="AW13:AW39" si="3">+AU13-AV13</f>
        <v>2296</v>
      </c>
      <c r="AX13" s="130"/>
      <c r="AY13" s="130">
        <v>4515</v>
      </c>
      <c r="AZ13" s="130">
        <v>2279</v>
      </c>
      <c r="BA13" s="128">
        <f t="shared" ref="BA13:BA39" si="4">+AY13-AZ13</f>
        <v>2236</v>
      </c>
      <c r="BB13" s="130"/>
      <c r="BC13" s="130">
        <v>4602</v>
      </c>
      <c r="BD13" s="130">
        <v>2328</v>
      </c>
      <c r="BE13" s="128">
        <f t="shared" ref="BE13:BE39" si="5">+BC13-BD13</f>
        <v>2274</v>
      </c>
    </row>
    <row r="14" spans="1:58" ht="15" customHeight="1" x14ac:dyDescent="0.25">
      <c r="A14" s="4" t="s">
        <v>52</v>
      </c>
      <c r="B14" s="26">
        <v>508</v>
      </c>
      <c r="C14" s="26">
        <v>307</v>
      </c>
      <c r="D14" s="26">
        <v>201</v>
      </c>
      <c r="E14" s="26"/>
      <c r="F14" s="26">
        <v>26</v>
      </c>
      <c r="G14" s="26">
        <v>13</v>
      </c>
      <c r="H14" s="157">
        <v>13</v>
      </c>
      <c r="I14" s="26"/>
      <c r="J14" s="26">
        <v>191</v>
      </c>
      <c r="K14" s="26">
        <v>116</v>
      </c>
      <c r="L14" s="157">
        <v>75</v>
      </c>
      <c r="M14" s="26"/>
      <c r="N14" s="26">
        <v>94</v>
      </c>
      <c r="O14" s="26">
        <v>55</v>
      </c>
      <c r="P14" s="157">
        <v>39</v>
      </c>
      <c r="Q14" s="26"/>
      <c r="R14" s="26">
        <v>103</v>
      </c>
      <c r="S14" s="26">
        <v>67</v>
      </c>
      <c r="T14" s="157">
        <v>36</v>
      </c>
      <c r="U14" s="26"/>
      <c r="V14" s="26">
        <v>73</v>
      </c>
      <c r="W14" s="26">
        <v>44</v>
      </c>
      <c r="X14" s="157">
        <v>29</v>
      </c>
      <c r="Y14" s="26"/>
      <c r="Z14" s="26">
        <v>21</v>
      </c>
      <c r="AA14" s="26">
        <v>12</v>
      </c>
      <c r="AB14" s="157">
        <v>9</v>
      </c>
      <c r="AD14" s="129" t="s">
        <v>52</v>
      </c>
      <c r="AE14" s="130">
        <v>28009</v>
      </c>
      <c r="AF14" s="130">
        <v>14334</v>
      </c>
      <c r="AG14" s="130">
        <v>13675</v>
      </c>
      <c r="AH14" s="130"/>
      <c r="AI14" s="130">
        <v>4625</v>
      </c>
      <c r="AJ14" s="130">
        <v>2339</v>
      </c>
      <c r="AK14" s="128">
        <f t="shared" si="0"/>
        <v>2286</v>
      </c>
      <c r="AL14" s="130"/>
      <c r="AM14" s="130">
        <v>4924</v>
      </c>
      <c r="AN14" s="130">
        <v>2568</v>
      </c>
      <c r="AO14" s="128">
        <f t="shared" si="1"/>
        <v>2356</v>
      </c>
      <c r="AP14" s="130"/>
      <c r="AQ14" s="130">
        <v>4701</v>
      </c>
      <c r="AR14" s="130">
        <v>2395</v>
      </c>
      <c r="AS14" s="128">
        <f t="shared" si="2"/>
        <v>2306</v>
      </c>
      <c r="AT14" s="130"/>
      <c r="AU14" s="130">
        <v>4720</v>
      </c>
      <c r="AV14" s="130">
        <v>2440</v>
      </c>
      <c r="AW14" s="128">
        <f t="shared" si="3"/>
        <v>2280</v>
      </c>
      <c r="AX14" s="130"/>
      <c r="AY14" s="130">
        <v>4493</v>
      </c>
      <c r="AZ14" s="130">
        <v>2287</v>
      </c>
      <c r="BA14" s="128">
        <f t="shared" si="4"/>
        <v>2206</v>
      </c>
      <c r="BB14" s="130"/>
      <c r="BC14" s="130">
        <v>4546</v>
      </c>
      <c r="BD14" s="130">
        <v>2305</v>
      </c>
      <c r="BE14" s="128">
        <f t="shared" si="5"/>
        <v>2241</v>
      </c>
    </row>
    <row r="15" spans="1:58" ht="15" customHeight="1" x14ac:dyDescent="0.25">
      <c r="A15" s="4" t="s">
        <v>53</v>
      </c>
      <c r="B15" s="26">
        <v>707</v>
      </c>
      <c r="C15" s="26">
        <v>399</v>
      </c>
      <c r="D15" s="26">
        <v>308</v>
      </c>
      <c r="E15" s="26"/>
      <c r="F15" s="26">
        <v>15</v>
      </c>
      <c r="G15" s="26">
        <v>9</v>
      </c>
      <c r="H15" s="157">
        <v>6</v>
      </c>
      <c r="I15" s="26"/>
      <c r="J15" s="26">
        <v>312</v>
      </c>
      <c r="K15" s="26">
        <v>183</v>
      </c>
      <c r="L15" s="157">
        <v>129</v>
      </c>
      <c r="M15" s="26"/>
      <c r="N15" s="26">
        <v>123</v>
      </c>
      <c r="O15" s="26">
        <v>72</v>
      </c>
      <c r="P15" s="157">
        <v>51</v>
      </c>
      <c r="Q15" s="26"/>
      <c r="R15" s="26">
        <v>130</v>
      </c>
      <c r="S15" s="26">
        <v>69</v>
      </c>
      <c r="T15" s="157">
        <v>61</v>
      </c>
      <c r="U15" s="26"/>
      <c r="V15" s="26">
        <v>99</v>
      </c>
      <c r="W15" s="26">
        <v>54</v>
      </c>
      <c r="X15" s="157">
        <v>45</v>
      </c>
      <c r="Y15" s="26"/>
      <c r="Z15" s="26">
        <v>28</v>
      </c>
      <c r="AA15" s="26">
        <v>12</v>
      </c>
      <c r="AB15" s="157">
        <v>16</v>
      </c>
      <c r="AD15" s="129" t="s">
        <v>53</v>
      </c>
      <c r="AE15" s="130">
        <v>24611</v>
      </c>
      <c r="AF15" s="130">
        <v>12474</v>
      </c>
      <c r="AG15" s="130">
        <v>12137</v>
      </c>
      <c r="AH15" s="130"/>
      <c r="AI15" s="130">
        <v>4114</v>
      </c>
      <c r="AJ15" s="130">
        <v>2135</v>
      </c>
      <c r="AK15" s="128">
        <f t="shared" si="0"/>
        <v>1979</v>
      </c>
      <c r="AL15" s="130"/>
      <c r="AM15" s="130">
        <v>4641</v>
      </c>
      <c r="AN15" s="130">
        <v>2364</v>
      </c>
      <c r="AO15" s="128">
        <f t="shared" si="1"/>
        <v>2277</v>
      </c>
      <c r="AP15" s="130"/>
      <c r="AQ15" s="130">
        <v>4047</v>
      </c>
      <c r="AR15" s="130">
        <v>2063</v>
      </c>
      <c r="AS15" s="128">
        <f t="shared" si="2"/>
        <v>1984</v>
      </c>
      <c r="AT15" s="130"/>
      <c r="AU15" s="130">
        <v>4054</v>
      </c>
      <c r="AV15" s="130">
        <v>2006</v>
      </c>
      <c r="AW15" s="128">
        <f t="shared" si="3"/>
        <v>2048</v>
      </c>
      <c r="AX15" s="130"/>
      <c r="AY15" s="130">
        <v>3925</v>
      </c>
      <c r="AZ15" s="130">
        <v>1994</v>
      </c>
      <c r="BA15" s="128">
        <f t="shared" si="4"/>
        <v>1931</v>
      </c>
      <c r="BB15" s="130"/>
      <c r="BC15" s="130">
        <v>3830</v>
      </c>
      <c r="BD15" s="130">
        <v>1912</v>
      </c>
      <c r="BE15" s="128">
        <f t="shared" si="5"/>
        <v>1918</v>
      </c>
    </row>
    <row r="16" spans="1:58" ht="15" customHeight="1" x14ac:dyDescent="0.25">
      <c r="A16" s="4" t="s">
        <v>54</v>
      </c>
      <c r="B16" s="26">
        <v>481</v>
      </c>
      <c r="C16" s="26">
        <v>267</v>
      </c>
      <c r="D16" s="26">
        <v>214</v>
      </c>
      <c r="E16" s="26"/>
      <c r="F16" s="26">
        <v>44</v>
      </c>
      <c r="G16" s="26">
        <v>30</v>
      </c>
      <c r="H16" s="157">
        <v>14</v>
      </c>
      <c r="I16" s="26"/>
      <c r="J16" s="26">
        <v>192</v>
      </c>
      <c r="K16" s="26">
        <v>99</v>
      </c>
      <c r="L16" s="157">
        <v>93</v>
      </c>
      <c r="M16" s="26"/>
      <c r="N16" s="26">
        <v>83</v>
      </c>
      <c r="O16" s="26">
        <v>33</v>
      </c>
      <c r="P16" s="157">
        <v>50</v>
      </c>
      <c r="Q16" s="26"/>
      <c r="R16" s="26">
        <v>86</v>
      </c>
      <c r="S16" s="26">
        <v>55</v>
      </c>
      <c r="T16" s="157">
        <v>31</v>
      </c>
      <c r="U16" s="26"/>
      <c r="V16" s="26">
        <v>63</v>
      </c>
      <c r="W16" s="26">
        <v>40</v>
      </c>
      <c r="X16" s="157">
        <v>23</v>
      </c>
      <c r="Y16" s="26"/>
      <c r="Z16" s="26">
        <v>13</v>
      </c>
      <c r="AA16" s="26">
        <v>10</v>
      </c>
      <c r="AB16" s="157">
        <v>3</v>
      </c>
      <c r="AD16" s="129" t="s">
        <v>54</v>
      </c>
      <c r="AE16" s="130">
        <v>26817</v>
      </c>
      <c r="AF16" s="130">
        <v>13804</v>
      </c>
      <c r="AG16" s="130">
        <v>13013</v>
      </c>
      <c r="AH16" s="130"/>
      <c r="AI16" s="130">
        <v>4481</v>
      </c>
      <c r="AJ16" s="130">
        <v>2323</v>
      </c>
      <c r="AK16" s="128">
        <f t="shared" si="0"/>
        <v>2158</v>
      </c>
      <c r="AL16" s="130"/>
      <c r="AM16" s="130">
        <v>4682</v>
      </c>
      <c r="AN16" s="130">
        <v>2460</v>
      </c>
      <c r="AO16" s="128">
        <f t="shared" si="1"/>
        <v>2222</v>
      </c>
      <c r="AP16" s="130"/>
      <c r="AQ16" s="130">
        <v>4529</v>
      </c>
      <c r="AR16" s="130">
        <v>2329</v>
      </c>
      <c r="AS16" s="128">
        <f t="shared" si="2"/>
        <v>2200</v>
      </c>
      <c r="AT16" s="130"/>
      <c r="AU16" s="130">
        <v>4307</v>
      </c>
      <c r="AV16" s="130">
        <v>2245</v>
      </c>
      <c r="AW16" s="128">
        <f t="shared" si="3"/>
        <v>2062</v>
      </c>
      <c r="AX16" s="130"/>
      <c r="AY16" s="130">
        <v>4404</v>
      </c>
      <c r="AZ16" s="130">
        <v>2225</v>
      </c>
      <c r="BA16" s="128">
        <f t="shared" si="4"/>
        <v>2179</v>
      </c>
      <c r="BB16" s="130"/>
      <c r="BC16" s="130">
        <v>4414</v>
      </c>
      <c r="BD16" s="130">
        <v>2222</v>
      </c>
      <c r="BE16" s="128">
        <f t="shared" si="5"/>
        <v>2192</v>
      </c>
    </row>
    <row r="17" spans="1:57" ht="15" customHeight="1" x14ac:dyDescent="0.25">
      <c r="A17" s="4" t="s">
        <v>55</v>
      </c>
      <c r="B17" s="26">
        <v>94</v>
      </c>
      <c r="C17" s="26">
        <v>55</v>
      </c>
      <c r="D17" s="26">
        <v>39</v>
      </c>
      <c r="E17" s="26"/>
      <c r="F17" s="26">
        <v>12</v>
      </c>
      <c r="G17" s="26">
        <v>8</v>
      </c>
      <c r="H17" s="157">
        <v>4</v>
      </c>
      <c r="I17" s="26"/>
      <c r="J17" s="26">
        <v>43</v>
      </c>
      <c r="K17" s="26">
        <v>19</v>
      </c>
      <c r="L17" s="157">
        <v>24</v>
      </c>
      <c r="M17" s="26"/>
      <c r="N17" s="26">
        <v>14</v>
      </c>
      <c r="O17" s="26">
        <v>10</v>
      </c>
      <c r="P17" s="157">
        <v>4</v>
      </c>
      <c r="Q17" s="26"/>
      <c r="R17" s="26">
        <v>14</v>
      </c>
      <c r="S17" s="26">
        <v>11</v>
      </c>
      <c r="T17" s="157">
        <v>3</v>
      </c>
      <c r="U17" s="26"/>
      <c r="V17" s="26">
        <v>8</v>
      </c>
      <c r="W17" s="26">
        <v>6</v>
      </c>
      <c r="X17" s="157">
        <v>2</v>
      </c>
      <c r="Y17" s="26"/>
      <c r="Z17" s="26">
        <v>3</v>
      </c>
      <c r="AA17" s="26">
        <v>1</v>
      </c>
      <c r="AB17" s="157">
        <v>2</v>
      </c>
      <c r="AD17" s="129" t="s">
        <v>55</v>
      </c>
      <c r="AE17" s="130">
        <v>5920</v>
      </c>
      <c r="AF17" s="130">
        <v>3118</v>
      </c>
      <c r="AG17" s="130">
        <v>2802</v>
      </c>
      <c r="AH17" s="130"/>
      <c r="AI17" s="130">
        <v>991</v>
      </c>
      <c r="AJ17" s="130">
        <v>541</v>
      </c>
      <c r="AK17" s="128">
        <f t="shared" si="0"/>
        <v>450</v>
      </c>
      <c r="AL17" s="130"/>
      <c r="AM17" s="130">
        <v>1053</v>
      </c>
      <c r="AN17" s="130">
        <v>552</v>
      </c>
      <c r="AO17" s="128">
        <f t="shared" si="1"/>
        <v>501</v>
      </c>
      <c r="AP17" s="130"/>
      <c r="AQ17" s="130">
        <v>962</v>
      </c>
      <c r="AR17" s="130">
        <v>508</v>
      </c>
      <c r="AS17" s="128">
        <f t="shared" si="2"/>
        <v>454</v>
      </c>
      <c r="AT17" s="130"/>
      <c r="AU17" s="130">
        <v>978</v>
      </c>
      <c r="AV17" s="130">
        <v>505</v>
      </c>
      <c r="AW17" s="128">
        <f t="shared" si="3"/>
        <v>473</v>
      </c>
      <c r="AX17" s="130"/>
      <c r="AY17" s="130">
        <v>973</v>
      </c>
      <c r="AZ17" s="130">
        <v>513</v>
      </c>
      <c r="BA17" s="128">
        <f t="shared" si="4"/>
        <v>460</v>
      </c>
      <c r="BB17" s="130"/>
      <c r="BC17" s="130">
        <v>963</v>
      </c>
      <c r="BD17" s="130">
        <v>499</v>
      </c>
      <c r="BE17" s="128">
        <f t="shared" si="5"/>
        <v>464</v>
      </c>
    </row>
    <row r="18" spans="1:57" ht="15" customHeight="1" x14ac:dyDescent="0.25">
      <c r="A18" s="4" t="s">
        <v>56</v>
      </c>
      <c r="B18" s="26">
        <v>252</v>
      </c>
      <c r="C18" s="26">
        <v>157</v>
      </c>
      <c r="D18" s="26">
        <v>95</v>
      </c>
      <c r="E18" s="26"/>
      <c r="F18" s="26">
        <v>7</v>
      </c>
      <c r="G18" s="26">
        <v>5</v>
      </c>
      <c r="H18" s="157">
        <v>2</v>
      </c>
      <c r="I18" s="26"/>
      <c r="J18" s="26">
        <v>131</v>
      </c>
      <c r="K18" s="26">
        <v>76</v>
      </c>
      <c r="L18" s="157">
        <v>55</v>
      </c>
      <c r="M18" s="26"/>
      <c r="N18" s="26">
        <v>50</v>
      </c>
      <c r="O18" s="26">
        <v>34</v>
      </c>
      <c r="P18" s="157">
        <v>16</v>
      </c>
      <c r="Q18" s="26"/>
      <c r="R18" s="26">
        <v>34</v>
      </c>
      <c r="S18" s="26">
        <v>22</v>
      </c>
      <c r="T18" s="157">
        <v>12</v>
      </c>
      <c r="U18" s="26"/>
      <c r="V18" s="26">
        <v>21</v>
      </c>
      <c r="W18" s="26">
        <v>15</v>
      </c>
      <c r="X18" s="157">
        <v>6</v>
      </c>
      <c r="Y18" s="26"/>
      <c r="Z18" s="26">
        <v>9</v>
      </c>
      <c r="AA18" s="26">
        <v>5</v>
      </c>
      <c r="AB18" s="157">
        <v>4</v>
      </c>
      <c r="AD18" s="129" t="s">
        <v>56</v>
      </c>
      <c r="AE18" s="130">
        <v>14765</v>
      </c>
      <c r="AF18" s="130">
        <v>7623</v>
      </c>
      <c r="AG18" s="130">
        <v>7142</v>
      </c>
      <c r="AH18" s="130"/>
      <c r="AI18" s="130">
        <v>2471</v>
      </c>
      <c r="AJ18" s="130">
        <v>1278</v>
      </c>
      <c r="AK18" s="128">
        <f t="shared" si="0"/>
        <v>1193</v>
      </c>
      <c r="AL18" s="130"/>
      <c r="AM18" s="130">
        <v>2578</v>
      </c>
      <c r="AN18" s="130">
        <v>1319</v>
      </c>
      <c r="AO18" s="128">
        <f t="shared" si="1"/>
        <v>1259</v>
      </c>
      <c r="AP18" s="130"/>
      <c r="AQ18" s="130">
        <v>2491</v>
      </c>
      <c r="AR18" s="130">
        <v>1305</v>
      </c>
      <c r="AS18" s="128">
        <f t="shared" si="2"/>
        <v>1186</v>
      </c>
      <c r="AT18" s="130"/>
      <c r="AU18" s="130">
        <v>2414</v>
      </c>
      <c r="AV18" s="130">
        <v>1222</v>
      </c>
      <c r="AW18" s="128">
        <f t="shared" si="3"/>
        <v>1192</v>
      </c>
      <c r="AX18" s="130"/>
      <c r="AY18" s="130">
        <v>2338</v>
      </c>
      <c r="AZ18" s="130">
        <v>1210</v>
      </c>
      <c r="BA18" s="128">
        <f t="shared" si="4"/>
        <v>1128</v>
      </c>
      <c r="BB18" s="130"/>
      <c r="BC18" s="130">
        <v>2473</v>
      </c>
      <c r="BD18" s="130">
        <v>1289</v>
      </c>
      <c r="BE18" s="128">
        <f t="shared" si="5"/>
        <v>1184</v>
      </c>
    </row>
    <row r="19" spans="1:57" ht="15" customHeight="1" x14ac:dyDescent="0.25">
      <c r="A19" s="4" t="s">
        <v>57</v>
      </c>
      <c r="B19" s="26">
        <v>38</v>
      </c>
      <c r="C19" s="26">
        <v>22</v>
      </c>
      <c r="D19" s="26">
        <v>16</v>
      </c>
      <c r="E19" s="26"/>
      <c r="F19" s="26">
        <v>4</v>
      </c>
      <c r="G19" s="26">
        <v>2</v>
      </c>
      <c r="H19" s="157">
        <v>2</v>
      </c>
      <c r="I19" s="26"/>
      <c r="J19" s="26">
        <v>16</v>
      </c>
      <c r="K19" s="26">
        <v>8</v>
      </c>
      <c r="L19" s="157">
        <v>8</v>
      </c>
      <c r="M19" s="26"/>
      <c r="N19" s="26">
        <v>8</v>
      </c>
      <c r="O19" s="26">
        <v>6</v>
      </c>
      <c r="P19" s="157">
        <v>2</v>
      </c>
      <c r="Q19" s="26"/>
      <c r="R19" s="26">
        <v>6</v>
      </c>
      <c r="S19" s="26">
        <v>4</v>
      </c>
      <c r="T19" s="157">
        <v>2</v>
      </c>
      <c r="U19" s="26"/>
      <c r="V19" s="26">
        <v>4</v>
      </c>
      <c r="W19" s="26">
        <v>2</v>
      </c>
      <c r="X19" s="157">
        <v>2</v>
      </c>
      <c r="Y19" s="26"/>
      <c r="Z19" s="26"/>
      <c r="AA19" s="26"/>
      <c r="AB19" s="157"/>
      <c r="AD19" s="129" t="s">
        <v>57</v>
      </c>
      <c r="AE19" s="130">
        <v>3588</v>
      </c>
      <c r="AF19" s="130">
        <v>1798</v>
      </c>
      <c r="AG19" s="130">
        <v>1790</v>
      </c>
      <c r="AH19" s="130"/>
      <c r="AI19" s="130">
        <v>620</v>
      </c>
      <c r="AJ19" s="130">
        <v>315</v>
      </c>
      <c r="AK19" s="128">
        <f t="shared" si="0"/>
        <v>305</v>
      </c>
      <c r="AL19" s="130"/>
      <c r="AM19" s="130">
        <v>605</v>
      </c>
      <c r="AN19" s="130">
        <v>308</v>
      </c>
      <c r="AO19" s="128">
        <f t="shared" si="1"/>
        <v>297</v>
      </c>
      <c r="AP19" s="130"/>
      <c r="AQ19" s="130">
        <v>605</v>
      </c>
      <c r="AR19" s="130">
        <v>329</v>
      </c>
      <c r="AS19" s="128">
        <f t="shared" si="2"/>
        <v>276</v>
      </c>
      <c r="AT19" s="130"/>
      <c r="AU19" s="130">
        <v>603</v>
      </c>
      <c r="AV19" s="130">
        <v>308</v>
      </c>
      <c r="AW19" s="128">
        <f t="shared" si="3"/>
        <v>295</v>
      </c>
      <c r="AX19" s="130"/>
      <c r="AY19" s="130">
        <v>572</v>
      </c>
      <c r="AZ19" s="130">
        <v>272</v>
      </c>
      <c r="BA19" s="128">
        <f t="shared" si="4"/>
        <v>300</v>
      </c>
      <c r="BB19" s="130"/>
      <c r="BC19" s="130">
        <v>583</v>
      </c>
      <c r="BD19" s="130">
        <v>266</v>
      </c>
      <c r="BE19" s="128">
        <f t="shared" si="5"/>
        <v>317</v>
      </c>
    </row>
    <row r="20" spans="1:57" ht="15" customHeight="1" x14ac:dyDescent="0.25">
      <c r="A20" s="4" t="s">
        <v>58</v>
      </c>
      <c r="B20" s="26">
        <v>929</v>
      </c>
      <c r="C20" s="26">
        <v>566</v>
      </c>
      <c r="D20" s="26">
        <v>363</v>
      </c>
      <c r="E20" s="26"/>
      <c r="F20" s="26">
        <v>28</v>
      </c>
      <c r="G20" s="26">
        <v>16</v>
      </c>
      <c r="H20" s="157">
        <v>12</v>
      </c>
      <c r="I20" s="26"/>
      <c r="J20" s="26">
        <v>452</v>
      </c>
      <c r="K20" s="26">
        <v>268</v>
      </c>
      <c r="L20" s="157">
        <v>184</v>
      </c>
      <c r="M20" s="26"/>
      <c r="N20" s="26">
        <v>157</v>
      </c>
      <c r="O20" s="26">
        <v>97</v>
      </c>
      <c r="P20" s="157">
        <v>60</v>
      </c>
      <c r="Q20" s="26"/>
      <c r="R20" s="26">
        <v>178</v>
      </c>
      <c r="S20" s="26">
        <v>108</v>
      </c>
      <c r="T20" s="157">
        <v>70</v>
      </c>
      <c r="U20" s="26"/>
      <c r="V20" s="26">
        <v>101</v>
      </c>
      <c r="W20" s="26">
        <v>68</v>
      </c>
      <c r="X20" s="157">
        <v>33</v>
      </c>
      <c r="Y20" s="26"/>
      <c r="Z20" s="26">
        <v>13</v>
      </c>
      <c r="AA20" s="26">
        <v>9</v>
      </c>
      <c r="AB20" s="157">
        <v>4</v>
      </c>
      <c r="AD20" s="129" t="s">
        <v>58</v>
      </c>
      <c r="AE20" s="130">
        <v>39385</v>
      </c>
      <c r="AF20" s="130">
        <v>20252</v>
      </c>
      <c r="AG20" s="130">
        <v>19133</v>
      </c>
      <c r="AH20" s="130"/>
      <c r="AI20" s="130">
        <v>6625</v>
      </c>
      <c r="AJ20" s="130">
        <v>3425</v>
      </c>
      <c r="AK20" s="128">
        <f t="shared" si="0"/>
        <v>3200</v>
      </c>
      <c r="AL20" s="130"/>
      <c r="AM20" s="130">
        <v>7239</v>
      </c>
      <c r="AN20" s="130">
        <v>3774</v>
      </c>
      <c r="AO20" s="128">
        <f t="shared" si="1"/>
        <v>3465</v>
      </c>
      <c r="AP20" s="130"/>
      <c r="AQ20" s="130">
        <v>6452</v>
      </c>
      <c r="AR20" s="130">
        <v>3288</v>
      </c>
      <c r="AS20" s="128">
        <f t="shared" si="2"/>
        <v>3164</v>
      </c>
      <c r="AT20" s="130"/>
      <c r="AU20" s="130">
        <v>6681</v>
      </c>
      <c r="AV20" s="130">
        <v>3435</v>
      </c>
      <c r="AW20" s="128">
        <f t="shared" si="3"/>
        <v>3246</v>
      </c>
      <c r="AX20" s="130"/>
      <c r="AY20" s="130">
        <v>6317</v>
      </c>
      <c r="AZ20" s="130">
        <v>3254</v>
      </c>
      <c r="BA20" s="128">
        <f t="shared" si="4"/>
        <v>3063</v>
      </c>
      <c r="BB20" s="130"/>
      <c r="BC20" s="130">
        <v>6071</v>
      </c>
      <c r="BD20" s="130">
        <v>3076</v>
      </c>
      <c r="BE20" s="128">
        <f t="shared" si="5"/>
        <v>2995</v>
      </c>
    </row>
    <row r="21" spans="1:57" ht="15" customHeight="1" x14ac:dyDescent="0.25">
      <c r="A21" s="4" t="s">
        <v>59</v>
      </c>
      <c r="B21" s="26">
        <v>266</v>
      </c>
      <c r="C21" s="26">
        <v>164</v>
      </c>
      <c r="D21" s="26">
        <v>102</v>
      </c>
      <c r="E21" s="26"/>
      <c r="F21" s="26">
        <v>9</v>
      </c>
      <c r="G21" s="26">
        <v>5</v>
      </c>
      <c r="H21" s="157">
        <v>4</v>
      </c>
      <c r="I21" s="26"/>
      <c r="J21" s="26">
        <v>123</v>
      </c>
      <c r="K21" s="26">
        <v>76</v>
      </c>
      <c r="L21" s="157">
        <v>47</v>
      </c>
      <c r="M21" s="26"/>
      <c r="N21" s="26">
        <v>38</v>
      </c>
      <c r="O21" s="26">
        <v>23</v>
      </c>
      <c r="P21" s="157">
        <v>15</v>
      </c>
      <c r="Q21" s="26"/>
      <c r="R21" s="26">
        <v>51</v>
      </c>
      <c r="S21" s="26">
        <v>30</v>
      </c>
      <c r="T21" s="157">
        <v>21</v>
      </c>
      <c r="U21" s="26"/>
      <c r="V21" s="26">
        <v>36</v>
      </c>
      <c r="W21" s="26">
        <v>24</v>
      </c>
      <c r="X21" s="157">
        <v>12</v>
      </c>
      <c r="Y21" s="26"/>
      <c r="Z21" s="26">
        <v>9</v>
      </c>
      <c r="AA21" s="26">
        <v>6</v>
      </c>
      <c r="AB21" s="157">
        <v>3</v>
      </c>
      <c r="AD21" s="129" t="s">
        <v>59</v>
      </c>
      <c r="AE21" s="130">
        <v>17728</v>
      </c>
      <c r="AF21" s="130">
        <v>9115</v>
      </c>
      <c r="AG21" s="130">
        <v>8613</v>
      </c>
      <c r="AH21" s="130"/>
      <c r="AI21" s="130">
        <v>2993</v>
      </c>
      <c r="AJ21" s="130">
        <v>1543</v>
      </c>
      <c r="AK21" s="128">
        <f t="shared" si="0"/>
        <v>1450</v>
      </c>
      <c r="AL21" s="130"/>
      <c r="AM21" s="130">
        <v>3210</v>
      </c>
      <c r="AN21" s="130">
        <v>1665</v>
      </c>
      <c r="AO21" s="128">
        <f t="shared" si="1"/>
        <v>1545</v>
      </c>
      <c r="AP21" s="130"/>
      <c r="AQ21" s="130">
        <v>2920</v>
      </c>
      <c r="AR21" s="130">
        <v>1536</v>
      </c>
      <c r="AS21" s="128">
        <f t="shared" si="2"/>
        <v>1384</v>
      </c>
      <c r="AT21" s="130"/>
      <c r="AU21" s="130">
        <v>2955</v>
      </c>
      <c r="AV21" s="130">
        <v>1512</v>
      </c>
      <c r="AW21" s="128">
        <f t="shared" si="3"/>
        <v>1443</v>
      </c>
      <c r="AX21" s="130"/>
      <c r="AY21" s="130">
        <v>2845</v>
      </c>
      <c r="AZ21" s="130">
        <v>1444</v>
      </c>
      <c r="BA21" s="128">
        <f t="shared" si="4"/>
        <v>1401</v>
      </c>
      <c r="BB21" s="130"/>
      <c r="BC21" s="130">
        <v>2805</v>
      </c>
      <c r="BD21" s="130">
        <v>1415</v>
      </c>
      <c r="BE21" s="128">
        <f t="shared" si="5"/>
        <v>1390</v>
      </c>
    </row>
    <row r="22" spans="1:57" ht="15" customHeight="1" x14ac:dyDescent="0.25">
      <c r="A22" s="4" t="s">
        <v>60</v>
      </c>
      <c r="B22" s="26">
        <v>797</v>
      </c>
      <c r="C22" s="26">
        <v>497</v>
      </c>
      <c r="D22" s="26">
        <v>300</v>
      </c>
      <c r="E22" s="26"/>
      <c r="F22" s="26">
        <v>79</v>
      </c>
      <c r="G22" s="26">
        <v>41</v>
      </c>
      <c r="H22" s="157">
        <v>38</v>
      </c>
      <c r="I22" s="26"/>
      <c r="J22" s="26">
        <v>333</v>
      </c>
      <c r="K22" s="26">
        <v>206</v>
      </c>
      <c r="L22" s="157">
        <v>127</v>
      </c>
      <c r="M22" s="26"/>
      <c r="N22" s="26">
        <v>159</v>
      </c>
      <c r="O22" s="26">
        <v>109</v>
      </c>
      <c r="P22" s="157">
        <v>50</v>
      </c>
      <c r="Q22" s="26"/>
      <c r="R22" s="26">
        <v>123</v>
      </c>
      <c r="S22" s="26">
        <v>79</v>
      </c>
      <c r="T22" s="157">
        <v>44</v>
      </c>
      <c r="U22" s="26"/>
      <c r="V22" s="26">
        <v>77</v>
      </c>
      <c r="W22" s="26">
        <v>50</v>
      </c>
      <c r="X22" s="157">
        <v>27</v>
      </c>
      <c r="Y22" s="26"/>
      <c r="Z22" s="26">
        <v>26</v>
      </c>
      <c r="AA22" s="26">
        <v>12</v>
      </c>
      <c r="AB22" s="157">
        <v>14</v>
      </c>
      <c r="AD22" s="129" t="s">
        <v>60</v>
      </c>
      <c r="AE22" s="130">
        <v>24834</v>
      </c>
      <c r="AF22" s="130">
        <v>12768</v>
      </c>
      <c r="AG22" s="130">
        <v>12066</v>
      </c>
      <c r="AH22" s="130"/>
      <c r="AI22" s="130">
        <v>4299</v>
      </c>
      <c r="AJ22" s="130">
        <v>2230</v>
      </c>
      <c r="AK22" s="128">
        <f t="shared" si="0"/>
        <v>2069</v>
      </c>
      <c r="AL22" s="130"/>
      <c r="AM22" s="130">
        <v>4647</v>
      </c>
      <c r="AN22" s="130">
        <v>2423</v>
      </c>
      <c r="AO22" s="128">
        <f t="shared" si="1"/>
        <v>2224</v>
      </c>
      <c r="AP22" s="130"/>
      <c r="AQ22" s="130">
        <v>4220</v>
      </c>
      <c r="AR22" s="130">
        <v>2145</v>
      </c>
      <c r="AS22" s="128">
        <f t="shared" si="2"/>
        <v>2075</v>
      </c>
      <c r="AT22" s="130"/>
      <c r="AU22" s="130">
        <v>4065</v>
      </c>
      <c r="AV22" s="130">
        <v>2094</v>
      </c>
      <c r="AW22" s="128">
        <f t="shared" si="3"/>
        <v>1971</v>
      </c>
      <c r="AX22" s="130"/>
      <c r="AY22" s="130">
        <v>3949</v>
      </c>
      <c r="AZ22" s="130">
        <v>1973</v>
      </c>
      <c r="BA22" s="128">
        <f t="shared" si="4"/>
        <v>1976</v>
      </c>
      <c r="BB22" s="130"/>
      <c r="BC22" s="130">
        <v>3654</v>
      </c>
      <c r="BD22" s="130">
        <v>1903</v>
      </c>
      <c r="BE22" s="128">
        <f t="shared" si="5"/>
        <v>1751</v>
      </c>
    </row>
    <row r="23" spans="1:57" ht="15" customHeight="1" x14ac:dyDescent="0.25">
      <c r="A23" s="4" t="s">
        <v>61</v>
      </c>
      <c r="B23" s="26">
        <v>331</v>
      </c>
      <c r="C23" s="26">
        <v>212</v>
      </c>
      <c r="D23" s="26">
        <v>119</v>
      </c>
      <c r="E23" s="26"/>
      <c r="F23" s="26">
        <v>8</v>
      </c>
      <c r="G23" s="26">
        <v>4</v>
      </c>
      <c r="H23" s="157">
        <v>4</v>
      </c>
      <c r="I23" s="26"/>
      <c r="J23" s="26">
        <v>99</v>
      </c>
      <c r="K23" s="26">
        <v>65</v>
      </c>
      <c r="L23" s="157">
        <v>34</v>
      </c>
      <c r="M23" s="26"/>
      <c r="N23" s="26">
        <v>70</v>
      </c>
      <c r="O23" s="26">
        <v>49</v>
      </c>
      <c r="P23" s="157">
        <v>21</v>
      </c>
      <c r="Q23" s="26"/>
      <c r="R23" s="26">
        <v>96</v>
      </c>
      <c r="S23" s="26">
        <v>60</v>
      </c>
      <c r="T23" s="157">
        <v>36</v>
      </c>
      <c r="U23" s="26"/>
      <c r="V23" s="26">
        <v>39</v>
      </c>
      <c r="W23" s="26">
        <v>23</v>
      </c>
      <c r="X23" s="157">
        <v>16</v>
      </c>
      <c r="Y23" s="26"/>
      <c r="Z23" s="26">
        <v>19</v>
      </c>
      <c r="AA23" s="26">
        <v>11</v>
      </c>
      <c r="AB23" s="157">
        <v>8</v>
      </c>
      <c r="AD23" s="129" t="s">
        <v>61</v>
      </c>
      <c r="AE23" s="130">
        <v>8466</v>
      </c>
      <c r="AF23" s="130">
        <v>4389</v>
      </c>
      <c r="AG23" s="130">
        <v>4077</v>
      </c>
      <c r="AH23" s="130"/>
      <c r="AI23" s="130">
        <v>1487</v>
      </c>
      <c r="AJ23" s="130">
        <v>774</v>
      </c>
      <c r="AK23" s="128">
        <f t="shared" si="0"/>
        <v>713</v>
      </c>
      <c r="AL23" s="130"/>
      <c r="AM23" s="130">
        <v>1578</v>
      </c>
      <c r="AN23" s="130">
        <v>827</v>
      </c>
      <c r="AO23" s="128">
        <f t="shared" si="1"/>
        <v>751</v>
      </c>
      <c r="AP23" s="130"/>
      <c r="AQ23" s="130">
        <v>1385</v>
      </c>
      <c r="AR23" s="130">
        <v>747</v>
      </c>
      <c r="AS23" s="128">
        <f t="shared" si="2"/>
        <v>638</v>
      </c>
      <c r="AT23" s="130"/>
      <c r="AU23" s="130">
        <v>1435</v>
      </c>
      <c r="AV23" s="130">
        <v>719</v>
      </c>
      <c r="AW23" s="128">
        <f t="shared" si="3"/>
        <v>716</v>
      </c>
      <c r="AX23" s="130"/>
      <c r="AY23" s="130">
        <v>1305</v>
      </c>
      <c r="AZ23" s="130">
        <v>688</v>
      </c>
      <c r="BA23" s="128">
        <f t="shared" si="4"/>
        <v>617</v>
      </c>
      <c r="BB23" s="130"/>
      <c r="BC23" s="130">
        <v>1276</v>
      </c>
      <c r="BD23" s="130">
        <v>634</v>
      </c>
      <c r="BE23" s="128">
        <f t="shared" si="5"/>
        <v>642</v>
      </c>
    </row>
    <row r="24" spans="1:57" ht="15" customHeight="1" x14ac:dyDescent="0.25">
      <c r="A24" s="85" t="s">
        <v>62</v>
      </c>
      <c r="B24" s="26">
        <v>706</v>
      </c>
      <c r="C24" s="26">
        <v>391</v>
      </c>
      <c r="D24" s="26">
        <v>315</v>
      </c>
      <c r="E24" s="26"/>
      <c r="F24" s="26">
        <v>8</v>
      </c>
      <c r="G24" s="26">
        <v>6</v>
      </c>
      <c r="H24" s="157">
        <v>2</v>
      </c>
      <c r="I24" s="26"/>
      <c r="J24" s="26">
        <v>344</v>
      </c>
      <c r="K24" s="26">
        <v>202</v>
      </c>
      <c r="L24" s="157">
        <v>142</v>
      </c>
      <c r="M24" s="26"/>
      <c r="N24" s="26">
        <v>113</v>
      </c>
      <c r="O24" s="26">
        <v>68</v>
      </c>
      <c r="P24" s="157">
        <v>45</v>
      </c>
      <c r="Q24" s="26"/>
      <c r="R24" s="26">
        <v>129</v>
      </c>
      <c r="S24" s="26">
        <v>52</v>
      </c>
      <c r="T24" s="157">
        <v>77</v>
      </c>
      <c r="U24" s="26"/>
      <c r="V24" s="26">
        <v>103</v>
      </c>
      <c r="W24" s="26">
        <v>57</v>
      </c>
      <c r="X24" s="157">
        <v>46</v>
      </c>
      <c r="Y24" s="26"/>
      <c r="Z24" s="26">
        <v>9</v>
      </c>
      <c r="AA24" s="26">
        <v>6</v>
      </c>
      <c r="AB24" s="157">
        <v>3</v>
      </c>
      <c r="AD24" s="170" t="s">
        <v>62</v>
      </c>
      <c r="AE24" s="130">
        <v>36338</v>
      </c>
      <c r="AF24" s="130">
        <v>18595</v>
      </c>
      <c r="AG24" s="130">
        <v>17743</v>
      </c>
      <c r="AH24" s="130"/>
      <c r="AI24" s="130">
        <v>5923</v>
      </c>
      <c r="AJ24" s="130">
        <v>3063</v>
      </c>
      <c r="AK24" s="128">
        <f t="shared" si="0"/>
        <v>2860</v>
      </c>
      <c r="AL24" s="130"/>
      <c r="AM24" s="130">
        <v>6444</v>
      </c>
      <c r="AN24" s="130">
        <v>3282</v>
      </c>
      <c r="AO24" s="128">
        <f t="shared" si="1"/>
        <v>3162</v>
      </c>
      <c r="AP24" s="130"/>
      <c r="AQ24" s="130">
        <v>6170</v>
      </c>
      <c r="AR24" s="130">
        <v>3175</v>
      </c>
      <c r="AS24" s="128">
        <f t="shared" si="2"/>
        <v>2995</v>
      </c>
      <c r="AT24" s="130"/>
      <c r="AU24" s="130">
        <v>6075</v>
      </c>
      <c r="AV24" s="130">
        <v>3126</v>
      </c>
      <c r="AW24" s="128">
        <f t="shared" si="3"/>
        <v>2949</v>
      </c>
      <c r="AX24" s="130"/>
      <c r="AY24" s="130">
        <v>5885</v>
      </c>
      <c r="AZ24" s="130">
        <v>3027</v>
      </c>
      <c r="BA24" s="128">
        <f t="shared" si="4"/>
        <v>2858</v>
      </c>
      <c r="BB24" s="130"/>
      <c r="BC24" s="130">
        <v>5841</v>
      </c>
      <c r="BD24" s="130">
        <v>2922</v>
      </c>
      <c r="BE24" s="128">
        <f t="shared" si="5"/>
        <v>2919</v>
      </c>
    </row>
    <row r="25" spans="1:57" ht="15" customHeight="1" x14ac:dyDescent="0.25">
      <c r="A25" s="4" t="s">
        <v>63</v>
      </c>
      <c r="B25" s="26">
        <v>457</v>
      </c>
      <c r="C25" s="26">
        <v>234</v>
      </c>
      <c r="D25" s="26">
        <v>223</v>
      </c>
      <c r="E25" s="26"/>
      <c r="F25" s="26">
        <v>22</v>
      </c>
      <c r="G25" s="26">
        <v>13</v>
      </c>
      <c r="H25" s="157">
        <v>9</v>
      </c>
      <c r="I25" s="26"/>
      <c r="J25" s="26">
        <v>174</v>
      </c>
      <c r="K25" s="26">
        <v>93</v>
      </c>
      <c r="L25" s="157">
        <v>81</v>
      </c>
      <c r="M25" s="26"/>
      <c r="N25" s="26">
        <v>91</v>
      </c>
      <c r="O25" s="26">
        <v>43</v>
      </c>
      <c r="P25" s="157">
        <v>48</v>
      </c>
      <c r="Q25" s="26"/>
      <c r="R25" s="26">
        <v>88</v>
      </c>
      <c r="S25" s="26">
        <v>48</v>
      </c>
      <c r="T25" s="157">
        <v>40</v>
      </c>
      <c r="U25" s="26"/>
      <c r="V25" s="26">
        <v>49</v>
      </c>
      <c r="W25" s="26">
        <v>22</v>
      </c>
      <c r="X25" s="157">
        <v>27</v>
      </c>
      <c r="Y25" s="26"/>
      <c r="Z25" s="26">
        <v>33</v>
      </c>
      <c r="AA25" s="26">
        <v>15</v>
      </c>
      <c r="AB25" s="157">
        <v>18</v>
      </c>
      <c r="AD25" s="129" t="s">
        <v>63</v>
      </c>
      <c r="AE25" s="130">
        <v>9608</v>
      </c>
      <c r="AF25" s="130">
        <v>4883</v>
      </c>
      <c r="AG25" s="130">
        <v>4725</v>
      </c>
      <c r="AH25" s="130"/>
      <c r="AI25" s="130">
        <v>1548</v>
      </c>
      <c r="AJ25" s="130">
        <v>760</v>
      </c>
      <c r="AK25" s="128">
        <f t="shared" si="0"/>
        <v>788</v>
      </c>
      <c r="AL25" s="130"/>
      <c r="AM25" s="130">
        <v>1800</v>
      </c>
      <c r="AN25" s="130">
        <v>927</v>
      </c>
      <c r="AO25" s="128">
        <f t="shared" si="1"/>
        <v>873</v>
      </c>
      <c r="AP25" s="130"/>
      <c r="AQ25" s="130">
        <v>1698</v>
      </c>
      <c r="AR25" s="130">
        <v>833</v>
      </c>
      <c r="AS25" s="128">
        <f t="shared" si="2"/>
        <v>865</v>
      </c>
      <c r="AT25" s="130"/>
      <c r="AU25" s="130">
        <v>1574</v>
      </c>
      <c r="AV25" s="130">
        <v>831</v>
      </c>
      <c r="AW25" s="128">
        <f t="shared" si="3"/>
        <v>743</v>
      </c>
      <c r="AX25" s="130"/>
      <c r="AY25" s="130">
        <v>1521</v>
      </c>
      <c r="AZ25" s="130">
        <v>774</v>
      </c>
      <c r="BA25" s="128">
        <f t="shared" si="4"/>
        <v>747</v>
      </c>
      <c r="BB25" s="130"/>
      <c r="BC25" s="130">
        <v>1467</v>
      </c>
      <c r="BD25" s="130">
        <v>758</v>
      </c>
      <c r="BE25" s="128">
        <f t="shared" si="5"/>
        <v>709</v>
      </c>
    </row>
    <row r="26" spans="1:57" ht="15" customHeight="1" x14ac:dyDescent="0.25">
      <c r="A26" s="4" t="s">
        <v>64</v>
      </c>
      <c r="B26" s="26">
        <v>413</v>
      </c>
      <c r="C26" s="26">
        <v>243</v>
      </c>
      <c r="D26" s="26">
        <v>170</v>
      </c>
      <c r="E26" s="26"/>
      <c r="F26" s="26">
        <v>17</v>
      </c>
      <c r="G26" s="26">
        <v>13</v>
      </c>
      <c r="H26" s="157">
        <v>4</v>
      </c>
      <c r="I26" s="26"/>
      <c r="J26" s="26">
        <v>193</v>
      </c>
      <c r="K26" s="26">
        <v>104</v>
      </c>
      <c r="L26" s="157">
        <v>89</v>
      </c>
      <c r="M26" s="26"/>
      <c r="N26" s="26">
        <v>63</v>
      </c>
      <c r="O26" s="26">
        <v>45</v>
      </c>
      <c r="P26" s="157">
        <v>18</v>
      </c>
      <c r="Q26" s="26"/>
      <c r="R26" s="26">
        <v>73</v>
      </c>
      <c r="S26" s="26">
        <v>39</v>
      </c>
      <c r="T26" s="157">
        <v>34</v>
      </c>
      <c r="U26" s="26"/>
      <c r="V26" s="26">
        <v>50</v>
      </c>
      <c r="W26" s="26">
        <v>30</v>
      </c>
      <c r="X26" s="157">
        <v>20</v>
      </c>
      <c r="Y26" s="26"/>
      <c r="Z26" s="26">
        <v>17</v>
      </c>
      <c r="AA26" s="26">
        <v>12</v>
      </c>
      <c r="AB26" s="157">
        <v>5</v>
      </c>
      <c r="AD26" s="129" t="s">
        <v>64</v>
      </c>
      <c r="AE26" s="130">
        <v>33840</v>
      </c>
      <c r="AF26" s="130">
        <v>17207</v>
      </c>
      <c r="AG26" s="130">
        <v>16633</v>
      </c>
      <c r="AH26" s="130"/>
      <c r="AI26" s="130">
        <v>5696</v>
      </c>
      <c r="AJ26" s="130">
        <v>2833</v>
      </c>
      <c r="AK26" s="128">
        <f t="shared" si="0"/>
        <v>2863</v>
      </c>
      <c r="AL26" s="130"/>
      <c r="AM26" s="130">
        <v>5890</v>
      </c>
      <c r="AN26" s="130">
        <v>3027</v>
      </c>
      <c r="AO26" s="128">
        <f t="shared" si="1"/>
        <v>2863</v>
      </c>
      <c r="AP26" s="130"/>
      <c r="AQ26" s="130">
        <v>5568</v>
      </c>
      <c r="AR26" s="130">
        <v>2860</v>
      </c>
      <c r="AS26" s="128">
        <f t="shared" si="2"/>
        <v>2708</v>
      </c>
      <c r="AT26" s="130"/>
      <c r="AU26" s="130">
        <v>5580</v>
      </c>
      <c r="AV26" s="130">
        <v>2872</v>
      </c>
      <c r="AW26" s="128">
        <f t="shared" si="3"/>
        <v>2708</v>
      </c>
      <c r="AX26" s="130"/>
      <c r="AY26" s="130">
        <v>5634</v>
      </c>
      <c r="AZ26" s="130">
        <v>2872</v>
      </c>
      <c r="BA26" s="128">
        <f t="shared" si="4"/>
        <v>2762</v>
      </c>
      <c r="BB26" s="130"/>
      <c r="BC26" s="130">
        <v>5472</v>
      </c>
      <c r="BD26" s="130">
        <v>2743</v>
      </c>
      <c r="BE26" s="128">
        <f t="shared" si="5"/>
        <v>2729</v>
      </c>
    </row>
    <row r="27" spans="1:57" ht="15" customHeight="1" x14ac:dyDescent="0.25">
      <c r="A27" s="4" t="s">
        <v>65</v>
      </c>
      <c r="B27" s="26">
        <v>290</v>
      </c>
      <c r="C27" s="26">
        <v>186</v>
      </c>
      <c r="D27" s="26">
        <v>104</v>
      </c>
      <c r="E27" s="26"/>
      <c r="F27" s="26">
        <v>27</v>
      </c>
      <c r="G27" s="26">
        <v>14</v>
      </c>
      <c r="H27" s="157">
        <v>13</v>
      </c>
      <c r="I27" s="26"/>
      <c r="J27" s="26">
        <v>156</v>
      </c>
      <c r="K27" s="26">
        <v>99</v>
      </c>
      <c r="L27" s="157">
        <v>57</v>
      </c>
      <c r="M27" s="26"/>
      <c r="N27" s="26">
        <v>42</v>
      </c>
      <c r="O27" s="26">
        <v>31</v>
      </c>
      <c r="P27" s="157">
        <v>11</v>
      </c>
      <c r="Q27" s="26"/>
      <c r="R27" s="26">
        <v>39</v>
      </c>
      <c r="S27" s="26">
        <v>27</v>
      </c>
      <c r="T27" s="157">
        <v>12</v>
      </c>
      <c r="U27" s="26"/>
      <c r="V27" s="26">
        <v>22</v>
      </c>
      <c r="W27" s="26">
        <v>14</v>
      </c>
      <c r="X27" s="157">
        <v>8</v>
      </c>
      <c r="Y27" s="26"/>
      <c r="Z27" s="26">
        <v>4</v>
      </c>
      <c r="AA27" s="26">
        <v>1</v>
      </c>
      <c r="AB27" s="157">
        <v>3</v>
      </c>
      <c r="AD27" s="129" t="s">
        <v>65</v>
      </c>
      <c r="AE27" s="130">
        <v>7909</v>
      </c>
      <c r="AF27" s="130">
        <v>4080</v>
      </c>
      <c r="AG27" s="130">
        <v>3829</v>
      </c>
      <c r="AH27" s="130"/>
      <c r="AI27" s="130">
        <v>1354</v>
      </c>
      <c r="AJ27" s="130">
        <v>696</v>
      </c>
      <c r="AK27" s="128">
        <f t="shared" si="0"/>
        <v>658</v>
      </c>
      <c r="AL27" s="130"/>
      <c r="AM27" s="130">
        <v>1391</v>
      </c>
      <c r="AN27" s="130">
        <v>727</v>
      </c>
      <c r="AO27" s="128">
        <f t="shared" si="1"/>
        <v>664</v>
      </c>
      <c r="AP27" s="130"/>
      <c r="AQ27" s="130">
        <v>1389</v>
      </c>
      <c r="AR27" s="130">
        <v>677</v>
      </c>
      <c r="AS27" s="128">
        <f t="shared" si="2"/>
        <v>712</v>
      </c>
      <c r="AT27" s="130"/>
      <c r="AU27" s="130">
        <v>1260</v>
      </c>
      <c r="AV27" s="130">
        <v>658</v>
      </c>
      <c r="AW27" s="128">
        <f t="shared" si="3"/>
        <v>602</v>
      </c>
      <c r="AX27" s="130"/>
      <c r="AY27" s="130">
        <v>1295</v>
      </c>
      <c r="AZ27" s="130">
        <v>661</v>
      </c>
      <c r="BA27" s="128">
        <f t="shared" si="4"/>
        <v>634</v>
      </c>
      <c r="BB27" s="130"/>
      <c r="BC27" s="130">
        <v>1220</v>
      </c>
      <c r="BD27" s="130">
        <v>661</v>
      </c>
      <c r="BE27" s="128">
        <f t="shared" si="5"/>
        <v>559</v>
      </c>
    </row>
    <row r="28" spans="1:57" ht="15" customHeight="1" x14ac:dyDescent="0.25">
      <c r="A28" s="4" t="s">
        <v>66</v>
      </c>
      <c r="B28" s="26">
        <v>210</v>
      </c>
      <c r="C28" s="26">
        <v>130</v>
      </c>
      <c r="D28" s="26">
        <v>80</v>
      </c>
      <c r="E28" s="26"/>
      <c r="F28" s="26">
        <v>1</v>
      </c>
      <c r="G28" s="26">
        <v>1</v>
      </c>
      <c r="H28" s="157"/>
      <c r="I28" s="26"/>
      <c r="J28" s="26">
        <v>116</v>
      </c>
      <c r="K28" s="26">
        <v>69</v>
      </c>
      <c r="L28" s="157">
        <v>47</v>
      </c>
      <c r="M28" s="26"/>
      <c r="N28" s="26">
        <v>36</v>
      </c>
      <c r="O28" s="26">
        <v>24</v>
      </c>
      <c r="P28" s="157">
        <v>12</v>
      </c>
      <c r="Q28" s="26"/>
      <c r="R28" s="26">
        <v>32</v>
      </c>
      <c r="S28" s="26">
        <v>21</v>
      </c>
      <c r="T28" s="157">
        <v>11</v>
      </c>
      <c r="U28" s="26"/>
      <c r="V28" s="26">
        <v>19</v>
      </c>
      <c r="W28" s="26">
        <v>12</v>
      </c>
      <c r="X28" s="157">
        <v>7</v>
      </c>
      <c r="Y28" s="26"/>
      <c r="Z28" s="26">
        <v>6</v>
      </c>
      <c r="AA28" s="26">
        <v>3</v>
      </c>
      <c r="AB28" s="157">
        <v>3</v>
      </c>
      <c r="AD28" s="129" t="s">
        <v>66</v>
      </c>
      <c r="AE28" s="130">
        <v>12580</v>
      </c>
      <c r="AF28" s="130">
        <v>6421</v>
      </c>
      <c r="AG28" s="130">
        <v>6159</v>
      </c>
      <c r="AH28" s="130"/>
      <c r="AI28" s="130">
        <v>2189</v>
      </c>
      <c r="AJ28" s="130">
        <v>1117</v>
      </c>
      <c r="AK28" s="128">
        <f t="shared" si="0"/>
        <v>1072</v>
      </c>
      <c r="AL28" s="130"/>
      <c r="AM28" s="130">
        <v>2365</v>
      </c>
      <c r="AN28" s="130">
        <v>1250</v>
      </c>
      <c r="AO28" s="128">
        <f t="shared" si="1"/>
        <v>1115</v>
      </c>
      <c r="AP28" s="130"/>
      <c r="AQ28" s="130">
        <v>2165</v>
      </c>
      <c r="AR28" s="130">
        <v>1065</v>
      </c>
      <c r="AS28" s="128">
        <f t="shared" si="2"/>
        <v>1100</v>
      </c>
      <c r="AT28" s="130"/>
      <c r="AU28" s="130">
        <v>2023</v>
      </c>
      <c r="AV28" s="130">
        <v>1050</v>
      </c>
      <c r="AW28" s="128">
        <f t="shared" si="3"/>
        <v>973</v>
      </c>
      <c r="AX28" s="130"/>
      <c r="AY28" s="130">
        <v>1941</v>
      </c>
      <c r="AZ28" s="130">
        <v>957</v>
      </c>
      <c r="BA28" s="128">
        <f t="shared" si="4"/>
        <v>984</v>
      </c>
      <c r="BB28" s="130"/>
      <c r="BC28" s="130">
        <v>1897</v>
      </c>
      <c r="BD28" s="130">
        <v>982</v>
      </c>
      <c r="BE28" s="128">
        <f t="shared" si="5"/>
        <v>915</v>
      </c>
    </row>
    <row r="29" spans="1:57" ht="15" customHeight="1" x14ac:dyDescent="0.25">
      <c r="A29" s="4" t="s">
        <v>67</v>
      </c>
      <c r="B29" s="26">
        <v>60</v>
      </c>
      <c r="C29" s="26">
        <v>37</v>
      </c>
      <c r="D29" s="26">
        <v>23</v>
      </c>
      <c r="E29" s="26"/>
      <c r="F29" s="26">
        <v>4</v>
      </c>
      <c r="G29" s="26">
        <v>3</v>
      </c>
      <c r="H29" s="157">
        <v>1</v>
      </c>
      <c r="I29" s="26"/>
      <c r="J29" s="26">
        <v>26</v>
      </c>
      <c r="K29" s="26">
        <v>17</v>
      </c>
      <c r="L29" s="157">
        <v>9</v>
      </c>
      <c r="M29" s="26"/>
      <c r="N29" s="26">
        <v>16</v>
      </c>
      <c r="O29" s="26">
        <v>6</v>
      </c>
      <c r="P29" s="157">
        <v>10</v>
      </c>
      <c r="Q29" s="26"/>
      <c r="R29" s="26">
        <v>10</v>
      </c>
      <c r="S29" s="26">
        <v>9</v>
      </c>
      <c r="T29" s="157">
        <v>1</v>
      </c>
      <c r="U29" s="26"/>
      <c r="V29" s="26">
        <v>4</v>
      </c>
      <c r="W29" s="26">
        <v>2</v>
      </c>
      <c r="X29" s="157">
        <v>2</v>
      </c>
      <c r="Y29" s="26"/>
      <c r="Z29" s="26"/>
      <c r="AA29" s="26"/>
      <c r="AB29" s="157"/>
      <c r="AD29" s="129" t="s">
        <v>67</v>
      </c>
      <c r="AE29" s="130">
        <v>7012</v>
      </c>
      <c r="AF29" s="130">
        <v>3647</v>
      </c>
      <c r="AG29" s="130">
        <v>3365</v>
      </c>
      <c r="AH29" s="130"/>
      <c r="AI29" s="130">
        <v>1140</v>
      </c>
      <c r="AJ29" s="130">
        <v>607</v>
      </c>
      <c r="AK29" s="128">
        <f t="shared" si="0"/>
        <v>533</v>
      </c>
      <c r="AL29" s="130"/>
      <c r="AM29" s="130">
        <v>1284</v>
      </c>
      <c r="AN29" s="130">
        <v>684</v>
      </c>
      <c r="AO29" s="128">
        <f t="shared" si="1"/>
        <v>600</v>
      </c>
      <c r="AP29" s="130"/>
      <c r="AQ29" s="130">
        <v>1151</v>
      </c>
      <c r="AR29" s="130">
        <v>596</v>
      </c>
      <c r="AS29" s="128">
        <f t="shared" si="2"/>
        <v>555</v>
      </c>
      <c r="AT29" s="130"/>
      <c r="AU29" s="130">
        <v>1184</v>
      </c>
      <c r="AV29" s="130">
        <v>607</v>
      </c>
      <c r="AW29" s="128">
        <f t="shared" si="3"/>
        <v>577</v>
      </c>
      <c r="AX29" s="130"/>
      <c r="AY29" s="130">
        <v>1159</v>
      </c>
      <c r="AZ29" s="130">
        <v>603</v>
      </c>
      <c r="BA29" s="128">
        <f t="shared" si="4"/>
        <v>556</v>
      </c>
      <c r="BB29" s="130"/>
      <c r="BC29" s="130">
        <v>1094</v>
      </c>
      <c r="BD29" s="130">
        <v>550</v>
      </c>
      <c r="BE29" s="128">
        <f t="shared" si="5"/>
        <v>544</v>
      </c>
    </row>
    <row r="30" spans="1:57" ht="15" customHeight="1" x14ac:dyDescent="0.25">
      <c r="A30" s="4" t="s">
        <v>68</v>
      </c>
      <c r="B30" s="26">
        <v>60</v>
      </c>
      <c r="C30" s="26">
        <v>36</v>
      </c>
      <c r="D30" s="26">
        <v>24</v>
      </c>
      <c r="E30" s="26"/>
      <c r="F30" s="26">
        <v>2</v>
      </c>
      <c r="G30" s="26"/>
      <c r="H30" s="157">
        <v>2</v>
      </c>
      <c r="I30" s="26"/>
      <c r="J30" s="26">
        <v>34</v>
      </c>
      <c r="K30" s="26">
        <v>25</v>
      </c>
      <c r="L30" s="157">
        <v>9</v>
      </c>
      <c r="M30" s="26"/>
      <c r="N30" s="26">
        <v>12</v>
      </c>
      <c r="O30" s="26">
        <v>7</v>
      </c>
      <c r="P30" s="157">
        <v>5</v>
      </c>
      <c r="Q30" s="26"/>
      <c r="R30" s="26">
        <v>11</v>
      </c>
      <c r="S30" s="26">
        <v>4</v>
      </c>
      <c r="T30" s="157">
        <v>7</v>
      </c>
      <c r="U30" s="26"/>
      <c r="V30" s="26">
        <v>1</v>
      </c>
      <c r="W30" s="26"/>
      <c r="X30" s="157">
        <v>1</v>
      </c>
      <c r="Y30" s="26"/>
      <c r="Z30" s="26"/>
      <c r="AA30" s="26"/>
      <c r="AB30" s="157"/>
      <c r="AD30" s="129" t="s">
        <v>68</v>
      </c>
      <c r="AE30" s="130">
        <v>9991</v>
      </c>
      <c r="AF30" s="130">
        <v>5232</v>
      </c>
      <c r="AG30" s="130">
        <v>4759</v>
      </c>
      <c r="AH30" s="130"/>
      <c r="AI30" s="130">
        <v>1731</v>
      </c>
      <c r="AJ30" s="130">
        <v>947</v>
      </c>
      <c r="AK30" s="128">
        <f t="shared" si="0"/>
        <v>784</v>
      </c>
      <c r="AL30" s="130"/>
      <c r="AM30" s="130">
        <v>1890</v>
      </c>
      <c r="AN30" s="130">
        <v>1003</v>
      </c>
      <c r="AO30" s="128">
        <f t="shared" si="1"/>
        <v>887</v>
      </c>
      <c r="AP30" s="130"/>
      <c r="AQ30" s="130">
        <v>1750</v>
      </c>
      <c r="AR30" s="130">
        <v>892</v>
      </c>
      <c r="AS30" s="128">
        <f t="shared" si="2"/>
        <v>858</v>
      </c>
      <c r="AT30" s="130"/>
      <c r="AU30" s="130">
        <v>1631</v>
      </c>
      <c r="AV30" s="130">
        <v>861</v>
      </c>
      <c r="AW30" s="128">
        <f t="shared" si="3"/>
        <v>770</v>
      </c>
      <c r="AX30" s="130"/>
      <c r="AY30" s="130">
        <v>1502</v>
      </c>
      <c r="AZ30" s="130">
        <v>761</v>
      </c>
      <c r="BA30" s="128">
        <f t="shared" si="4"/>
        <v>741</v>
      </c>
      <c r="BB30" s="130"/>
      <c r="BC30" s="130">
        <v>1487</v>
      </c>
      <c r="BD30" s="130">
        <v>768</v>
      </c>
      <c r="BE30" s="128">
        <f t="shared" si="5"/>
        <v>719</v>
      </c>
    </row>
    <row r="31" spans="1:57" ht="15" customHeight="1" x14ac:dyDescent="0.25">
      <c r="A31" s="4" t="s">
        <v>69</v>
      </c>
      <c r="B31" s="26">
        <v>122</v>
      </c>
      <c r="C31" s="26">
        <v>77</v>
      </c>
      <c r="D31" s="26">
        <v>45</v>
      </c>
      <c r="E31" s="26"/>
      <c r="F31" s="26">
        <v>9</v>
      </c>
      <c r="G31" s="26">
        <v>5</v>
      </c>
      <c r="H31" s="157">
        <v>4</v>
      </c>
      <c r="I31" s="26"/>
      <c r="J31" s="26">
        <v>56</v>
      </c>
      <c r="K31" s="26">
        <v>38</v>
      </c>
      <c r="L31" s="157">
        <v>18</v>
      </c>
      <c r="M31" s="26"/>
      <c r="N31" s="26">
        <v>27</v>
      </c>
      <c r="O31" s="26">
        <v>17</v>
      </c>
      <c r="P31" s="157">
        <v>10</v>
      </c>
      <c r="Q31" s="26"/>
      <c r="R31" s="26">
        <v>21</v>
      </c>
      <c r="S31" s="26">
        <v>11</v>
      </c>
      <c r="T31" s="157">
        <v>10</v>
      </c>
      <c r="U31" s="26"/>
      <c r="V31" s="26">
        <v>8</v>
      </c>
      <c r="W31" s="26">
        <v>6</v>
      </c>
      <c r="X31" s="157">
        <v>2</v>
      </c>
      <c r="Y31" s="26"/>
      <c r="Z31" s="26">
        <v>1</v>
      </c>
      <c r="AA31" s="26"/>
      <c r="AB31" s="157">
        <v>1</v>
      </c>
      <c r="AD31" s="129" t="s">
        <v>69</v>
      </c>
      <c r="AE31" s="130">
        <v>6720</v>
      </c>
      <c r="AF31" s="130">
        <v>3491</v>
      </c>
      <c r="AG31" s="130">
        <v>3229</v>
      </c>
      <c r="AH31" s="130"/>
      <c r="AI31" s="130">
        <v>1112</v>
      </c>
      <c r="AJ31" s="130">
        <v>572</v>
      </c>
      <c r="AK31" s="128">
        <f t="shared" si="0"/>
        <v>540</v>
      </c>
      <c r="AL31" s="130"/>
      <c r="AM31" s="130">
        <v>1265</v>
      </c>
      <c r="AN31" s="130">
        <v>649</v>
      </c>
      <c r="AO31" s="128">
        <f t="shared" si="1"/>
        <v>616</v>
      </c>
      <c r="AP31" s="130"/>
      <c r="AQ31" s="130">
        <v>1118</v>
      </c>
      <c r="AR31" s="130">
        <v>596</v>
      </c>
      <c r="AS31" s="128">
        <f t="shared" si="2"/>
        <v>522</v>
      </c>
      <c r="AT31" s="130"/>
      <c r="AU31" s="130">
        <v>1108</v>
      </c>
      <c r="AV31" s="130">
        <v>583</v>
      </c>
      <c r="AW31" s="128">
        <f t="shared" si="3"/>
        <v>525</v>
      </c>
      <c r="AX31" s="130"/>
      <c r="AY31" s="130">
        <v>1076</v>
      </c>
      <c r="AZ31" s="130">
        <v>564</v>
      </c>
      <c r="BA31" s="128">
        <f t="shared" si="4"/>
        <v>512</v>
      </c>
      <c r="BB31" s="130"/>
      <c r="BC31" s="130">
        <v>1041</v>
      </c>
      <c r="BD31" s="130">
        <v>527</v>
      </c>
      <c r="BE31" s="128">
        <f t="shared" si="5"/>
        <v>514</v>
      </c>
    </row>
    <row r="32" spans="1:57" ht="15" customHeight="1" x14ac:dyDescent="0.25">
      <c r="A32" s="4" t="s">
        <v>70</v>
      </c>
      <c r="B32" s="26">
        <v>450</v>
      </c>
      <c r="C32" s="26">
        <v>270</v>
      </c>
      <c r="D32" s="26">
        <v>180</v>
      </c>
      <c r="E32" s="26"/>
      <c r="F32" s="26">
        <v>19</v>
      </c>
      <c r="G32" s="26">
        <v>12</v>
      </c>
      <c r="H32" s="157">
        <v>7</v>
      </c>
      <c r="I32" s="26"/>
      <c r="J32" s="26">
        <v>236</v>
      </c>
      <c r="K32" s="26">
        <v>132</v>
      </c>
      <c r="L32" s="157">
        <v>104</v>
      </c>
      <c r="M32" s="26"/>
      <c r="N32" s="26">
        <v>95</v>
      </c>
      <c r="O32" s="26">
        <v>62</v>
      </c>
      <c r="P32" s="157">
        <v>33</v>
      </c>
      <c r="Q32" s="26"/>
      <c r="R32" s="26">
        <v>61</v>
      </c>
      <c r="S32" s="26">
        <v>40</v>
      </c>
      <c r="T32" s="157">
        <v>21</v>
      </c>
      <c r="U32" s="26"/>
      <c r="V32" s="26">
        <v>31</v>
      </c>
      <c r="W32" s="26">
        <v>18</v>
      </c>
      <c r="X32" s="157">
        <v>13</v>
      </c>
      <c r="Y32" s="26"/>
      <c r="Z32" s="26">
        <v>8</v>
      </c>
      <c r="AA32" s="26">
        <v>6</v>
      </c>
      <c r="AB32" s="157">
        <v>2</v>
      </c>
      <c r="AD32" s="129" t="s">
        <v>70</v>
      </c>
      <c r="AE32" s="130">
        <v>14628</v>
      </c>
      <c r="AF32" s="130">
        <v>7537</v>
      </c>
      <c r="AG32" s="130">
        <v>7091</v>
      </c>
      <c r="AH32" s="130"/>
      <c r="AI32" s="130">
        <v>2423</v>
      </c>
      <c r="AJ32" s="130">
        <v>1237</v>
      </c>
      <c r="AK32" s="128">
        <f t="shared" si="0"/>
        <v>1186</v>
      </c>
      <c r="AL32" s="130"/>
      <c r="AM32" s="130">
        <v>2822</v>
      </c>
      <c r="AN32" s="130">
        <v>1449</v>
      </c>
      <c r="AO32" s="128">
        <f t="shared" si="1"/>
        <v>1373</v>
      </c>
      <c r="AP32" s="130"/>
      <c r="AQ32" s="130">
        <v>2442</v>
      </c>
      <c r="AR32" s="130">
        <v>1283</v>
      </c>
      <c r="AS32" s="128">
        <f t="shared" si="2"/>
        <v>1159</v>
      </c>
      <c r="AT32" s="130"/>
      <c r="AU32" s="130">
        <v>2382</v>
      </c>
      <c r="AV32" s="130">
        <v>1250</v>
      </c>
      <c r="AW32" s="128">
        <f t="shared" si="3"/>
        <v>1132</v>
      </c>
      <c r="AX32" s="130"/>
      <c r="AY32" s="130">
        <v>2343</v>
      </c>
      <c r="AZ32" s="130">
        <v>1190</v>
      </c>
      <c r="BA32" s="128">
        <f t="shared" si="4"/>
        <v>1153</v>
      </c>
      <c r="BB32" s="130"/>
      <c r="BC32" s="130">
        <v>2216</v>
      </c>
      <c r="BD32" s="130">
        <v>1128</v>
      </c>
      <c r="BE32" s="128">
        <f t="shared" si="5"/>
        <v>1088</v>
      </c>
    </row>
    <row r="33" spans="1:58" ht="15" customHeight="1" x14ac:dyDescent="0.25">
      <c r="A33" s="4" t="s">
        <v>71</v>
      </c>
      <c r="B33" s="26">
        <v>545</v>
      </c>
      <c r="C33" s="26">
        <v>323</v>
      </c>
      <c r="D33" s="26">
        <v>222</v>
      </c>
      <c r="E33" s="26"/>
      <c r="F33" s="26">
        <v>43</v>
      </c>
      <c r="G33" s="26">
        <v>27</v>
      </c>
      <c r="H33" s="157">
        <v>16</v>
      </c>
      <c r="I33" s="26"/>
      <c r="J33" s="26">
        <v>237</v>
      </c>
      <c r="K33" s="26">
        <v>134</v>
      </c>
      <c r="L33" s="157">
        <v>103</v>
      </c>
      <c r="M33" s="26"/>
      <c r="N33" s="26">
        <v>106</v>
      </c>
      <c r="O33" s="26">
        <v>65</v>
      </c>
      <c r="P33" s="157">
        <v>41</v>
      </c>
      <c r="Q33" s="26"/>
      <c r="R33" s="26">
        <v>108</v>
      </c>
      <c r="S33" s="26">
        <v>74</v>
      </c>
      <c r="T33" s="157">
        <v>34</v>
      </c>
      <c r="U33" s="26"/>
      <c r="V33" s="26">
        <v>39</v>
      </c>
      <c r="W33" s="26">
        <v>19</v>
      </c>
      <c r="X33" s="157">
        <v>20</v>
      </c>
      <c r="Y33" s="26"/>
      <c r="Z33" s="26">
        <v>12</v>
      </c>
      <c r="AA33" s="26">
        <v>4</v>
      </c>
      <c r="AB33" s="157">
        <v>8</v>
      </c>
      <c r="AD33" s="129" t="s">
        <v>71</v>
      </c>
      <c r="AE33" s="130">
        <v>14750</v>
      </c>
      <c r="AF33" s="130">
        <v>7570</v>
      </c>
      <c r="AG33" s="130">
        <v>7180</v>
      </c>
      <c r="AH33" s="130"/>
      <c r="AI33" s="130">
        <v>2409</v>
      </c>
      <c r="AJ33" s="130">
        <v>1256</v>
      </c>
      <c r="AK33" s="128">
        <f t="shared" si="0"/>
        <v>1153</v>
      </c>
      <c r="AL33" s="130"/>
      <c r="AM33" s="130">
        <v>2752</v>
      </c>
      <c r="AN33" s="130">
        <v>1428</v>
      </c>
      <c r="AO33" s="128">
        <f t="shared" si="1"/>
        <v>1324</v>
      </c>
      <c r="AP33" s="130"/>
      <c r="AQ33" s="130">
        <v>2412</v>
      </c>
      <c r="AR33" s="130">
        <v>1274</v>
      </c>
      <c r="AS33" s="128">
        <f t="shared" si="2"/>
        <v>1138</v>
      </c>
      <c r="AT33" s="130"/>
      <c r="AU33" s="130">
        <v>2459</v>
      </c>
      <c r="AV33" s="130">
        <v>1187</v>
      </c>
      <c r="AW33" s="128">
        <f t="shared" si="3"/>
        <v>1272</v>
      </c>
      <c r="AX33" s="130"/>
      <c r="AY33" s="130">
        <v>2343</v>
      </c>
      <c r="AZ33" s="130">
        <v>1210</v>
      </c>
      <c r="BA33" s="128">
        <f t="shared" si="4"/>
        <v>1133</v>
      </c>
      <c r="BB33" s="130"/>
      <c r="BC33" s="130">
        <v>2375</v>
      </c>
      <c r="BD33" s="130">
        <v>1215</v>
      </c>
      <c r="BE33" s="128">
        <f t="shared" si="5"/>
        <v>1160</v>
      </c>
    </row>
    <row r="34" spans="1:58" ht="15" customHeight="1" x14ac:dyDescent="0.25">
      <c r="A34" s="4" t="s">
        <v>72</v>
      </c>
      <c r="B34" s="26">
        <v>259</v>
      </c>
      <c r="C34" s="26">
        <v>155</v>
      </c>
      <c r="D34" s="26">
        <v>104</v>
      </c>
      <c r="E34" s="26"/>
      <c r="F34" s="26">
        <v>10</v>
      </c>
      <c r="G34" s="26">
        <v>5</v>
      </c>
      <c r="H34" s="157">
        <v>5</v>
      </c>
      <c r="I34" s="26"/>
      <c r="J34" s="26">
        <v>145</v>
      </c>
      <c r="K34" s="26">
        <v>83</v>
      </c>
      <c r="L34" s="157">
        <v>62</v>
      </c>
      <c r="M34" s="26"/>
      <c r="N34" s="26">
        <v>57</v>
      </c>
      <c r="O34" s="26">
        <v>36</v>
      </c>
      <c r="P34" s="157">
        <v>21</v>
      </c>
      <c r="Q34" s="26"/>
      <c r="R34" s="26">
        <v>24</v>
      </c>
      <c r="S34" s="26">
        <v>17</v>
      </c>
      <c r="T34" s="157">
        <v>7</v>
      </c>
      <c r="U34" s="26"/>
      <c r="V34" s="26">
        <v>20</v>
      </c>
      <c r="W34" s="26">
        <v>12</v>
      </c>
      <c r="X34" s="157">
        <v>8</v>
      </c>
      <c r="Y34" s="26"/>
      <c r="Z34" s="26">
        <v>3</v>
      </c>
      <c r="AA34" s="26">
        <v>2</v>
      </c>
      <c r="AB34" s="157">
        <v>1</v>
      </c>
      <c r="AD34" s="129" t="s">
        <v>72</v>
      </c>
      <c r="AE34" s="130">
        <v>7509</v>
      </c>
      <c r="AF34" s="130">
        <v>3923</v>
      </c>
      <c r="AG34" s="130">
        <v>3586</v>
      </c>
      <c r="AH34" s="130"/>
      <c r="AI34" s="130">
        <v>1295</v>
      </c>
      <c r="AJ34" s="130">
        <v>660</v>
      </c>
      <c r="AK34" s="128">
        <f t="shared" si="0"/>
        <v>635</v>
      </c>
      <c r="AL34" s="130"/>
      <c r="AM34" s="130">
        <v>1555</v>
      </c>
      <c r="AN34" s="130">
        <v>839</v>
      </c>
      <c r="AO34" s="128">
        <f t="shared" si="1"/>
        <v>716</v>
      </c>
      <c r="AP34" s="130"/>
      <c r="AQ34" s="130">
        <v>1281</v>
      </c>
      <c r="AR34" s="130">
        <v>680</v>
      </c>
      <c r="AS34" s="128">
        <f t="shared" si="2"/>
        <v>601</v>
      </c>
      <c r="AT34" s="130"/>
      <c r="AU34" s="130">
        <v>1197</v>
      </c>
      <c r="AV34" s="130">
        <v>592</v>
      </c>
      <c r="AW34" s="128">
        <f t="shared" si="3"/>
        <v>605</v>
      </c>
      <c r="AX34" s="130"/>
      <c r="AY34" s="130">
        <v>1168</v>
      </c>
      <c r="AZ34" s="130">
        <v>618</v>
      </c>
      <c r="BA34" s="128">
        <f t="shared" si="4"/>
        <v>550</v>
      </c>
      <c r="BB34" s="130"/>
      <c r="BC34" s="130">
        <v>1013</v>
      </c>
      <c r="BD34" s="130">
        <v>534</v>
      </c>
      <c r="BE34" s="128">
        <f t="shared" si="5"/>
        <v>479</v>
      </c>
    </row>
    <row r="35" spans="1:58" ht="15" customHeight="1" x14ac:dyDescent="0.25">
      <c r="A35" s="4" t="s">
        <v>73</v>
      </c>
      <c r="B35" s="26">
        <v>288</v>
      </c>
      <c r="C35" s="26">
        <v>182</v>
      </c>
      <c r="D35" s="26">
        <v>106</v>
      </c>
      <c r="E35" s="26"/>
      <c r="F35" s="26">
        <v>11</v>
      </c>
      <c r="G35" s="26">
        <v>5</v>
      </c>
      <c r="H35" s="157">
        <v>6</v>
      </c>
      <c r="I35" s="26"/>
      <c r="J35" s="26">
        <v>128</v>
      </c>
      <c r="K35" s="26">
        <v>82</v>
      </c>
      <c r="L35" s="157">
        <v>46</v>
      </c>
      <c r="M35" s="26"/>
      <c r="N35" s="26">
        <v>41</v>
      </c>
      <c r="O35" s="26">
        <v>25</v>
      </c>
      <c r="P35" s="157">
        <v>16</v>
      </c>
      <c r="Q35" s="26"/>
      <c r="R35" s="26">
        <v>69</v>
      </c>
      <c r="S35" s="26">
        <v>40</v>
      </c>
      <c r="T35" s="157">
        <v>29</v>
      </c>
      <c r="U35" s="26"/>
      <c r="V35" s="26">
        <v>32</v>
      </c>
      <c r="W35" s="26">
        <v>26</v>
      </c>
      <c r="X35" s="157">
        <v>6</v>
      </c>
      <c r="Y35" s="26"/>
      <c r="Z35" s="26">
        <v>7</v>
      </c>
      <c r="AA35" s="26">
        <v>4</v>
      </c>
      <c r="AB35" s="157">
        <v>3</v>
      </c>
      <c r="AD35" s="129" t="s">
        <v>73</v>
      </c>
      <c r="AE35" s="130">
        <v>8591</v>
      </c>
      <c r="AF35" s="130">
        <v>4454</v>
      </c>
      <c r="AG35" s="130">
        <v>4137</v>
      </c>
      <c r="AH35" s="130"/>
      <c r="AI35" s="130">
        <v>1391</v>
      </c>
      <c r="AJ35" s="130">
        <v>718</v>
      </c>
      <c r="AK35" s="128">
        <f t="shared" si="0"/>
        <v>673</v>
      </c>
      <c r="AL35" s="130"/>
      <c r="AM35" s="130">
        <v>1536</v>
      </c>
      <c r="AN35" s="130">
        <v>795</v>
      </c>
      <c r="AO35" s="128">
        <f t="shared" si="1"/>
        <v>741</v>
      </c>
      <c r="AP35" s="130"/>
      <c r="AQ35" s="130">
        <v>1461</v>
      </c>
      <c r="AR35" s="130">
        <v>748</v>
      </c>
      <c r="AS35" s="128">
        <f t="shared" si="2"/>
        <v>713</v>
      </c>
      <c r="AT35" s="130"/>
      <c r="AU35" s="130">
        <v>1429</v>
      </c>
      <c r="AV35" s="130">
        <v>765</v>
      </c>
      <c r="AW35" s="128">
        <f t="shared" si="3"/>
        <v>664</v>
      </c>
      <c r="AX35" s="130"/>
      <c r="AY35" s="130">
        <v>1391</v>
      </c>
      <c r="AZ35" s="130">
        <v>723</v>
      </c>
      <c r="BA35" s="128">
        <f t="shared" si="4"/>
        <v>668</v>
      </c>
      <c r="BB35" s="130"/>
      <c r="BC35" s="130">
        <v>1383</v>
      </c>
      <c r="BD35" s="130">
        <v>705</v>
      </c>
      <c r="BE35" s="128">
        <f t="shared" si="5"/>
        <v>678</v>
      </c>
    </row>
    <row r="36" spans="1:58" ht="15" customHeight="1" x14ac:dyDescent="0.25">
      <c r="A36" s="4" t="s">
        <v>74</v>
      </c>
      <c r="B36" s="26">
        <v>69</v>
      </c>
      <c r="C36" s="26">
        <v>37</v>
      </c>
      <c r="D36" s="26">
        <v>32</v>
      </c>
      <c r="E36" s="26"/>
      <c r="F36" s="26">
        <v>2</v>
      </c>
      <c r="G36" s="26">
        <v>1</v>
      </c>
      <c r="H36" s="157">
        <v>1</v>
      </c>
      <c r="I36" s="26"/>
      <c r="J36" s="26">
        <v>37</v>
      </c>
      <c r="K36" s="26">
        <v>20</v>
      </c>
      <c r="L36" s="157">
        <v>17</v>
      </c>
      <c r="M36" s="26"/>
      <c r="N36" s="26">
        <v>16</v>
      </c>
      <c r="O36" s="26">
        <v>9</v>
      </c>
      <c r="P36" s="157">
        <v>7</v>
      </c>
      <c r="Q36" s="26"/>
      <c r="R36" s="26">
        <v>7</v>
      </c>
      <c r="S36" s="26">
        <v>3</v>
      </c>
      <c r="T36" s="157">
        <v>4</v>
      </c>
      <c r="U36" s="26"/>
      <c r="V36" s="26">
        <v>5</v>
      </c>
      <c r="W36" s="26">
        <v>3</v>
      </c>
      <c r="X36" s="157">
        <v>2</v>
      </c>
      <c r="Y36" s="26"/>
      <c r="Z36" s="26">
        <v>2</v>
      </c>
      <c r="AA36" s="26">
        <v>1</v>
      </c>
      <c r="AB36" s="157">
        <v>1</v>
      </c>
      <c r="AD36" s="129" t="s">
        <v>74</v>
      </c>
      <c r="AE36" s="130">
        <v>2877</v>
      </c>
      <c r="AF36" s="130">
        <v>1549</v>
      </c>
      <c r="AG36" s="130">
        <v>1328</v>
      </c>
      <c r="AH36" s="130"/>
      <c r="AI36" s="130">
        <v>463</v>
      </c>
      <c r="AJ36" s="130">
        <v>247</v>
      </c>
      <c r="AK36" s="128">
        <f t="shared" si="0"/>
        <v>216</v>
      </c>
      <c r="AL36" s="130"/>
      <c r="AM36" s="130">
        <v>566</v>
      </c>
      <c r="AN36" s="130">
        <v>309</v>
      </c>
      <c r="AO36" s="128">
        <f t="shared" si="1"/>
        <v>257</v>
      </c>
      <c r="AP36" s="130"/>
      <c r="AQ36" s="130">
        <v>513</v>
      </c>
      <c r="AR36" s="130">
        <v>284</v>
      </c>
      <c r="AS36" s="128">
        <f t="shared" si="2"/>
        <v>229</v>
      </c>
      <c r="AT36" s="130"/>
      <c r="AU36" s="130">
        <v>442</v>
      </c>
      <c r="AV36" s="130">
        <v>230</v>
      </c>
      <c r="AW36" s="128">
        <f t="shared" si="3"/>
        <v>212</v>
      </c>
      <c r="AX36" s="130"/>
      <c r="AY36" s="130">
        <v>475</v>
      </c>
      <c r="AZ36" s="130">
        <v>272</v>
      </c>
      <c r="BA36" s="128">
        <f t="shared" si="4"/>
        <v>203</v>
      </c>
      <c r="BB36" s="130"/>
      <c r="BC36" s="130">
        <v>418</v>
      </c>
      <c r="BD36" s="130">
        <v>207</v>
      </c>
      <c r="BE36" s="128">
        <f t="shared" si="5"/>
        <v>211</v>
      </c>
    </row>
    <row r="37" spans="1:58" ht="15" customHeight="1" x14ac:dyDescent="0.25">
      <c r="A37" s="4" t="s">
        <v>75</v>
      </c>
      <c r="B37" s="26">
        <v>642</v>
      </c>
      <c r="C37" s="26">
        <v>396</v>
      </c>
      <c r="D37" s="26">
        <v>246</v>
      </c>
      <c r="E37" s="26"/>
      <c r="F37" s="26">
        <v>23</v>
      </c>
      <c r="G37" s="26">
        <v>16</v>
      </c>
      <c r="H37" s="157">
        <v>7</v>
      </c>
      <c r="I37" s="26"/>
      <c r="J37" s="26">
        <v>260</v>
      </c>
      <c r="K37" s="26">
        <v>140</v>
      </c>
      <c r="L37" s="157">
        <v>120</v>
      </c>
      <c r="M37" s="26"/>
      <c r="N37" s="26">
        <v>125</v>
      </c>
      <c r="O37" s="26">
        <v>87</v>
      </c>
      <c r="P37" s="157">
        <v>38</v>
      </c>
      <c r="Q37" s="26"/>
      <c r="R37" s="26">
        <v>124</v>
      </c>
      <c r="S37" s="26">
        <v>83</v>
      </c>
      <c r="T37" s="157">
        <v>41</v>
      </c>
      <c r="U37" s="26"/>
      <c r="V37" s="26">
        <v>91</v>
      </c>
      <c r="W37" s="26">
        <v>63</v>
      </c>
      <c r="X37" s="157">
        <v>28</v>
      </c>
      <c r="Y37" s="26"/>
      <c r="Z37" s="26">
        <v>19</v>
      </c>
      <c r="AA37" s="26">
        <v>7</v>
      </c>
      <c r="AB37" s="157">
        <v>12</v>
      </c>
      <c r="AD37" s="129" t="s">
        <v>75</v>
      </c>
      <c r="AE37" s="130">
        <v>25645</v>
      </c>
      <c r="AF37" s="130">
        <v>13170</v>
      </c>
      <c r="AG37" s="130">
        <v>12475</v>
      </c>
      <c r="AH37" s="130"/>
      <c r="AI37" s="130">
        <v>4431</v>
      </c>
      <c r="AJ37" s="130">
        <v>2253</v>
      </c>
      <c r="AK37" s="128">
        <f t="shared" si="0"/>
        <v>2178</v>
      </c>
      <c r="AL37" s="130"/>
      <c r="AM37" s="130">
        <v>4611</v>
      </c>
      <c r="AN37" s="130">
        <v>2469</v>
      </c>
      <c r="AO37" s="128">
        <f t="shared" si="1"/>
        <v>2142</v>
      </c>
      <c r="AP37" s="130"/>
      <c r="AQ37" s="130">
        <v>4343</v>
      </c>
      <c r="AR37" s="130">
        <v>2198</v>
      </c>
      <c r="AS37" s="128">
        <f t="shared" si="2"/>
        <v>2145</v>
      </c>
      <c r="AT37" s="130"/>
      <c r="AU37" s="130">
        <v>4193</v>
      </c>
      <c r="AV37" s="130">
        <v>2167</v>
      </c>
      <c r="AW37" s="128">
        <f t="shared" si="3"/>
        <v>2026</v>
      </c>
      <c r="AX37" s="130"/>
      <c r="AY37" s="130">
        <v>4122</v>
      </c>
      <c r="AZ37" s="130">
        <v>2055</v>
      </c>
      <c r="BA37" s="128">
        <f t="shared" si="4"/>
        <v>2067</v>
      </c>
      <c r="BB37" s="130"/>
      <c r="BC37" s="130">
        <v>3945</v>
      </c>
      <c r="BD37" s="130">
        <v>2028</v>
      </c>
      <c r="BE37" s="128">
        <f t="shared" si="5"/>
        <v>1917</v>
      </c>
    </row>
    <row r="38" spans="1:58" ht="15" customHeight="1" x14ac:dyDescent="0.25">
      <c r="A38" s="4" t="s">
        <v>76</v>
      </c>
      <c r="B38" s="26">
        <v>552</v>
      </c>
      <c r="C38" s="26">
        <v>353</v>
      </c>
      <c r="D38" s="26">
        <v>199</v>
      </c>
      <c r="E38" s="26"/>
      <c r="F38" s="26">
        <v>25</v>
      </c>
      <c r="G38" s="26">
        <v>17</v>
      </c>
      <c r="H38" s="157">
        <v>8</v>
      </c>
      <c r="I38" s="26"/>
      <c r="J38" s="26">
        <v>204</v>
      </c>
      <c r="K38" s="26">
        <v>127</v>
      </c>
      <c r="L38" s="157">
        <v>77</v>
      </c>
      <c r="M38" s="26"/>
      <c r="N38" s="26">
        <v>85</v>
      </c>
      <c r="O38" s="26">
        <v>58</v>
      </c>
      <c r="P38" s="157">
        <v>27</v>
      </c>
      <c r="Q38" s="26"/>
      <c r="R38" s="26">
        <v>132</v>
      </c>
      <c r="S38" s="26">
        <v>83</v>
      </c>
      <c r="T38" s="157">
        <v>49</v>
      </c>
      <c r="U38" s="26"/>
      <c r="V38" s="26">
        <v>81</v>
      </c>
      <c r="W38" s="26">
        <v>51</v>
      </c>
      <c r="X38" s="157">
        <v>30</v>
      </c>
      <c r="Y38" s="26"/>
      <c r="Z38" s="26">
        <v>25</v>
      </c>
      <c r="AA38" s="26">
        <v>17</v>
      </c>
      <c r="AB38" s="157">
        <v>8</v>
      </c>
      <c r="AD38" s="129" t="s">
        <v>76</v>
      </c>
      <c r="AE38" s="130">
        <v>20550</v>
      </c>
      <c r="AF38" s="130">
        <v>10639</v>
      </c>
      <c r="AG38" s="130">
        <v>9911</v>
      </c>
      <c r="AH38" s="130"/>
      <c r="AI38" s="130">
        <v>3367</v>
      </c>
      <c r="AJ38" s="130">
        <v>1746</v>
      </c>
      <c r="AK38" s="128">
        <f t="shared" si="0"/>
        <v>1621</v>
      </c>
      <c r="AL38" s="130"/>
      <c r="AM38" s="130">
        <v>3699</v>
      </c>
      <c r="AN38" s="130">
        <v>1944</v>
      </c>
      <c r="AO38" s="128">
        <f t="shared" si="1"/>
        <v>1755</v>
      </c>
      <c r="AP38" s="130"/>
      <c r="AQ38" s="130">
        <v>3494</v>
      </c>
      <c r="AR38" s="130">
        <v>1789</v>
      </c>
      <c r="AS38" s="128">
        <f t="shared" si="2"/>
        <v>1705</v>
      </c>
      <c r="AT38" s="130"/>
      <c r="AU38" s="130">
        <v>3327</v>
      </c>
      <c r="AV38" s="130">
        <v>1718</v>
      </c>
      <c r="AW38" s="128">
        <f t="shared" si="3"/>
        <v>1609</v>
      </c>
      <c r="AX38" s="130"/>
      <c r="AY38" s="130">
        <v>3382</v>
      </c>
      <c r="AZ38" s="130">
        <v>1768</v>
      </c>
      <c r="BA38" s="128">
        <f t="shared" si="4"/>
        <v>1614</v>
      </c>
      <c r="BB38" s="130"/>
      <c r="BC38" s="130">
        <v>3281</v>
      </c>
      <c r="BD38" s="130">
        <v>1674</v>
      </c>
      <c r="BE38" s="128">
        <f t="shared" si="5"/>
        <v>1607</v>
      </c>
    </row>
    <row r="39" spans="1:58" ht="15" customHeight="1" thickBot="1" x14ac:dyDescent="0.3">
      <c r="A39" s="49" t="s">
        <v>77</v>
      </c>
      <c r="B39" s="27">
        <v>248</v>
      </c>
      <c r="C39" s="27">
        <v>144</v>
      </c>
      <c r="D39" s="27">
        <v>104</v>
      </c>
      <c r="E39" s="27"/>
      <c r="F39" s="27">
        <v>18</v>
      </c>
      <c r="G39" s="27">
        <v>13</v>
      </c>
      <c r="H39" s="158">
        <v>5</v>
      </c>
      <c r="I39" s="27"/>
      <c r="J39" s="27">
        <v>75</v>
      </c>
      <c r="K39" s="27">
        <v>44</v>
      </c>
      <c r="L39" s="158">
        <v>31</v>
      </c>
      <c r="M39" s="27"/>
      <c r="N39" s="27">
        <v>63</v>
      </c>
      <c r="O39" s="27">
        <v>25</v>
      </c>
      <c r="P39" s="158">
        <v>38</v>
      </c>
      <c r="Q39" s="27"/>
      <c r="R39" s="27">
        <v>44</v>
      </c>
      <c r="S39" s="27">
        <v>32</v>
      </c>
      <c r="T39" s="158">
        <v>12</v>
      </c>
      <c r="U39" s="27"/>
      <c r="V39" s="27">
        <v>32</v>
      </c>
      <c r="W39" s="27">
        <v>20</v>
      </c>
      <c r="X39" s="158">
        <v>12</v>
      </c>
      <c r="Y39" s="27"/>
      <c r="Z39" s="27">
        <v>16</v>
      </c>
      <c r="AA39" s="27">
        <v>10</v>
      </c>
      <c r="AB39" s="158">
        <v>6</v>
      </c>
      <c r="AD39" s="133" t="s">
        <v>77</v>
      </c>
      <c r="AE39" s="134">
        <v>3335</v>
      </c>
      <c r="AF39" s="134">
        <v>1746</v>
      </c>
      <c r="AG39" s="134">
        <v>1589</v>
      </c>
      <c r="AH39" s="134"/>
      <c r="AI39" s="134">
        <v>554</v>
      </c>
      <c r="AJ39" s="134">
        <v>285</v>
      </c>
      <c r="AK39" s="135">
        <f t="shared" si="0"/>
        <v>269</v>
      </c>
      <c r="AL39" s="134"/>
      <c r="AM39" s="134">
        <v>643</v>
      </c>
      <c r="AN39" s="134">
        <v>335</v>
      </c>
      <c r="AO39" s="135">
        <f t="shared" si="1"/>
        <v>308</v>
      </c>
      <c r="AP39" s="134"/>
      <c r="AQ39" s="134">
        <v>587</v>
      </c>
      <c r="AR39" s="134">
        <v>313</v>
      </c>
      <c r="AS39" s="135">
        <f t="shared" si="2"/>
        <v>274</v>
      </c>
      <c r="AT39" s="134"/>
      <c r="AU39" s="134">
        <v>562</v>
      </c>
      <c r="AV39" s="134">
        <v>280</v>
      </c>
      <c r="AW39" s="135">
        <f t="shared" si="3"/>
        <v>282</v>
      </c>
      <c r="AX39" s="134"/>
      <c r="AY39" s="134">
        <v>507</v>
      </c>
      <c r="AZ39" s="134">
        <v>277</v>
      </c>
      <c r="BA39" s="135">
        <f t="shared" si="4"/>
        <v>230</v>
      </c>
      <c r="BB39" s="134"/>
      <c r="BC39" s="134">
        <v>482</v>
      </c>
      <c r="BD39" s="134">
        <v>256</v>
      </c>
      <c r="BE39" s="135">
        <f t="shared" si="5"/>
        <v>226</v>
      </c>
    </row>
    <row r="40" spans="1:58" x14ac:dyDescent="0.25">
      <c r="A40" s="276" t="s">
        <v>105</v>
      </c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76"/>
      <c r="Z40" s="276"/>
      <c r="AA40" s="276"/>
      <c r="AB40" s="276"/>
      <c r="AD40" s="9"/>
      <c r="AE40" s="28"/>
      <c r="AF40" s="28"/>
      <c r="AG40" s="28"/>
      <c r="AH40" s="28"/>
      <c r="AI40" s="28"/>
      <c r="AJ40" s="28"/>
      <c r="AL40" s="28"/>
      <c r="AM40" s="28"/>
      <c r="AN40" s="28"/>
      <c r="AP40" s="28"/>
      <c r="AQ40" s="28"/>
      <c r="AR40" s="28"/>
      <c r="AT40" s="28"/>
      <c r="AU40" s="28"/>
      <c r="AV40" s="28"/>
      <c r="AX40" s="28"/>
      <c r="AY40" s="28"/>
      <c r="AZ40" s="28"/>
      <c r="BB40" s="28"/>
      <c r="BC40" s="28"/>
      <c r="BD40" s="28"/>
    </row>
    <row r="41" spans="1:58" x14ac:dyDescent="0.25">
      <c r="A41" s="288" t="s">
        <v>86</v>
      </c>
      <c r="B41" s="288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  <c r="AA41" s="288"/>
      <c r="AB41" s="288"/>
      <c r="AD41" s="9"/>
      <c r="AE41" s="28"/>
      <c r="AF41" s="28"/>
      <c r="AG41" s="28"/>
      <c r="AH41" s="28"/>
      <c r="AI41" s="28"/>
      <c r="AJ41" s="28"/>
      <c r="AL41" s="28"/>
      <c r="AM41" s="28"/>
      <c r="AN41" s="28"/>
      <c r="AP41" s="28"/>
      <c r="AQ41" s="28"/>
      <c r="AR41" s="28"/>
      <c r="AT41" s="28"/>
      <c r="AU41" s="28"/>
      <c r="AV41" s="28"/>
      <c r="AX41" s="28"/>
      <c r="AY41" s="28"/>
      <c r="AZ41" s="28"/>
      <c r="BB41" s="28"/>
      <c r="BC41" s="28"/>
      <c r="BD41" s="28"/>
    </row>
    <row r="42" spans="1:58" ht="13.5" thickBot="1" x14ac:dyDescent="0.3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D42" s="9"/>
      <c r="AE42" s="28"/>
      <c r="AF42" s="28"/>
      <c r="AG42" s="28"/>
      <c r="AH42" s="28"/>
      <c r="AI42" s="28"/>
      <c r="AJ42" s="28"/>
      <c r="AL42" s="28"/>
      <c r="AM42" s="28"/>
      <c r="AN42" s="28"/>
      <c r="AP42" s="28"/>
      <c r="AQ42" s="28"/>
      <c r="AR42" s="28"/>
      <c r="AT42" s="28"/>
      <c r="AU42" s="28"/>
      <c r="AV42" s="28"/>
      <c r="AX42" s="28"/>
      <c r="AY42" s="28"/>
      <c r="AZ42" s="28"/>
      <c r="BB42" s="28"/>
      <c r="BC42" s="28"/>
      <c r="BD42" s="28"/>
    </row>
    <row r="43" spans="1:58" ht="16.5" customHeight="1" thickBot="1" x14ac:dyDescent="0.3">
      <c r="A43" s="22"/>
      <c r="AD43" s="9"/>
      <c r="AE43" s="28"/>
      <c r="AF43" s="28"/>
      <c r="AG43" s="28"/>
      <c r="AH43" s="28"/>
      <c r="AI43" s="28"/>
      <c r="AJ43" s="28"/>
      <c r="AL43" s="28"/>
      <c r="AM43" s="28"/>
      <c r="AN43" s="28"/>
      <c r="AP43" s="28"/>
      <c r="AQ43" s="28"/>
      <c r="AR43" s="28"/>
      <c r="AT43" s="28"/>
      <c r="AU43" s="28"/>
      <c r="AV43" s="28"/>
      <c r="AX43" s="28"/>
      <c r="AY43" s="28"/>
      <c r="AZ43" s="28"/>
      <c r="BB43" s="28"/>
      <c r="BC43" s="28"/>
      <c r="BD43" s="28"/>
      <c r="BF43" s="260" t="s">
        <v>127</v>
      </c>
    </row>
    <row r="44" spans="1:58" ht="14.25" x14ac:dyDescent="0.25">
      <c r="A44" s="297" t="s">
        <v>102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7"/>
      <c r="AD44" s="9"/>
      <c r="AE44" s="28"/>
      <c r="AF44" s="28"/>
      <c r="AG44" s="28"/>
      <c r="AH44" s="28"/>
      <c r="AI44" s="28"/>
      <c r="AJ44" s="28"/>
      <c r="AL44" s="28"/>
      <c r="AM44" s="28"/>
      <c r="AN44" s="28"/>
      <c r="AP44" s="28"/>
      <c r="AQ44" s="28"/>
      <c r="AR44" s="28"/>
      <c r="AT44" s="28"/>
      <c r="AU44" s="28"/>
      <c r="AV44" s="28"/>
      <c r="AX44" s="28"/>
      <c r="AY44" s="28"/>
      <c r="AZ44" s="28"/>
      <c r="BB44" s="28"/>
      <c r="BC44" s="28"/>
      <c r="BD44" s="28"/>
    </row>
    <row r="45" spans="1:58" ht="14.25" x14ac:dyDescent="0.25">
      <c r="A45" s="297" t="s">
        <v>78</v>
      </c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7"/>
      <c r="AD45" s="9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</row>
    <row r="46" spans="1:58" ht="14.25" x14ac:dyDescent="0.25">
      <c r="A46" s="297" t="s">
        <v>98</v>
      </c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297"/>
      <c r="AD46" s="9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</row>
    <row r="47" spans="1:58" ht="14.25" x14ac:dyDescent="0.25">
      <c r="A47" s="297" t="s">
        <v>100</v>
      </c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  <c r="AA47" s="297"/>
      <c r="AB47" s="297"/>
      <c r="AD47" s="9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</row>
    <row r="48" spans="1:58" ht="14.25" x14ac:dyDescent="0.25">
      <c r="A48" s="297" t="s">
        <v>107</v>
      </c>
      <c r="B48" s="297"/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7"/>
      <c r="AD48" s="9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</row>
    <row r="49" spans="1:57" ht="14.25" x14ac:dyDescent="0.25">
      <c r="A49" s="297" t="s">
        <v>156</v>
      </c>
      <c r="B49" s="297"/>
      <c r="C49" s="297"/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7"/>
      <c r="AD49" s="9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</row>
    <row r="50" spans="1:57" ht="13.5" thickBo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D50" s="9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</row>
    <row r="51" spans="1:57" ht="15" customHeight="1" thickBot="1" x14ac:dyDescent="0.3">
      <c r="A51" s="271" t="s">
        <v>110</v>
      </c>
      <c r="B51" s="273" t="s">
        <v>11</v>
      </c>
      <c r="C51" s="273"/>
      <c r="D51" s="273"/>
      <c r="E51" s="8"/>
      <c r="F51" s="273" t="s">
        <v>13</v>
      </c>
      <c r="G51" s="273"/>
      <c r="H51" s="273"/>
      <c r="I51" s="8"/>
      <c r="J51" s="273" t="s">
        <v>14</v>
      </c>
      <c r="K51" s="273"/>
      <c r="L51" s="273"/>
      <c r="M51" s="8"/>
      <c r="N51" s="273" t="s">
        <v>15</v>
      </c>
      <c r="O51" s="273"/>
      <c r="P51" s="273"/>
      <c r="Q51" s="8"/>
      <c r="R51" s="273" t="s">
        <v>17</v>
      </c>
      <c r="S51" s="273"/>
      <c r="T51" s="273"/>
      <c r="U51" s="8"/>
      <c r="V51" s="273" t="s">
        <v>18</v>
      </c>
      <c r="W51" s="273"/>
      <c r="X51" s="273"/>
      <c r="Y51" s="8"/>
      <c r="Z51" s="273" t="s">
        <v>19</v>
      </c>
      <c r="AA51" s="273"/>
      <c r="AB51" s="273"/>
      <c r="AD51" s="9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</row>
    <row r="52" spans="1:57" ht="15" customHeight="1" thickBot="1" x14ac:dyDescent="0.3">
      <c r="A52" s="271"/>
      <c r="B52" s="11" t="s">
        <v>32</v>
      </c>
      <c r="C52" s="11" t="s">
        <v>33</v>
      </c>
      <c r="D52" s="11" t="s">
        <v>34</v>
      </c>
      <c r="E52" s="11"/>
      <c r="F52" s="11" t="s">
        <v>32</v>
      </c>
      <c r="G52" s="11" t="s">
        <v>33</v>
      </c>
      <c r="H52" s="11" t="s">
        <v>34</v>
      </c>
      <c r="I52" s="11"/>
      <c r="J52" s="11" t="s">
        <v>32</v>
      </c>
      <c r="K52" s="11" t="s">
        <v>33</v>
      </c>
      <c r="L52" s="11" t="s">
        <v>34</v>
      </c>
      <c r="M52" s="11"/>
      <c r="N52" s="11" t="s">
        <v>32</v>
      </c>
      <c r="O52" s="11" t="s">
        <v>33</v>
      </c>
      <c r="P52" s="11" t="s">
        <v>34</v>
      </c>
      <c r="Q52" s="11"/>
      <c r="R52" s="11" t="s">
        <v>32</v>
      </c>
      <c r="S52" s="11" t="s">
        <v>33</v>
      </c>
      <c r="T52" s="11" t="s">
        <v>34</v>
      </c>
      <c r="U52" s="11"/>
      <c r="V52" s="11" t="s">
        <v>32</v>
      </c>
      <c r="W52" s="11" t="s">
        <v>33</v>
      </c>
      <c r="X52" s="11" t="s">
        <v>34</v>
      </c>
      <c r="Y52" s="11"/>
      <c r="Z52" s="11" t="s">
        <v>32</v>
      </c>
      <c r="AA52" s="11" t="s">
        <v>33</v>
      </c>
      <c r="AB52" s="11" t="s">
        <v>34</v>
      </c>
      <c r="AD52" s="9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</row>
    <row r="53" spans="1:57" ht="15" customHeight="1" x14ac:dyDescent="0.25">
      <c r="A53" s="23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D53" s="9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"/>
    </row>
    <row r="54" spans="1:57" s="24" customFormat="1" ht="15" customHeight="1" x14ac:dyDescent="0.25">
      <c r="A54" s="30" t="s">
        <v>50</v>
      </c>
      <c r="B54" s="70">
        <v>2.3408906846756743</v>
      </c>
      <c r="C54" s="70">
        <v>2.7234507657419242</v>
      </c>
      <c r="D54" s="70">
        <v>1.9359276281925724</v>
      </c>
      <c r="E54" s="101"/>
      <c r="F54" s="70">
        <v>0.64327632040928928</v>
      </c>
      <c r="G54" s="70">
        <v>0.76075486515006507</v>
      </c>
      <c r="H54" s="70">
        <v>0.52052616733762402</v>
      </c>
      <c r="I54" s="101"/>
      <c r="J54" s="70">
        <v>5.9989370941190199</v>
      </c>
      <c r="K54" s="70">
        <v>6.7869244568467213</v>
      </c>
      <c r="L54" s="70">
        <v>5.144416524816946</v>
      </c>
      <c r="M54" s="101"/>
      <c r="N54" s="70">
        <v>2.5164516978152145</v>
      </c>
      <c r="O54" s="70">
        <v>2.9926076981901604</v>
      </c>
      <c r="P54" s="70">
        <v>2.0081632653061225</v>
      </c>
      <c r="Q54" s="101"/>
      <c r="R54" s="70">
        <v>2.606299212598425</v>
      </c>
      <c r="S54" s="70">
        <v>3.0757077695385164</v>
      </c>
      <c r="T54" s="70">
        <v>2.1078550748166789</v>
      </c>
      <c r="U54" s="101"/>
      <c r="V54" s="70">
        <v>1.6561720655304022</v>
      </c>
      <c r="W54" s="70">
        <v>1.9667292728736248</v>
      </c>
      <c r="X54" s="70">
        <v>1.3283484861358936</v>
      </c>
      <c r="Y54" s="101"/>
      <c r="Z54" s="70">
        <v>0.48100185000711537</v>
      </c>
      <c r="AA54" s="70">
        <v>0.50613797153323448</v>
      </c>
      <c r="AB54" s="70">
        <v>0.45495378017328819</v>
      </c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</row>
    <row r="55" spans="1:57" ht="15" customHeight="1" x14ac:dyDescent="0.25">
      <c r="A55" s="23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D55" s="9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"/>
    </row>
    <row r="56" spans="1:57" ht="15" customHeight="1" x14ac:dyDescent="0.25">
      <c r="A56" s="4" t="s">
        <v>51</v>
      </c>
      <c r="B56" s="60">
        <v>2.8275377590446085</v>
      </c>
      <c r="C56" s="60">
        <v>3.3454197167681463</v>
      </c>
      <c r="D56" s="60">
        <v>2.2810943477947014</v>
      </c>
      <c r="E56" s="57"/>
      <c r="F56" s="60">
        <v>0.81699346405228768</v>
      </c>
      <c r="G56" s="60">
        <v>1.0404161664665865</v>
      </c>
      <c r="H56" s="60">
        <v>0.58406341259908223</v>
      </c>
      <c r="I56" s="57"/>
      <c r="J56" s="60">
        <v>6.3418562512583048</v>
      </c>
      <c r="K56" s="60">
        <v>7.6863653920432595</v>
      </c>
      <c r="L56" s="60">
        <v>4.8780487804878048</v>
      </c>
      <c r="M56" s="57"/>
      <c r="N56" s="60">
        <v>2.6633374947981689</v>
      </c>
      <c r="O56" s="60">
        <v>3.1630170316301705</v>
      </c>
      <c r="P56" s="60">
        <v>2.1367521367521367</v>
      </c>
      <c r="Q56" s="57"/>
      <c r="R56" s="60">
        <v>3.9156015418949077</v>
      </c>
      <c r="S56" s="60">
        <v>4.668497449980384</v>
      </c>
      <c r="T56" s="60">
        <v>3.1092436974789917</v>
      </c>
      <c r="U56" s="57"/>
      <c r="V56" s="60">
        <v>2.0537469958488095</v>
      </c>
      <c r="W56" s="60">
        <v>2.2033898305084745</v>
      </c>
      <c r="X56" s="60">
        <v>1.8944519621109608</v>
      </c>
      <c r="Y56" s="57"/>
      <c r="Z56" s="60">
        <v>0.81490104772991845</v>
      </c>
      <c r="AA56" s="60">
        <v>0.69637883008356549</v>
      </c>
      <c r="AB56" s="60">
        <v>0.93414292386735165</v>
      </c>
      <c r="AD56" s="9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"/>
    </row>
    <row r="57" spans="1:57" ht="15" customHeight="1" x14ac:dyDescent="0.25">
      <c r="A57" s="4" t="s">
        <v>52</v>
      </c>
      <c r="B57" s="60">
        <v>1.8315546582059417</v>
      </c>
      <c r="C57" s="60">
        <v>2.1720673553134286</v>
      </c>
      <c r="D57" s="60">
        <v>1.4777238641376267</v>
      </c>
      <c r="E57" s="57"/>
      <c r="F57" s="60">
        <v>0.55003173259995763</v>
      </c>
      <c r="G57" s="60">
        <v>0.54690786705931849</v>
      </c>
      <c r="H57" s="60">
        <v>0.55319148936170215</v>
      </c>
      <c r="I57" s="57"/>
      <c r="J57" s="60">
        <v>4.1004723057106052</v>
      </c>
      <c r="K57" s="60">
        <v>4.8033126293995858</v>
      </c>
      <c r="L57" s="60">
        <v>3.3437360677663843</v>
      </c>
      <c r="M57" s="57"/>
      <c r="N57" s="60">
        <v>2.0421464262437539</v>
      </c>
      <c r="O57" s="60">
        <v>2.3892267593397043</v>
      </c>
      <c r="P57" s="60">
        <v>1.6949152542372881</v>
      </c>
      <c r="Q57" s="57"/>
      <c r="R57" s="60">
        <v>2.1762095922248044</v>
      </c>
      <c r="S57" s="60">
        <v>2.7425296766270977</v>
      </c>
      <c r="T57" s="60">
        <v>1.572052401746725</v>
      </c>
      <c r="U57" s="57"/>
      <c r="V57" s="60">
        <v>1.6132596685082872</v>
      </c>
      <c r="W57" s="60">
        <v>1.912212081703607</v>
      </c>
      <c r="X57" s="60">
        <v>1.3039568345323742</v>
      </c>
      <c r="Y57" s="57"/>
      <c r="Z57" s="60">
        <v>0.46770601336302892</v>
      </c>
      <c r="AA57" s="60">
        <v>0.52264808362369342</v>
      </c>
      <c r="AB57" s="60">
        <v>0.41020966271649956</v>
      </c>
      <c r="AD57" s="9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"/>
    </row>
    <row r="58" spans="1:57" ht="15" customHeight="1" x14ac:dyDescent="0.25">
      <c r="A58" s="4" t="s">
        <v>53</v>
      </c>
      <c r="B58" s="60">
        <v>2.8578358058126847</v>
      </c>
      <c r="C58" s="60">
        <v>3.1659128778862176</v>
      </c>
      <c r="D58" s="60">
        <v>2.5379037574159526</v>
      </c>
      <c r="E58" s="57"/>
      <c r="F58" s="60">
        <v>0.35022180714452489</v>
      </c>
      <c r="G58" s="60">
        <v>0.40705563093622793</v>
      </c>
      <c r="H58" s="60">
        <v>0.28957528957528955</v>
      </c>
      <c r="I58" s="57"/>
      <c r="J58" s="60">
        <v>7.0460704607046063</v>
      </c>
      <c r="K58" s="60">
        <v>8.0298376480912683</v>
      </c>
      <c r="L58" s="60">
        <v>6.0027919962773382</v>
      </c>
      <c r="M58" s="57"/>
      <c r="N58" s="60">
        <v>2.9839883551673942</v>
      </c>
      <c r="O58" s="60">
        <v>3.3946251768033946</v>
      </c>
      <c r="P58" s="60">
        <v>2.5487256371814091</v>
      </c>
      <c r="Q58" s="57"/>
      <c r="R58" s="60">
        <v>3.1653274896518138</v>
      </c>
      <c r="S58" s="60">
        <v>3.303015797032073</v>
      </c>
      <c r="T58" s="60">
        <v>3.0227948463825571</v>
      </c>
      <c r="U58" s="57"/>
      <c r="V58" s="60">
        <v>2.5178026449643944</v>
      </c>
      <c r="W58" s="60">
        <v>2.7176648213387016</v>
      </c>
      <c r="X58" s="60">
        <v>2.3136246786632388</v>
      </c>
      <c r="Y58" s="57"/>
      <c r="Z58" s="60">
        <v>0.7240755107318334</v>
      </c>
      <c r="AA58" s="60">
        <v>0.62630480167014613</v>
      </c>
      <c r="AB58" s="60">
        <v>0.82009226037929261</v>
      </c>
      <c r="AD58" s="9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"/>
    </row>
    <row r="59" spans="1:57" ht="15" customHeight="1" x14ac:dyDescent="0.25">
      <c r="A59" s="4" t="s">
        <v>54</v>
      </c>
      <c r="B59" s="60">
        <v>1.8137254901960786</v>
      </c>
      <c r="C59" s="60">
        <v>1.9661266568483062</v>
      </c>
      <c r="D59" s="60">
        <v>1.6537867078825346</v>
      </c>
      <c r="E59" s="57"/>
      <c r="F59" s="60">
        <v>0.90871540685667074</v>
      </c>
      <c r="G59" s="60">
        <v>1.2048192771084338</v>
      </c>
      <c r="H59" s="60">
        <v>0.59523809523809523</v>
      </c>
      <c r="I59" s="57"/>
      <c r="J59" s="60">
        <v>4.3262730959891842</v>
      </c>
      <c r="K59" s="60">
        <v>4.4394618834080717</v>
      </c>
      <c r="L59" s="60">
        <v>4.2119565217391308</v>
      </c>
      <c r="M59" s="57"/>
      <c r="N59" s="60">
        <v>1.8710550045085663</v>
      </c>
      <c r="O59" s="60">
        <v>1.4666666666666666</v>
      </c>
      <c r="P59" s="60">
        <v>2.2872827081427265</v>
      </c>
      <c r="Q59" s="57"/>
      <c r="R59" s="60">
        <v>1.9452612531101559</v>
      </c>
      <c r="S59" s="60">
        <v>2.3605150214592276</v>
      </c>
      <c r="T59" s="60">
        <v>1.4825442372070781</v>
      </c>
      <c r="U59" s="57"/>
      <c r="V59" s="60">
        <v>1.4549653579676673</v>
      </c>
      <c r="W59" s="60">
        <v>1.8298261665141813</v>
      </c>
      <c r="X59" s="60">
        <v>1.0727611940298507</v>
      </c>
      <c r="Y59" s="57"/>
      <c r="Z59" s="60">
        <v>0.32075006168270415</v>
      </c>
      <c r="AA59" s="60">
        <v>0.47755491881566381</v>
      </c>
      <c r="AB59" s="60">
        <v>0.15313935681470139</v>
      </c>
      <c r="AD59" s="9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"/>
    </row>
    <row r="60" spans="1:57" ht="15" customHeight="1" x14ac:dyDescent="0.25">
      <c r="A60" s="4" t="s">
        <v>55</v>
      </c>
      <c r="B60" s="60">
        <v>1.5351951657684142</v>
      </c>
      <c r="C60" s="60">
        <v>1.7107309486780715</v>
      </c>
      <c r="D60" s="60">
        <v>1.3411279229711142</v>
      </c>
      <c r="E60" s="57"/>
      <c r="F60" s="60">
        <v>1.098901098901099</v>
      </c>
      <c r="G60" s="60">
        <v>1.4981273408239701</v>
      </c>
      <c r="H60" s="60">
        <v>0.71684587813620071</v>
      </c>
      <c r="I60" s="57"/>
      <c r="J60" s="60">
        <v>4.215686274509804</v>
      </c>
      <c r="K60" s="60">
        <v>3.4608378870673953</v>
      </c>
      <c r="L60" s="60">
        <v>5.095541401273886</v>
      </c>
      <c r="M60" s="57"/>
      <c r="N60" s="60">
        <v>1.4070351758793971</v>
      </c>
      <c r="O60" s="60">
        <v>1.8621973929236499</v>
      </c>
      <c r="P60" s="60">
        <v>0.87336244541484709</v>
      </c>
      <c r="Q60" s="57"/>
      <c r="R60" s="60">
        <v>1.2939001848428837</v>
      </c>
      <c r="S60" s="60">
        <v>1.9163763066202089</v>
      </c>
      <c r="T60" s="60">
        <v>0.59055118110236215</v>
      </c>
      <c r="U60" s="57"/>
      <c r="V60" s="60">
        <v>0.81300813008130091</v>
      </c>
      <c r="W60" s="60">
        <v>1.1278195488721803</v>
      </c>
      <c r="X60" s="60">
        <v>0.44247787610619471</v>
      </c>
      <c r="Y60" s="57"/>
      <c r="Z60" s="60">
        <v>0.31578947368421051</v>
      </c>
      <c r="AA60" s="60">
        <v>0.20449897750511251</v>
      </c>
      <c r="AB60" s="60">
        <v>0.43383947939262474</v>
      </c>
      <c r="AD60" s="9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"/>
    </row>
    <row r="61" spans="1:57" ht="15" customHeight="1" x14ac:dyDescent="0.25">
      <c r="A61" s="4" t="s">
        <v>56</v>
      </c>
      <c r="B61" s="60">
        <v>1.6785452607739959</v>
      </c>
      <c r="C61" s="60">
        <v>2.0611789418406197</v>
      </c>
      <c r="D61" s="60">
        <v>1.2844780962682532</v>
      </c>
      <c r="E61" s="57"/>
      <c r="F61" s="60">
        <v>0.26954177897574128</v>
      </c>
      <c r="G61" s="60">
        <v>0.38402457757296465</v>
      </c>
      <c r="H61" s="60">
        <v>0.15444015444015444</v>
      </c>
      <c r="I61" s="57"/>
      <c r="J61" s="60">
        <v>5.2087475149105371</v>
      </c>
      <c r="K61" s="60">
        <v>6.0848678943154519</v>
      </c>
      <c r="L61" s="60">
        <v>4.3443917851500791</v>
      </c>
      <c r="M61" s="57"/>
      <c r="N61" s="60">
        <v>1.9786307874950535</v>
      </c>
      <c r="O61" s="60">
        <v>2.5974025974025974</v>
      </c>
      <c r="P61" s="60">
        <v>1.3136288998357963</v>
      </c>
      <c r="Q61" s="57"/>
      <c r="R61" s="60">
        <v>1.4014839241549877</v>
      </c>
      <c r="S61" s="60">
        <v>1.800327332242226</v>
      </c>
      <c r="T61" s="60">
        <v>0.99667774086378735</v>
      </c>
      <c r="U61" s="57"/>
      <c r="V61" s="60">
        <v>0.82774931020890818</v>
      </c>
      <c r="W61" s="60">
        <v>1.1380880121396053</v>
      </c>
      <c r="X61" s="60">
        <v>0.49220672682526662</v>
      </c>
      <c r="Y61" s="57"/>
      <c r="Z61" s="60">
        <v>0.37328909166321028</v>
      </c>
      <c r="AA61" s="60">
        <v>0.41084634346754317</v>
      </c>
      <c r="AB61" s="60">
        <v>0.33500837520938026</v>
      </c>
      <c r="AD61" s="9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"/>
    </row>
    <row r="62" spans="1:57" ht="15" customHeight="1" x14ac:dyDescent="0.25">
      <c r="A62" s="4" t="s">
        <v>57</v>
      </c>
      <c r="B62" s="60">
        <v>1.071630005640158</v>
      </c>
      <c r="C62" s="60">
        <v>1.1956521739130435</v>
      </c>
      <c r="D62" s="60">
        <v>0.93786635404454854</v>
      </c>
      <c r="E62" s="57"/>
      <c r="F62" s="60">
        <v>0.63795853269537484</v>
      </c>
      <c r="G62" s="60">
        <v>0.66225165562913912</v>
      </c>
      <c r="H62" s="60">
        <v>0.61538461538461542</v>
      </c>
      <c r="I62" s="57"/>
      <c r="J62" s="60">
        <v>2.8119507908611596</v>
      </c>
      <c r="K62" s="60">
        <v>2.6755852842809364</v>
      </c>
      <c r="L62" s="60">
        <v>2.9629629629629632</v>
      </c>
      <c r="M62" s="57"/>
      <c r="N62" s="60">
        <v>1.2678288431061806</v>
      </c>
      <c r="O62" s="60">
        <v>1.8072289156626504</v>
      </c>
      <c r="P62" s="60">
        <v>0.66889632107023411</v>
      </c>
      <c r="Q62" s="57"/>
      <c r="R62" s="60">
        <v>1.0507880910683012</v>
      </c>
      <c r="S62" s="60">
        <v>1.3840830449826991</v>
      </c>
      <c r="T62" s="60">
        <v>0.70921985815602839</v>
      </c>
      <c r="U62" s="57"/>
      <c r="V62" s="60">
        <v>0.69930069930069927</v>
      </c>
      <c r="W62" s="60">
        <v>0.61728395061728392</v>
      </c>
      <c r="X62" s="60">
        <v>0.80645161290322576</v>
      </c>
      <c r="Y62" s="57"/>
      <c r="Z62" s="60">
        <v>0</v>
      </c>
      <c r="AA62" s="60">
        <v>0</v>
      </c>
      <c r="AB62" s="60">
        <v>0</v>
      </c>
      <c r="AD62" s="9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"/>
    </row>
    <row r="63" spans="1:57" ht="15" customHeight="1" x14ac:dyDescent="0.25">
      <c r="A63" s="4" t="s">
        <v>58</v>
      </c>
      <c r="B63" s="60">
        <v>2.2818824916486542</v>
      </c>
      <c r="C63" s="60">
        <v>2.7006393739860672</v>
      </c>
      <c r="D63" s="60">
        <v>1.8376025108838716</v>
      </c>
      <c r="E63" s="57"/>
      <c r="F63" s="60">
        <v>0.40573829879727574</v>
      </c>
      <c r="G63" s="60">
        <v>0.45584045584045579</v>
      </c>
      <c r="H63" s="60">
        <v>0.35387791212031849</v>
      </c>
      <c r="I63" s="57"/>
      <c r="J63" s="60">
        <v>6.462682299113526</v>
      </c>
      <c r="K63" s="60">
        <v>7.2668112798264639</v>
      </c>
      <c r="L63" s="60">
        <v>5.5656382335148216</v>
      </c>
      <c r="M63" s="57"/>
      <c r="N63" s="60">
        <v>2.2852983988355167</v>
      </c>
      <c r="O63" s="60">
        <v>2.7300872502110893</v>
      </c>
      <c r="P63" s="60">
        <v>1.8088634308109739</v>
      </c>
      <c r="Q63" s="57"/>
      <c r="R63" s="60">
        <v>2.550508668863734</v>
      </c>
      <c r="S63" s="60">
        <v>3.0016675931072818</v>
      </c>
      <c r="T63" s="60">
        <v>2.0703933747412009</v>
      </c>
      <c r="U63" s="57"/>
      <c r="V63" s="60">
        <v>1.5625</v>
      </c>
      <c r="W63" s="60">
        <v>2.0420420420420418</v>
      </c>
      <c r="X63" s="60">
        <v>1.0529674537332481</v>
      </c>
      <c r="Y63" s="57"/>
      <c r="Z63" s="60">
        <v>0.19987699876998768</v>
      </c>
      <c r="AA63" s="60">
        <v>0.27447392497712719</v>
      </c>
      <c r="AB63" s="60">
        <v>0.124031007751938</v>
      </c>
      <c r="AD63" s="9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"/>
    </row>
    <row r="64" spans="1:57" ht="15" customHeight="1" x14ac:dyDescent="0.25">
      <c r="A64" s="4" t="s">
        <v>59</v>
      </c>
      <c r="B64" s="60">
        <v>1.44880174291939</v>
      </c>
      <c r="C64" s="60">
        <v>1.7376562831108284</v>
      </c>
      <c r="D64" s="60">
        <v>1.1432414256893073</v>
      </c>
      <c r="E64" s="57"/>
      <c r="F64" s="60">
        <v>0.27794935145151328</v>
      </c>
      <c r="G64" s="60">
        <v>0.30469226081657524</v>
      </c>
      <c r="H64" s="60">
        <v>0.25046963055729493</v>
      </c>
      <c r="I64" s="57"/>
      <c r="J64" s="60">
        <v>3.9986996098829648</v>
      </c>
      <c r="K64" s="60">
        <v>4.7293092719352829</v>
      </c>
      <c r="L64" s="60">
        <v>3.1994554118447924</v>
      </c>
      <c r="M64" s="57"/>
      <c r="N64" s="60">
        <v>1.2353706111833551</v>
      </c>
      <c r="O64" s="60">
        <v>1.4357053682896379</v>
      </c>
      <c r="P64" s="60">
        <v>1.0176390773405699</v>
      </c>
      <c r="Q64" s="57"/>
      <c r="R64" s="60">
        <v>1.6288725646758224</v>
      </c>
      <c r="S64" s="60">
        <v>1.8796992481203008</v>
      </c>
      <c r="T64" s="60">
        <v>1.3680781758957654</v>
      </c>
      <c r="U64" s="57"/>
      <c r="V64" s="60">
        <v>1.2371134020618557</v>
      </c>
      <c r="W64" s="60">
        <v>1.5989340439706863</v>
      </c>
      <c r="X64" s="60">
        <v>0.85166784953867991</v>
      </c>
      <c r="Y64" s="57"/>
      <c r="Z64" s="60">
        <v>0.30727210652099696</v>
      </c>
      <c r="AA64" s="60">
        <v>0.4024144869215292</v>
      </c>
      <c r="AB64" s="60">
        <v>0.20862308762169679</v>
      </c>
      <c r="AD64" s="9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"/>
    </row>
    <row r="65" spans="1:57" ht="15" customHeight="1" x14ac:dyDescent="0.25">
      <c r="A65" s="4" t="s">
        <v>60</v>
      </c>
      <c r="B65" s="60">
        <v>3.0281155015197569</v>
      </c>
      <c r="C65" s="60">
        <v>3.638892956509006</v>
      </c>
      <c r="D65" s="60">
        <v>2.3692939504027799</v>
      </c>
      <c r="E65" s="57"/>
      <c r="F65" s="60">
        <v>1.5959595959595958</v>
      </c>
      <c r="G65" s="60">
        <v>1.617995264404104</v>
      </c>
      <c r="H65" s="60">
        <v>1.5728476821192054</v>
      </c>
      <c r="I65" s="57"/>
      <c r="J65" s="60">
        <v>7.1017274472168905</v>
      </c>
      <c r="K65" s="60">
        <v>8.3400809716599191</v>
      </c>
      <c r="L65" s="60">
        <v>5.7232987832356921</v>
      </c>
      <c r="M65" s="57"/>
      <c r="N65" s="60">
        <v>3.6235186873290797</v>
      </c>
      <c r="O65" s="60">
        <v>4.7165729121592381</v>
      </c>
      <c r="P65" s="60">
        <v>2.407318247472316</v>
      </c>
      <c r="Q65" s="57"/>
      <c r="R65" s="60">
        <v>2.9029974038234601</v>
      </c>
      <c r="S65" s="60">
        <v>3.5941765241128296</v>
      </c>
      <c r="T65" s="60">
        <v>2.1579205492888671</v>
      </c>
      <c r="U65" s="57"/>
      <c r="V65" s="60">
        <v>1.8635043562439497</v>
      </c>
      <c r="W65" s="60">
        <v>2.3651844843897827</v>
      </c>
      <c r="X65" s="60">
        <v>1.3379583746283448</v>
      </c>
      <c r="Y65" s="57"/>
      <c r="Z65" s="60">
        <v>0.66258919469928645</v>
      </c>
      <c r="AA65" s="60">
        <v>0.59084194977843429</v>
      </c>
      <c r="AB65" s="60">
        <v>0.73956682514527206</v>
      </c>
      <c r="AD65" s="9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"/>
    </row>
    <row r="66" spans="1:57" ht="15" customHeight="1" x14ac:dyDescent="0.25">
      <c r="A66" s="4" t="s">
        <v>61</v>
      </c>
      <c r="B66" s="60">
        <v>3.7832895188021487</v>
      </c>
      <c r="C66" s="60">
        <v>4.6871545434446169</v>
      </c>
      <c r="D66" s="60">
        <v>2.8159015617605299</v>
      </c>
      <c r="E66" s="57"/>
      <c r="F66" s="60">
        <v>0.52666227781435149</v>
      </c>
      <c r="G66" s="60">
        <v>0.52287581699346397</v>
      </c>
      <c r="H66" s="60">
        <v>0.53050397877984079</v>
      </c>
      <c r="I66" s="57"/>
      <c r="J66" s="60">
        <v>6.8370165745856362</v>
      </c>
      <c r="K66" s="60">
        <v>8.4306095979247733</v>
      </c>
      <c r="L66" s="60">
        <v>5.0221565731166917</v>
      </c>
      <c r="M66" s="57"/>
      <c r="N66" s="60">
        <v>4.3586550435865501</v>
      </c>
      <c r="O66" s="60">
        <v>5.6647398843930636</v>
      </c>
      <c r="P66" s="60">
        <v>2.834008097165992</v>
      </c>
      <c r="Q66" s="57"/>
      <c r="R66" s="60">
        <v>6.4214046822742468</v>
      </c>
      <c r="S66" s="60">
        <v>7.9155672823219003</v>
      </c>
      <c r="T66" s="60">
        <v>4.8846675712347354</v>
      </c>
      <c r="U66" s="57"/>
      <c r="V66" s="60">
        <v>2.9456193353474323</v>
      </c>
      <c r="W66" s="60">
        <v>3.3045977011494254</v>
      </c>
      <c r="X66" s="60">
        <v>2.547770700636943</v>
      </c>
      <c r="Y66" s="57"/>
      <c r="Z66" s="60">
        <v>1.400147383935151</v>
      </c>
      <c r="AA66" s="60">
        <v>1.6467065868263475</v>
      </c>
      <c r="AB66" s="60">
        <v>1.1611030478955007</v>
      </c>
      <c r="AD66" s="9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"/>
    </row>
    <row r="67" spans="1:57" ht="15" customHeight="1" x14ac:dyDescent="0.25">
      <c r="A67" s="85" t="s">
        <v>62</v>
      </c>
      <c r="B67" s="60">
        <v>1.9173320297648146</v>
      </c>
      <c r="C67" s="60">
        <v>2.0567040134658883</v>
      </c>
      <c r="D67" s="60">
        <v>1.7685699848408287</v>
      </c>
      <c r="E67" s="57"/>
      <c r="F67" s="60">
        <v>0.13044187184086092</v>
      </c>
      <c r="G67" s="60">
        <v>0.18633540372670807</v>
      </c>
      <c r="H67" s="60">
        <v>6.8657741160315824E-2</v>
      </c>
      <c r="I67" s="57"/>
      <c r="J67" s="60">
        <v>5.4768348989014486</v>
      </c>
      <c r="K67" s="60">
        <v>6.0751879699248121</v>
      </c>
      <c r="L67" s="60">
        <v>4.8037889039242216</v>
      </c>
      <c r="M67" s="57"/>
      <c r="N67" s="60">
        <v>1.8451992161985631</v>
      </c>
      <c r="O67" s="60">
        <v>2.1607880521131233</v>
      </c>
      <c r="P67" s="60">
        <v>1.5115888478333892</v>
      </c>
      <c r="Q67" s="57"/>
      <c r="R67" s="60">
        <v>2.1037181996086103</v>
      </c>
      <c r="S67" s="60">
        <v>1.6921575008135372</v>
      </c>
      <c r="T67" s="60">
        <v>2.5171624713958809</v>
      </c>
      <c r="U67" s="57"/>
      <c r="V67" s="60">
        <v>1.6718065249147867</v>
      </c>
      <c r="W67" s="60">
        <v>1.7958412098298677</v>
      </c>
      <c r="X67" s="60">
        <v>1.5400066956812855</v>
      </c>
      <c r="Y67" s="57"/>
      <c r="Z67" s="60">
        <v>0.15022533800701052</v>
      </c>
      <c r="AA67" s="60">
        <v>0.1953125</v>
      </c>
      <c r="AB67" s="60">
        <v>0.10277492291880781</v>
      </c>
      <c r="AD67" s="9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"/>
    </row>
    <row r="68" spans="1:57" ht="15" customHeight="1" x14ac:dyDescent="0.25">
      <c r="A68" s="4" t="s">
        <v>63</v>
      </c>
      <c r="B68" s="60">
        <v>4.7490387613010494</v>
      </c>
      <c r="C68" s="60">
        <v>4.7940995697602951</v>
      </c>
      <c r="D68" s="60">
        <v>4.702657106706031</v>
      </c>
      <c r="E68" s="57"/>
      <c r="F68" s="60">
        <v>1.3496932515337423</v>
      </c>
      <c r="G68" s="60">
        <v>1.5513126491646778</v>
      </c>
      <c r="H68" s="60">
        <v>1.1363636363636365</v>
      </c>
      <c r="I68" s="57"/>
      <c r="J68" s="60">
        <v>10.308056872037914</v>
      </c>
      <c r="K68" s="60">
        <v>10.652920962199312</v>
      </c>
      <c r="L68" s="60">
        <v>9.9386503067484657</v>
      </c>
      <c r="M68" s="57"/>
      <c r="N68" s="60">
        <v>5.6242274412855373</v>
      </c>
      <c r="O68" s="60">
        <v>5.3482587064676617</v>
      </c>
      <c r="P68" s="60">
        <v>5.8968058968058967</v>
      </c>
      <c r="Q68" s="57"/>
      <c r="R68" s="60">
        <v>5.3954629061925194</v>
      </c>
      <c r="S68" s="60">
        <v>5.7692307692307692</v>
      </c>
      <c r="T68" s="60">
        <v>5.0062578222778473</v>
      </c>
      <c r="U68" s="57"/>
      <c r="V68" s="60">
        <v>3.0472636815920398</v>
      </c>
      <c r="W68" s="60">
        <v>2.7954256670902162</v>
      </c>
      <c r="X68" s="60">
        <v>3.2886723507917175</v>
      </c>
      <c r="Y68" s="57"/>
      <c r="Z68" s="60">
        <v>2.2790055248618786</v>
      </c>
      <c r="AA68" s="60">
        <v>2.0080321285140563</v>
      </c>
      <c r="AB68" s="60">
        <v>2.5677603423680457</v>
      </c>
      <c r="AD68" s="9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"/>
    </row>
    <row r="69" spans="1:57" ht="15" customHeight="1" x14ac:dyDescent="0.25">
      <c r="A69" s="4" t="s">
        <v>64</v>
      </c>
      <c r="B69" s="60">
        <v>1.2360458504175023</v>
      </c>
      <c r="C69" s="60">
        <v>1.4282355707064769</v>
      </c>
      <c r="D69" s="60">
        <v>1.0366485761326909</v>
      </c>
      <c r="E69" s="57"/>
      <c r="F69" s="60">
        <v>0.30195381882770872</v>
      </c>
      <c r="G69" s="60">
        <v>0.4551820728291317</v>
      </c>
      <c r="H69" s="60">
        <v>0.14419610670511895</v>
      </c>
      <c r="I69" s="57"/>
      <c r="J69" s="60">
        <v>3.4581616197814009</v>
      </c>
      <c r="K69" s="60">
        <v>3.6762106751502301</v>
      </c>
      <c r="L69" s="60">
        <v>3.2340116279069768</v>
      </c>
      <c r="M69" s="57"/>
      <c r="N69" s="60">
        <v>1.0918544194107453</v>
      </c>
      <c r="O69" s="60">
        <v>1.5410958904109588</v>
      </c>
      <c r="P69" s="60">
        <v>0.63157894736842102</v>
      </c>
      <c r="Q69" s="57"/>
      <c r="R69" s="60">
        <v>1.3017118402282453</v>
      </c>
      <c r="S69" s="60">
        <v>1.3665031534688157</v>
      </c>
      <c r="T69" s="60">
        <v>1.2345679012345678</v>
      </c>
      <c r="U69" s="57"/>
      <c r="V69" s="60">
        <v>0.92816038611472063</v>
      </c>
      <c r="W69" s="60">
        <v>1.0814708002883922</v>
      </c>
      <c r="X69" s="60">
        <v>0.76540375047837739</v>
      </c>
      <c r="Y69" s="57"/>
      <c r="Z69" s="60">
        <v>0.31267242964870334</v>
      </c>
      <c r="AA69" s="60">
        <v>0.43149946062567418</v>
      </c>
      <c r="AB69" s="60">
        <v>0.18825301204819278</v>
      </c>
      <c r="AD69" s="9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"/>
    </row>
    <row r="70" spans="1:57" ht="15" customHeight="1" x14ac:dyDescent="0.25">
      <c r="A70" s="4" t="s">
        <v>65</v>
      </c>
      <c r="B70" s="60">
        <v>3.5565366691194504</v>
      </c>
      <c r="C70" s="60">
        <v>4.4540229885057476</v>
      </c>
      <c r="D70" s="60">
        <v>2.6143790849673203</v>
      </c>
      <c r="E70" s="57"/>
      <c r="F70" s="60">
        <v>1.801200800533689</v>
      </c>
      <c r="G70" s="60">
        <v>1.8766756032171581</v>
      </c>
      <c r="H70" s="60">
        <v>1.7264276228419653</v>
      </c>
      <c r="I70" s="57"/>
      <c r="J70" s="60">
        <v>10.932025227750525</v>
      </c>
      <c r="K70" s="60">
        <v>12.708600770218229</v>
      </c>
      <c r="L70" s="60">
        <v>8.7962962962962958</v>
      </c>
      <c r="M70" s="57"/>
      <c r="N70" s="60">
        <v>3.0973451327433628</v>
      </c>
      <c r="O70" s="60">
        <v>4.518950437317784</v>
      </c>
      <c r="P70" s="60">
        <v>1.6417910447761193</v>
      </c>
      <c r="Q70" s="57"/>
      <c r="R70" s="60">
        <v>2.9191616766467066</v>
      </c>
      <c r="S70" s="60">
        <v>3.9881831610044314</v>
      </c>
      <c r="T70" s="60">
        <v>1.8209408194233687</v>
      </c>
      <c r="U70" s="57"/>
      <c r="V70" s="60">
        <v>1.6417910447761193</v>
      </c>
      <c r="W70" s="60">
        <v>2.0864381520119228</v>
      </c>
      <c r="X70" s="60">
        <v>1.195814648729447</v>
      </c>
      <c r="Y70" s="57"/>
      <c r="Z70" s="60">
        <v>0.33444816053511706</v>
      </c>
      <c r="AA70" s="60">
        <v>0.16207455429497569</v>
      </c>
      <c r="AB70" s="60">
        <v>0.5181347150259068</v>
      </c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</row>
    <row r="71" spans="1:57" ht="15" customHeight="1" x14ac:dyDescent="0.25">
      <c r="A71" s="4" t="s">
        <v>66</v>
      </c>
      <c r="B71" s="60">
        <v>1.6112944065065602</v>
      </c>
      <c r="C71" s="60">
        <v>1.9423278051695803</v>
      </c>
      <c r="D71" s="60">
        <v>1.2618296529968454</v>
      </c>
      <c r="E71" s="57"/>
      <c r="F71" s="60">
        <v>4.2517006802721087E-2</v>
      </c>
      <c r="G71" s="60">
        <v>8.244023083264633E-2</v>
      </c>
      <c r="H71" s="60">
        <v>0</v>
      </c>
      <c r="I71" s="57"/>
      <c r="J71" s="60">
        <v>5.2064631956912031</v>
      </c>
      <c r="K71" s="60">
        <v>5.8823529411764701</v>
      </c>
      <c r="L71" s="60">
        <v>4.4549763033175358</v>
      </c>
      <c r="M71" s="57"/>
      <c r="N71" s="60">
        <v>1.6605166051660518</v>
      </c>
      <c r="O71" s="60">
        <v>2.0960698689956332</v>
      </c>
      <c r="P71" s="60">
        <v>1.1730205278592376</v>
      </c>
      <c r="Q71" s="57"/>
      <c r="R71" s="60">
        <v>1.4414414414414414</v>
      </c>
      <c r="S71" s="60">
        <v>1.8469656992084433</v>
      </c>
      <c r="T71" s="60">
        <v>1.0156971375807942</v>
      </c>
      <c r="U71" s="57"/>
      <c r="V71" s="60">
        <v>0.89327691584391156</v>
      </c>
      <c r="W71" s="60">
        <v>1.1594202898550725</v>
      </c>
      <c r="X71" s="60">
        <v>0.64102564102564097</v>
      </c>
      <c r="Y71" s="57"/>
      <c r="Z71" s="60">
        <v>0.30959752321981426</v>
      </c>
      <c r="AA71" s="60">
        <v>0.30303030303030304</v>
      </c>
      <c r="AB71" s="60">
        <v>0.31645569620253167</v>
      </c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</row>
    <row r="72" spans="1:57" ht="15" customHeight="1" x14ac:dyDescent="0.25">
      <c r="A72" s="4" t="s">
        <v>67</v>
      </c>
      <c r="B72" s="60">
        <v>0.82383633118220512</v>
      </c>
      <c r="C72" s="60">
        <v>0.96530133055048262</v>
      </c>
      <c r="D72" s="60">
        <v>0.66666666666666674</v>
      </c>
      <c r="E72" s="57"/>
      <c r="F72" s="60">
        <v>0.29695619896065328</v>
      </c>
      <c r="G72" s="60">
        <v>0.42134831460674155</v>
      </c>
      <c r="H72" s="60">
        <v>0.15748031496062992</v>
      </c>
      <c r="I72" s="57"/>
      <c r="J72" s="60">
        <v>2.218430034129693</v>
      </c>
      <c r="K72" s="60">
        <v>2.828618968386023</v>
      </c>
      <c r="L72" s="60">
        <v>1.5761821366024518</v>
      </c>
      <c r="M72" s="57"/>
      <c r="N72" s="60">
        <v>1.3114754098360655</v>
      </c>
      <c r="O72" s="60">
        <v>0.91883614088820831</v>
      </c>
      <c r="P72" s="60">
        <v>1.7636684303350969</v>
      </c>
      <c r="Q72" s="57"/>
      <c r="R72" s="60">
        <v>0.79051383399209485</v>
      </c>
      <c r="S72" s="60">
        <v>1.3782542113323124</v>
      </c>
      <c r="T72" s="60">
        <v>0.16339869281045752</v>
      </c>
      <c r="U72" s="57"/>
      <c r="V72" s="60">
        <v>0.35273368606701938</v>
      </c>
      <c r="W72" s="60">
        <v>0.33222591362126247</v>
      </c>
      <c r="X72" s="60">
        <v>0.37593984962406013</v>
      </c>
      <c r="Y72" s="57"/>
      <c r="Z72" s="60">
        <v>0</v>
      </c>
      <c r="AA72" s="60">
        <v>0</v>
      </c>
      <c r="AB72" s="60">
        <v>0</v>
      </c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</row>
    <row r="73" spans="1:57" ht="15" customHeight="1" x14ac:dyDescent="0.25">
      <c r="A73" s="4" t="s">
        <v>68</v>
      </c>
      <c r="B73" s="60">
        <v>0.54634857038790741</v>
      </c>
      <c r="C73" s="60">
        <v>0.62948067844028677</v>
      </c>
      <c r="D73" s="60">
        <v>0.45601368041041229</v>
      </c>
      <c r="E73" s="57"/>
      <c r="F73" s="60">
        <v>9.7703957010258913E-2</v>
      </c>
      <c r="G73" s="60">
        <v>0</v>
      </c>
      <c r="H73" s="60">
        <v>0.19665683382497542</v>
      </c>
      <c r="I73" s="57"/>
      <c r="J73" s="60">
        <v>1.9068984856982614</v>
      </c>
      <c r="K73" s="60">
        <v>2.7144408251900112</v>
      </c>
      <c r="L73" s="60">
        <v>1.0440835266821344</v>
      </c>
      <c r="M73" s="57"/>
      <c r="N73" s="60">
        <v>0.65040650406504064</v>
      </c>
      <c r="O73" s="60">
        <v>0.69169960474308301</v>
      </c>
      <c r="P73" s="60">
        <v>0.60024009603841544</v>
      </c>
      <c r="Q73" s="57"/>
      <c r="R73" s="60">
        <v>0.59267241379310343</v>
      </c>
      <c r="S73" s="60">
        <v>0.41279669762641896</v>
      </c>
      <c r="T73" s="60">
        <v>0.78917700112739564</v>
      </c>
      <c r="U73" s="57"/>
      <c r="V73" s="60">
        <v>5.5555555555555552E-2</v>
      </c>
      <c r="W73" s="60">
        <v>0</v>
      </c>
      <c r="X73" s="60">
        <v>0.11402508551881414</v>
      </c>
      <c r="Y73" s="57"/>
      <c r="Z73" s="60">
        <v>0</v>
      </c>
      <c r="AA73" s="60">
        <v>0</v>
      </c>
      <c r="AB73" s="60">
        <v>0</v>
      </c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</row>
    <row r="74" spans="1:57" ht="15" customHeight="1" x14ac:dyDescent="0.25">
      <c r="A74" s="4" t="s">
        <v>69</v>
      </c>
      <c r="B74" s="60">
        <v>1.7841474115238374</v>
      </c>
      <c r="C74" s="60">
        <v>2.1831584916359512</v>
      </c>
      <c r="D74" s="60">
        <v>1.3591060102688008</v>
      </c>
      <c r="E74" s="57"/>
      <c r="F74" s="60">
        <v>0.7531380753138075</v>
      </c>
      <c r="G74" s="60">
        <v>0.84745762711864403</v>
      </c>
      <c r="H74" s="60">
        <v>0.66115702479338845</v>
      </c>
      <c r="I74" s="57"/>
      <c r="J74" s="60">
        <v>4.9513704686118478</v>
      </c>
      <c r="K74" s="60">
        <v>6.3439065108514185</v>
      </c>
      <c r="L74" s="60">
        <v>3.3834586466165413</v>
      </c>
      <c r="M74" s="57"/>
      <c r="N74" s="60">
        <v>2.2861981371718882</v>
      </c>
      <c r="O74" s="60">
        <v>2.8192371475953566</v>
      </c>
      <c r="P74" s="60">
        <v>1.7301038062283738</v>
      </c>
      <c r="Q74" s="57"/>
      <c r="R74" s="60">
        <v>1.8056749785038695</v>
      </c>
      <c r="S74" s="60">
        <v>1.8675721561969438</v>
      </c>
      <c r="T74" s="60">
        <v>1.7421602787456445</v>
      </c>
      <c r="U74" s="57"/>
      <c r="V74" s="60">
        <v>0.74005550416281229</v>
      </c>
      <c r="W74" s="60">
        <v>1.0695187165775399</v>
      </c>
      <c r="X74" s="60">
        <v>0.38461538461538464</v>
      </c>
      <c r="Y74" s="57"/>
      <c r="Z74" s="60">
        <v>9.1996320147194111E-2</v>
      </c>
      <c r="AA74" s="60">
        <v>0</v>
      </c>
      <c r="AB74" s="60">
        <v>0.19920318725099601</v>
      </c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</row>
    <row r="75" spans="1:57" ht="15" customHeight="1" x14ac:dyDescent="0.25">
      <c r="A75" s="4" t="s">
        <v>70</v>
      </c>
      <c r="B75" s="60">
        <v>3.0370520348248631</v>
      </c>
      <c r="C75" s="60">
        <v>3.5442373326332368</v>
      </c>
      <c r="D75" s="60">
        <v>2.5003472704542298</v>
      </c>
      <c r="E75" s="57"/>
      <c r="F75" s="60">
        <v>0.71001494768310913</v>
      </c>
      <c r="G75" s="60">
        <v>0.8714596949891068</v>
      </c>
      <c r="H75" s="60">
        <v>0.53887605850654352</v>
      </c>
      <c r="I75" s="57"/>
      <c r="J75" s="60">
        <v>9.3391373169766521</v>
      </c>
      <c r="K75" s="60">
        <v>10.015174506828528</v>
      </c>
      <c r="L75" s="60">
        <v>8.6021505376344098</v>
      </c>
      <c r="M75" s="57"/>
      <c r="N75" s="60">
        <v>3.8152610441767072</v>
      </c>
      <c r="O75" s="60">
        <v>4.9639711769415538</v>
      </c>
      <c r="P75" s="60">
        <v>2.6591458501208702</v>
      </c>
      <c r="Q75" s="57"/>
      <c r="R75" s="60">
        <v>2.339854238588416</v>
      </c>
      <c r="S75" s="60">
        <v>2.9873039581777445</v>
      </c>
      <c r="T75" s="60">
        <v>1.6561514195583598</v>
      </c>
      <c r="U75" s="57"/>
      <c r="V75" s="60">
        <v>1.3753327417923691</v>
      </c>
      <c r="W75" s="60">
        <v>1.5530629853321829</v>
      </c>
      <c r="X75" s="60">
        <v>1.1872146118721461</v>
      </c>
      <c r="Y75" s="57"/>
      <c r="Z75" s="60">
        <v>0.35351303579319487</v>
      </c>
      <c r="AA75" s="60">
        <v>0.51020408163265307</v>
      </c>
      <c r="AB75" s="60">
        <v>0.18399264029438822</v>
      </c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</row>
    <row r="76" spans="1:57" ht="15" customHeight="1" x14ac:dyDescent="0.25">
      <c r="A76" s="4" t="s">
        <v>71</v>
      </c>
      <c r="B76" s="60">
        <v>3.7413331502711609</v>
      </c>
      <c r="C76" s="60">
        <v>4.2969269655447651</v>
      </c>
      <c r="D76" s="60">
        <v>3.1489361702127661</v>
      </c>
      <c r="E76" s="57"/>
      <c r="F76" s="60">
        <v>1.6116941529235385</v>
      </c>
      <c r="G76" s="60">
        <v>1.9722425127830532</v>
      </c>
      <c r="H76" s="60">
        <v>1.2317167051578137</v>
      </c>
      <c r="I76" s="57"/>
      <c r="J76" s="60">
        <v>9.6341463414634152</v>
      </c>
      <c r="K76" s="60">
        <v>10.197869101978691</v>
      </c>
      <c r="L76" s="60">
        <v>8.9877835951134379</v>
      </c>
      <c r="M76" s="57"/>
      <c r="N76" s="60">
        <v>4.4093178036605662</v>
      </c>
      <c r="O76" s="60">
        <v>5.1751592356687901</v>
      </c>
      <c r="P76" s="60">
        <v>3.5714285714285712</v>
      </c>
      <c r="Q76" s="57"/>
      <c r="R76" s="60">
        <v>4.3689320388349513</v>
      </c>
      <c r="S76" s="60">
        <v>5.8130400628436769</v>
      </c>
      <c r="T76" s="60">
        <v>2.8356964136780651</v>
      </c>
      <c r="U76" s="57"/>
      <c r="V76" s="60">
        <v>1.7256637168141593</v>
      </c>
      <c r="W76" s="60">
        <v>1.5899581589958158</v>
      </c>
      <c r="X76" s="60">
        <v>1.8779342723004695</v>
      </c>
      <c r="Y76" s="57"/>
      <c r="Z76" s="60">
        <v>0.52105948762483711</v>
      </c>
      <c r="AA76" s="60">
        <v>0.36036036036036034</v>
      </c>
      <c r="AB76" s="60">
        <v>0.67057837384744345</v>
      </c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</row>
    <row r="77" spans="1:57" ht="15" customHeight="1" x14ac:dyDescent="0.25">
      <c r="A77" s="4" t="s">
        <v>72</v>
      </c>
      <c r="B77" s="60">
        <v>3.1983205729809829</v>
      </c>
      <c r="C77" s="60">
        <v>3.6931141291398619</v>
      </c>
      <c r="D77" s="60">
        <v>2.6659830812612149</v>
      </c>
      <c r="E77" s="57"/>
      <c r="F77" s="60">
        <v>0.67934782608695654</v>
      </c>
      <c r="G77" s="60">
        <v>0.65963060686015829</v>
      </c>
      <c r="H77" s="60">
        <v>0.70028011204481799</v>
      </c>
      <c r="I77" s="57"/>
      <c r="J77" s="60">
        <v>9.8572399728076139</v>
      </c>
      <c r="K77" s="60">
        <v>10.751295336787564</v>
      </c>
      <c r="L77" s="60">
        <v>8.8698140200286133</v>
      </c>
      <c r="M77" s="57"/>
      <c r="N77" s="60">
        <v>4.1454545454545455</v>
      </c>
      <c r="O77" s="60">
        <v>5.0775740479548661</v>
      </c>
      <c r="P77" s="60">
        <v>3.1531531531531529</v>
      </c>
      <c r="Q77" s="57"/>
      <c r="R77" s="60">
        <v>1.8058690744920991</v>
      </c>
      <c r="S77" s="60">
        <v>2.3809523809523809</v>
      </c>
      <c r="T77" s="60">
        <v>1.1382113821138211</v>
      </c>
      <c r="U77" s="57"/>
      <c r="V77" s="60">
        <v>1.6012810248198557</v>
      </c>
      <c r="W77" s="60">
        <v>1.8662519440124419</v>
      </c>
      <c r="X77" s="60">
        <v>1.3201320132013201</v>
      </c>
      <c r="Y77" s="57"/>
      <c r="Z77" s="60">
        <v>0.24958402662229617</v>
      </c>
      <c r="AA77" s="60">
        <v>0.33277870216306155</v>
      </c>
      <c r="AB77" s="60">
        <v>0.16638935108153077</v>
      </c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</row>
    <row r="78" spans="1:57" ht="15" customHeight="1" x14ac:dyDescent="0.25">
      <c r="A78" s="4" t="s">
        <v>73</v>
      </c>
      <c r="B78" s="60">
        <v>3.2820512820512819</v>
      </c>
      <c r="C78" s="60">
        <v>4.0017590149516273</v>
      </c>
      <c r="D78" s="60">
        <v>2.507688668086113</v>
      </c>
      <c r="E78" s="57"/>
      <c r="F78" s="60">
        <v>0.65750149432157801</v>
      </c>
      <c r="G78" s="60">
        <v>0.57736720554272514</v>
      </c>
      <c r="H78" s="60">
        <v>0.74349442379182151</v>
      </c>
      <c r="I78" s="57"/>
      <c r="J78" s="60">
        <v>8.3279115159401442</v>
      </c>
      <c r="K78" s="60">
        <v>10.28858218318695</v>
      </c>
      <c r="L78" s="60">
        <v>6.2162162162162167</v>
      </c>
      <c r="M78" s="57"/>
      <c r="N78" s="60">
        <v>2.8531663187195546</v>
      </c>
      <c r="O78" s="60">
        <v>3.3377837116154869</v>
      </c>
      <c r="P78" s="60">
        <v>2.3255813953488373</v>
      </c>
      <c r="Q78" s="57"/>
      <c r="R78" s="60">
        <v>4.8083623693379787</v>
      </c>
      <c r="S78" s="60">
        <v>5.4127198917456019</v>
      </c>
      <c r="T78" s="60">
        <v>4.1666666666666661</v>
      </c>
      <c r="U78" s="57"/>
      <c r="V78" s="60">
        <v>2.3845007451564828</v>
      </c>
      <c r="W78" s="60">
        <v>3.7089871611982885</v>
      </c>
      <c r="X78" s="60">
        <v>0.93603744149765999</v>
      </c>
      <c r="Y78" s="57"/>
      <c r="Z78" s="60">
        <v>0.5181347150259068</v>
      </c>
      <c r="AA78" s="60">
        <v>0.57471264367816088</v>
      </c>
      <c r="AB78" s="60">
        <v>0.45801526717557256</v>
      </c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</row>
    <row r="79" spans="1:57" ht="15" customHeight="1" x14ac:dyDescent="0.25">
      <c r="A79" s="4" t="s">
        <v>74</v>
      </c>
      <c r="B79" s="60">
        <v>2.4176594253679045</v>
      </c>
      <c r="C79" s="60">
        <v>2.4326101249178174</v>
      </c>
      <c r="D79" s="60">
        <v>2.4006001500375094</v>
      </c>
      <c r="E79" s="57"/>
      <c r="F79" s="60">
        <v>0.39840637450199201</v>
      </c>
      <c r="G79" s="60">
        <v>0.39525691699604742</v>
      </c>
      <c r="H79" s="60">
        <v>0.40160642570281119</v>
      </c>
      <c r="I79" s="57"/>
      <c r="J79" s="60">
        <v>8.6247086247086244</v>
      </c>
      <c r="K79" s="60">
        <v>8.8495575221238933</v>
      </c>
      <c r="L79" s="60">
        <v>8.3743842364532011</v>
      </c>
      <c r="M79" s="57"/>
      <c r="N79" s="60">
        <v>3.4707158351409979</v>
      </c>
      <c r="O79" s="60">
        <v>3.6290322580645165</v>
      </c>
      <c r="P79" s="60">
        <v>3.286384976525822</v>
      </c>
      <c r="Q79" s="57"/>
      <c r="R79" s="60">
        <v>1.3358778625954197</v>
      </c>
      <c r="S79" s="60">
        <v>1.048951048951049</v>
      </c>
      <c r="T79" s="60">
        <v>1.680672268907563</v>
      </c>
      <c r="U79" s="57"/>
      <c r="V79" s="60">
        <v>1.0040160642570282</v>
      </c>
      <c r="W79" s="60">
        <v>1.0830324909747291</v>
      </c>
      <c r="X79" s="60">
        <v>0.90497737556561098</v>
      </c>
      <c r="Y79" s="57"/>
      <c r="Z79" s="60">
        <v>0.45454545454545453</v>
      </c>
      <c r="AA79" s="60">
        <v>0.4329004329004329</v>
      </c>
      <c r="AB79" s="60">
        <v>0.4784688995215311</v>
      </c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</row>
    <row r="80" spans="1:57" ht="15" customHeight="1" x14ac:dyDescent="0.25">
      <c r="A80" s="4" t="s">
        <v>75</v>
      </c>
      <c r="B80" s="60">
        <v>2.4614676788589831</v>
      </c>
      <c r="C80" s="60">
        <v>2.9499404052443388</v>
      </c>
      <c r="D80" s="60">
        <v>1.943434981829673</v>
      </c>
      <c r="E80" s="57"/>
      <c r="F80" s="60">
        <v>0.47063638223859222</v>
      </c>
      <c r="G80" s="60">
        <v>0.63593004769475359</v>
      </c>
      <c r="H80" s="60">
        <v>0.29523407844791227</v>
      </c>
      <c r="I80" s="57"/>
      <c r="J80" s="60">
        <v>5.9646707960541407</v>
      </c>
      <c r="K80" s="60">
        <v>6.2555853440571934</v>
      </c>
      <c r="L80" s="60">
        <v>5.6577086280056577</v>
      </c>
      <c r="M80" s="57"/>
      <c r="N80" s="60">
        <v>2.8306159420289854</v>
      </c>
      <c r="O80" s="60">
        <v>3.8107752956636007</v>
      </c>
      <c r="P80" s="60">
        <v>1.7815283638068447</v>
      </c>
      <c r="Q80" s="57"/>
      <c r="R80" s="60">
        <v>2.8329906328535528</v>
      </c>
      <c r="S80" s="60">
        <v>3.5822183858437633</v>
      </c>
      <c r="T80" s="60">
        <v>1.9902912621359223</v>
      </c>
      <c r="U80" s="57"/>
      <c r="V80" s="60">
        <v>2.1896053897978827</v>
      </c>
      <c r="W80" s="60">
        <v>2.9716981132075473</v>
      </c>
      <c r="X80" s="60">
        <v>1.37524557956778</v>
      </c>
      <c r="Y80" s="57"/>
      <c r="Z80" s="60">
        <v>0.48880885001286345</v>
      </c>
      <c r="AA80" s="60">
        <v>0.35897435897435898</v>
      </c>
      <c r="AB80" s="60">
        <v>0.61951471347444498</v>
      </c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</row>
    <row r="81" spans="1:57" ht="15" customHeight="1" x14ac:dyDescent="0.25">
      <c r="A81" s="4" t="s">
        <v>76</v>
      </c>
      <c r="B81" s="60">
        <v>2.645959160195571</v>
      </c>
      <c r="C81" s="60">
        <v>3.2828047986608393</v>
      </c>
      <c r="D81" s="60">
        <v>1.9685428825798792</v>
      </c>
      <c r="E81" s="57"/>
      <c r="F81" s="60">
        <v>0.66471683063015152</v>
      </c>
      <c r="G81" s="60">
        <v>0.88037286380113922</v>
      </c>
      <c r="H81" s="60">
        <v>0.43715846994535518</v>
      </c>
      <c r="I81" s="57"/>
      <c r="J81" s="60">
        <v>5.6074766355140184</v>
      </c>
      <c r="K81" s="60">
        <v>6.6771819137749739</v>
      </c>
      <c r="L81" s="60">
        <v>4.435483870967742</v>
      </c>
      <c r="M81" s="57"/>
      <c r="N81" s="60">
        <v>2.4745269286754001</v>
      </c>
      <c r="O81" s="60">
        <v>3.2240133407448588</v>
      </c>
      <c r="P81" s="60">
        <v>1.6503667481662592</v>
      </c>
      <c r="Q81" s="57"/>
      <c r="R81" s="60">
        <v>3.6974789915966388</v>
      </c>
      <c r="S81" s="60">
        <v>4.5059717698154182</v>
      </c>
      <c r="T81" s="60">
        <v>2.8356481481481484</v>
      </c>
      <c r="U81" s="57"/>
      <c r="V81" s="60">
        <v>2.4157470921562783</v>
      </c>
      <c r="W81" s="60">
        <v>2.9772329246935203</v>
      </c>
      <c r="X81" s="60">
        <v>1.8292682926829267</v>
      </c>
      <c r="Y81" s="57"/>
      <c r="Z81" s="60">
        <v>0.80515297906602246</v>
      </c>
      <c r="AA81" s="60">
        <v>1.0855683269476373</v>
      </c>
      <c r="AB81" s="60">
        <v>0.51981806367771277</v>
      </c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</row>
    <row r="82" spans="1:57" ht="15" customHeight="1" thickBot="1" x14ac:dyDescent="0.3">
      <c r="A82" s="49" t="s">
        <v>77</v>
      </c>
      <c r="B82" s="60">
        <v>7.2282133488778779</v>
      </c>
      <c r="C82" s="60">
        <v>8.1172491544532122</v>
      </c>
      <c r="D82" s="60">
        <v>6.2764031382015695</v>
      </c>
      <c r="E82" s="56"/>
      <c r="F82" s="60">
        <v>2.9801324503311259</v>
      </c>
      <c r="G82" s="60">
        <v>4.2071197411003238</v>
      </c>
      <c r="H82" s="60">
        <v>1.6949152542372881</v>
      </c>
      <c r="I82" s="56"/>
      <c r="J82" s="60">
        <v>11.848341232227488</v>
      </c>
      <c r="K82" s="60">
        <v>13.622291021671826</v>
      </c>
      <c r="L82" s="60">
        <v>10</v>
      </c>
      <c r="M82" s="56"/>
      <c r="N82" s="60">
        <v>10.161290322580644</v>
      </c>
      <c r="O82" s="60">
        <v>7.8369905956112857</v>
      </c>
      <c r="P82" s="60">
        <v>12.624584717607974</v>
      </c>
      <c r="Q82" s="56"/>
      <c r="R82" s="60">
        <v>7.8014184397163122</v>
      </c>
      <c r="S82" s="60">
        <v>10.561056105610561</v>
      </c>
      <c r="T82" s="60">
        <v>4.5977011494252871</v>
      </c>
      <c r="U82" s="56"/>
      <c r="V82" s="60">
        <v>5.9259259259259265</v>
      </c>
      <c r="W82" s="60">
        <v>6.9930069930069934</v>
      </c>
      <c r="X82" s="60">
        <v>4.7244094488188972</v>
      </c>
      <c r="Y82" s="56"/>
      <c r="Z82" s="60">
        <v>3.4042553191489362</v>
      </c>
      <c r="AA82" s="60">
        <v>4.2735042735042734</v>
      </c>
      <c r="AB82" s="60">
        <v>2.5423728813559325</v>
      </c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</row>
    <row r="83" spans="1:57" x14ac:dyDescent="0.25">
      <c r="A83" s="276" t="s">
        <v>105</v>
      </c>
      <c r="B83" s="276"/>
      <c r="C83" s="276"/>
      <c r="D83" s="276"/>
      <c r="E83" s="276"/>
      <c r="F83" s="276"/>
      <c r="G83" s="276"/>
      <c r="H83" s="276"/>
      <c r="I83" s="276"/>
      <c r="J83" s="276"/>
      <c r="K83" s="276"/>
      <c r="L83" s="276"/>
      <c r="M83" s="276"/>
      <c r="N83" s="276"/>
      <c r="O83" s="276"/>
      <c r="P83" s="276"/>
      <c r="Q83" s="276"/>
      <c r="R83" s="276"/>
      <c r="S83" s="276"/>
      <c r="T83" s="276"/>
      <c r="U83" s="276"/>
      <c r="V83" s="276"/>
      <c r="W83" s="276"/>
      <c r="X83" s="276"/>
      <c r="Y83" s="276"/>
      <c r="Z83" s="276"/>
      <c r="AA83" s="276"/>
      <c r="AB83" s="276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</row>
    <row r="84" spans="1:57" x14ac:dyDescent="0.25">
      <c r="A84" s="288" t="s">
        <v>86</v>
      </c>
      <c r="B84" s="288"/>
      <c r="C84" s="28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288"/>
      <c r="X84" s="288"/>
      <c r="Y84" s="288"/>
      <c r="Z84" s="288"/>
      <c r="AA84" s="288"/>
      <c r="AB84" s="288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</row>
    <row r="85" spans="1:57" x14ac:dyDescent="0.25"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</row>
    <row r="86" spans="1:57" x14ac:dyDescent="0.25"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</row>
    <row r="87" spans="1:57" x14ac:dyDescent="0.25"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</row>
    <row r="94" spans="1:57" x14ac:dyDescent="0.25">
      <c r="BE94" s="8"/>
    </row>
    <row r="95" spans="1:57" x14ac:dyDescent="0.25">
      <c r="BE95" s="8"/>
    </row>
  </sheetData>
  <mergeCells count="39">
    <mergeCell ref="A83:AB83"/>
    <mergeCell ref="A84:AB84"/>
    <mergeCell ref="A44:AB44"/>
    <mergeCell ref="A45:AB45"/>
    <mergeCell ref="A46:AB46"/>
    <mergeCell ref="A47:AB47"/>
    <mergeCell ref="N51:P51"/>
    <mergeCell ref="R51:T51"/>
    <mergeCell ref="V51:X51"/>
    <mergeCell ref="A51:A52"/>
    <mergeCell ref="Z51:AB51"/>
    <mergeCell ref="B51:D51"/>
    <mergeCell ref="F51:H51"/>
    <mergeCell ref="J51:L51"/>
    <mergeCell ref="A40:AB40"/>
    <mergeCell ref="A41:AB41"/>
    <mergeCell ref="A48:AB48"/>
    <mergeCell ref="A49:AB49"/>
    <mergeCell ref="Z8:AB8"/>
    <mergeCell ref="V8:X8"/>
    <mergeCell ref="R8:T8"/>
    <mergeCell ref="N8:P8"/>
    <mergeCell ref="J8:L8"/>
    <mergeCell ref="F8:H8"/>
    <mergeCell ref="B8:D8"/>
    <mergeCell ref="A1:AB1"/>
    <mergeCell ref="A2:AB2"/>
    <mergeCell ref="A3:AB3"/>
    <mergeCell ref="A4:AB4"/>
    <mergeCell ref="A5:AB5"/>
    <mergeCell ref="AD7:BE7"/>
    <mergeCell ref="AD8:AD9"/>
    <mergeCell ref="A6:AB6"/>
    <mergeCell ref="AD2:BE2"/>
    <mergeCell ref="AD3:BE3"/>
    <mergeCell ref="AD4:BE4"/>
    <mergeCell ref="AD5:BE5"/>
    <mergeCell ref="AD6:BE6"/>
    <mergeCell ref="A8:A9"/>
  </mergeCells>
  <hyperlinks>
    <hyperlink ref="BF43" location="INDICE!A1" display="Indice"/>
    <hyperlink ref="BF1" location="INDICE!A1" display="Indice"/>
  </hyperlinks>
  <printOptions horizontalCentered="1"/>
  <pageMargins left="0.7" right="0.7" top="0.75" bottom="0.75" header="0.3" footer="0.3"/>
  <pageSetup scale="8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BI52"/>
  <sheetViews>
    <sheetView zoomScaleNormal="100" zoomScaleSheetLayoutView="100" workbookViewId="0">
      <selection activeCell="BG1" sqref="BG1"/>
    </sheetView>
  </sheetViews>
  <sheetFormatPr baseColWidth="10" defaultRowHeight="12.75" x14ac:dyDescent="0.25"/>
  <cols>
    <col min="1" max="1" width="16.5703125" style="4" bestFit="1" customWidth="1"/>
    <col min="2" max="4" width="6.7109375" style="4" customWidth="1"/>
    <col min="5" max="5" width="1.7109375" style="4" customWidth="1"/>
    <col min="6" max="6" width="6.7109375" style="4" customWidth="1"/>
    <col min="7" max="7" width="5.7109375" style="4" customWidth="1"/>
    <col min="8" max="8" width="5.42578125" style="4" customWidth="1"/>
    <col min="9" max="9" width="1.7109375" style="4" customWidth="1"/>
    <col min="10" max="11" width="5.7109375" style="4" customWidth="1"/>
    <col min="12" max="12" width="6" style="4" bestFit="1" customWidth="1"/>
    <col min="13" max="13" width="1.7109375" style="4" customWidth="1"/>
    <col min="14" max="16" width="5.7109375" style="4" customWidth="1"/>
    <col min="17" max="17" width="1.7109375" style="4" customWidth="1"/>
    <col min="18" max="20" width="5.7109375" style="4" customWidth="1"/>
    <col min="21" max="21" width="1.7109375" style="4" customWidth="1"/>
    <col min="22" max="24" width="5.7109375" style="4" customWidth="1"/>
    <col min="25" max="25" width="1.7109375" style="4" customWidth="1"/>
    <col min="26" max="28" width="5.28515625" style="4" customWidth="1"/>
    <col min="29" max="29" width="11.42578125" style="4"/>
    <col min="30" max="30" width="10.85546875" style="32" hidden="1" customWidth="1"/>
    <col min="31" max="33" width="6.7109375" style="32" hidden="1" customWidth="1"/>
    <col min="34" max="34" width="1.7109375" style="32" hidden="1" customWidth="1"/>
    <col min="35" max="37" width="6.7109375" style="32" hidden="1" customWidth="1"/>
    <col min="38" max="38" width="1.7109375" style="32" hidden="1" customWidth="1"/>
    <col min="39" max="41" width="6.7109375" style="32" hidden="1" customWidth="1"/>
    <col min="42" max="42" width="1.7109375" style="32" hidden="1" customWidth="1"/>
    <col min="43" max="45" width="6.7109375" style="32" hidden="1" customWidth="1"/>
    <col min="46" max="46" width="1.7109375" style="32" hidden="1" customWidth="1"/>
    <col min="47" max="49" width="6.7109375" style="32" hidden="1" customWidth="1"/>
    <col min="50" max="50" width="1.7109375" style="32" hidden="1" customWidth="1"/>
    <col min="51" max="53" width="6.7109375" style="32" hidden="1" customWidth="1"/>
    <col min="54" max="54" width="1.7109375" style="32" hidden="1" customWidth="1"/>
    <col min="55" max="55" width="6.7109375" style="32" hidden="1" customWidth="1"/>
    <col min="56" max="57" width="6.7109375" style="4" hidden="1" customWidth="1"/>
    <col min="58" max="58" width="0" style="4" hidden="1" customWidth="1"/>
    <col min="59" max="255" width="11.42578125" style="4"/>
    <col min="256" max="256" width="22.7109375" style="4" customWidth="1"/>
    <col min="257" max="257" width="7.28515625" style="4" customWidth="1"/>
    <col min="258" max="258" width="6.85546875" style="4" customWidth="1"/>
    <col min="259" max="259" width="6" style="4" bestFit="1" customWidth="1"/>
    <col min="260" max="260" width="1.7109375" style="4" customWidth="1"/>
    <col min="261" max="261" width="6" style="4" bestFit="1" customWidth="1"/>
    <col min="262" max="263" width="5.42578125" style="4" customWidth="1"/>
    <col min="264" max="264" width="1.7109375" style="4" customWidth="1"/>
    <col min="265" max="267" width="5.140625" style="4" customWidth="1"/>
    <col min="268" max="268" width="1.7109375" style="4" customWidth="1"/>
    <col min="269" max="271" width="4.7109375" style="4" customWidth="1"/>
    <col min="272" max="272" width="1.7109375" style="4" customWidth="1"/>
    <col min="273" max="275" width="4.7109375" style="4" customWidth="1"/>
    <col min="276" max="276" width="1.7109375" style="4" customWidth="1"/>
    <col min="277" max="279" width="4.7109375" style="4" customWidth="1"/>
    <col min="280" max="280" width="1.7109375" style="4" customWidth="1"/>
    <col min="281" max="281" width="4.85546875" style="4" bestFit="1" customWidth="1"/>
    <col min="282" max="282" width="4" style="4" customWidth="1"/>
    <col min="283" max="283" width="5" style="4" customWidth="1"/>
    <col min="284" max="284" width="11.42578125" style="4"/>
    <col min="285" max="285" width="12.42578125" style="4" customWidth="1"/>
    <col min="286" max="286" width="10.85546875" style="4" customWidth="1"/>
    <col min="287" max="288" width="6.140625" style="4" customWidth="1"/>
    <col min="289" max="289" width="1.7109375" style="4" customWidth="1"/>
    <col min="290" max="290" width="6" style="4" customWidth="1"/>
    <col min="291" max="292" width="5.28515625" style="4" customWidth="1"/>
    <col min="293" max="293" width="1.7109375" style="4" customWidth="1"/>
    <col min="294" max="296" width="5.28515625" style="4" customWidth="1"/>
    <col min="297" max="297" width="1.7109375" style="4" customWidth="1"/>
    <col min="298" max="300" width="5.28515625" style="4" customWidth="1"/>
    <col min="301" max="301" width="1.7109375" style="4" customWidth="1"/>
    <col min="302" max="304" width="5.28515625" style="4" customWidth="1"/>
    <col min="305" max="305" width="1.7109375" style="4" customWidth="1"/>
    <col min="306" max="308" width="5.28515625" style="4" customWidth="1"/>
    <col min="309" max="309" width="1.7109375" style="4" customWidth="1"/>
    <col min="310" max="312" width="5.28515625" style="4" customWidth="1"/>
    <col min="313" max="511" width="11.42578125" style="4"/>
    <col min="512" max="512" width="22.7109375" style="4" customWidth="1"/>
    <col min="513" max="513" width="7.28515625" style="4" customWidth="1"/>
    <col min="514" max="514" width="6.85546875" style="4" customWidth="1"/>
    <col min="515" max="515" width="6" style="4" bestFit="1" customWidth="1"/>
    <col min="516" max="516" width="1.7109375" style="4" customWidth="1"/>
    <col min="517" max="517" width="6" style="4" bestFit="1" customWidth="1"/>
    <col min="518" max="519" width="5.42578125" style="4" customWidth="1"/>
    <col min="520" max="520" width="1.7109375" style="4" customWidth="1"/>
    <col min="521" max="523" width="5.140625" style="4" customWidth="1"/>
    <col min="524" max="524" width="1.7109375" style="4" customWidth="1"/>
    <col min="525" max="527" width="4.7109375" style="4" customWidth="1"/>
    <col min="528" max="528" width="1.7109375" style="4" customWidth="1"/>
    <col min="529" max="531" width="4.7109375" style="4" customWidth="1"/>
    <col min="532" max="532" width="1.7109375" style="4" customWidth="1"/>
    <col min="533" max="535" width="4.7109375" style="4" customWidth="1"/>
    <col min="536" max="536" width="1.7109375" style="4" customWidth="1"/>
    <col min="537" max="537" width="4.85546875" style="4" bestFit="1" customWidth="1"/>
    <col min="538" max="538" width="4" style="4" customWidth="1"/>
    <col min="539" max="539" width="5" style="4" customWidth="1"/>
    <col min="540" max="540" width="11.42578125" style="4"/>
    <col min="541" max="541" width="12.42578125" style="4" customWidth="1"/>
    <col min="542" max="542" width="10.85546875" style="4" customWidth="1"/>
    <col min="543" max="544" width="6.140625" style="4" customWidth="1"/>
    <col min="545" max="545" width="1.7109375" style="4" customWidth="1"/>
    <col min="546" max="546" width="6" style="4" customWidth="1"/>
    <col min="547" max="548" width="5.28515625" style="4" customWidth="1"/>
    <col min="549" max="549" width="1.7109375" style="4" customWidth="1"/>
    <col min="550" max="552" width="5.28515625" style="4" customWidth="1"/>
    <col min="553" max="553" width="1.7109375" style="4" customWidth="1"/>
    <col min="554" max="556" width="5.28515625" style="4" customWidth="1"/>
    <col min="557" max="557" width="1.7109375" style="4" customWidth="1"/>
    <col min="558" max="560" width="5.28515625" style="4" customWidth="1"/>
    <col min="561" max="561" width="1.7109375" style="4" customWidth="1"/>
    <col min="562" max="564" width="5.28515625" style="4" customWidth="1"/>
    <col min="565" max="565" width="1.7109375" style="4" customWidth="1"/>
    <col min="566" max="568" width="5.28515625" style="4" customWidth="1"/>
    <col min="569" max="767" width="11.42578125" style="4"/>
    <col min="768" max="768" width="22.7109375" style="4" customWidth="1"/>
    <col min="769" max="769" width="7.28515625" style="4" customWidth="1"/>
    <col min="770" max="770" width="6.85546875" style="4" customWidth="1"/>
    <col min="771" max="771" width="6" style="4" bestFit="1" customWidth="1"/>
    <col min="772" max="772" width="1.7109375" style="4" customWidth="1"/>
    <col min="773" max="773" width="6" style="4" bestFit="1" customWidth="1"/>
    <col min="774" max="775" width="5.42578125" style="4" customWidth="1"/>
    <col min="776" max="776" width="1.7109375" style="4" customWidth="1"/>
    <col min="777" max="779" width="5.140625" style="4" customWidth="1"/>
    <col min="780" max="780" width="1.7109375" style="4" customWidth="1"/>
    <col min="781" max="783" width="4.7109375" style="4" customWidth="1"/>
    <col min="784" max="784" width="1.7109375" style="4" customWidth="1"/>
    <col min="785" max="787" width="4.7109375" style="4" customWidth="1"/>
    <col min="788" max="788" width="1.7109375" style="4" customWidth="1"/>
    <col min="789" max="791" width="4.7109375" style="4" customWidth="1"/>
    <col min="792" max="792" width="1.7109375" style="4" customWidth="1"/>
    <col min="793" max="793" width="4.85546875" style="4" bestFit="1" customWidth="1"/>
    <col min="794" max="794" width="4" style="4" customWidth="1"/>
    <col min="795" max="795" width="5" style="4" customWidth="1"/>
    <col min="796" max="796" width="11.42578125" style="4"/>
    <col min="797" max="797" width="12.42578125" style="4" customWidth="1"/>
    <col min="798" max="798" width="10.85546875" style="4" customWidth="1"/>
    <col min="799" max="800" width="6.140625" style="4" customWidth="1"/>
    <col min="801" max="801" width="1.7109375" style="4" customWidth="1"/>
    <col min="802" max="802" width="6" style="4" customWidth="1"/>
    <col min="803" max="804" width="5.28515625" style="4" customWidth="1"/>
    <col min="805" max="805" width="1.7109375" style="4" customWidth="1"/>
    <col min="806" max="808" width="5.28515625" style="4" customWidth="1"/>
    <col min="809" max="809" width="1.7109375" style="4" customWidth="1"/>
    <col min="810" max="812" width="5.28515625" style="4" customWidth="1"/>
    <col min="813" max="813" width="1.7109375" style="4" customWidth="1"/>
    <col min="814" max="816" width="5.28515625" style="4" customWidth="1"/>
    <col min="817" max="817" width="1.7109375" style="4" customWidth="1"/>
    <col min="818" max="820" width="5.28515625" style="4" customWidth="1"/>
    <col min="821" max="821" width="1.7109375" style="4" customWidth="1"/>
    <col min="822" max="824" width="5.28515625" style="4" customWidth="1"/>
    <col min="825" max="1023" width="11.42578125" style="4"/>
    <col min="1024" max="1024" width="22.7109375" style="4" customWidth="1"/>
    <col min="1025" max="1025" width="7.28515625" style="4" customWidth="1"/>
    <col min="1026" max="1026" width="6.85546875" style="4" customWidth="1"/>
    <col min="1027" max="1027" width="6" style="4" bestFit="1" customWidth="1"/>
    <col min="1028" max="1028" width="1.7109375" style="4" customWidth="1"/>
    <col min="1029" max="1029" width="6" style="4" bestFit="1" customWidth="1"/>
    <col min="1030" max="1031" width="5.42578125" style="4" customWidth="1"/>
    <col min="1032" max="1032" width="1.7109375" style="4" customWidth="1"/>
    <col min="1033" max="1035" width="5.140625" style="4" customWidth="1"/>
    <col min="1036" max="1036" width="1.7109375" style="4" customWidth="1"/>
    <col min="1037" max="1039" width="4.7109375" style="4" customWidth="1"/>
    <col min="1040" max="1040" width="1.7109375" style="4" customWidth="1"/>
    <col min="1041" max="1043" width="4.7109375" style="4" customWidth="1"/>
    <col min="1044" max="1044" width="1.7109375" style="4" customWidth="1"/>
    <col min="1045" max="1047" width="4.7109375" style="4" customWidth="1"/>
    <col min="1048" max="1048" width="1.7109375" style="4" customWidth="1"/>
    <col min="1049" max="1049" width="4.85546875" style="4" bestFit="1" customWidth="1"/>
    <col min="1050" max="1050" width="4" style="4" customWidth="1"/>
    <col min="1051" max="1051" width="5" style="4" customWidth="1"/>
    <col min="1052" max="1052" width="11.42578125" style="4"/>
    <col min="1053" max="1053" width="12.42578125" style="4" customWidth="1"/>
    <col min="1054" max="1054" width="10.85546875" style="4" customWidth="1"/>
    <col min="1055" max="1056" width="6.140625" style="4" customWidth="1"/>
    <col min="1057" max="1057" width="1.7109375" style="4" customWidth="1"/>
    <col min="1058" max="1058" width="6" style="4" customWidth="1"/>
    <col min="1059" max="1060" width="5.28515625" style="4" customWidth="1"/>
    <col min="1061" max="1061" width="1.7109375" style="4" customWidth="1"/>
    <col min="1062" max="1064" width="5.28515625" style="4" customWidth="1"/>
    <col min="1065" max="1065" width="1.7109375" style="4" customWidth="1"/>
    <col min="1066" max="1068" width="5.28515625" style="4" customWidth="1"/>
    <col min="1069" max="1069" width="1.7109375" style="4" customWidth="1"/>
    <col min="1070" max="1072" width="5.28515625" style="4" customWidth="1"/>
    <col min="1073" max="1073" width="1.7109375" style="4" customWidth="1"/>
    <col min="1074" max="1076" width="5.28515625" style="4" customWidth="1"/>
    <col min="1077" max="1077" width="1.7109375" style="4" customWidth="1"/>
    <col min="1078" max="1080" width="5.28515625" style="4" customWidth="1"/>
    <col min="1081" max="1279" width="11.42578125" style="4"/>
    <col min="1280" max="1280" width="22.7109375" style="4" customWidth="1"/>
    <col min="1281" max="1281" width="7.28515625" style="4" customWidth="1"/>
    <col min="1282" max="1282" width="6.85546875" style="4" customWidth="1"/>
    <col min="1283" max="1283" width="6" style="4" bestFit="1" customWidth="1"/>
    <col min="1284" max="1284" width="1.7109375" style="4" customWidth="1"/>
    <col min="1285" max="1285" width="6" style="4" bestFit="1" customWidth="1"/>
    <col min="1286" max="1287" width="5.42578125" style="4" customWidth="1"/>
    <col min="1288" max="1288" width="1.7109375" style="4" customWidth="1"/>
    <col min="1289" max="1291" width="5.140625" style="4" customWidth="1"/>
    <col min="1292" max="1292" width="1.7109375" style="4" customWidth="1"/>
    <col min="1293" max="1295" width="4.7109375" style="4" customWidth="1"/>
    <col min="1296" max="1296" width="1.7109375" style="4" customWidth="1"/>
    <col min="1297" max="1299" width="4.7109375" style="4" customWidth="1"/>
    <col min="1300" max="1300" width="1.7109375" style="4" customWidth="1"/>
    <col min="1301" max="1303" width="4.7109375" style="4" customWidth="1"/>
    <col min="1304" max="1304" width="1.7109375" style="4" customWidth="1"/>
    <col min="1305" max="1305" width="4.85546875" style="4" bestFit="1" customWidth="1"/>
    <col min="1306" max="1306" width="4" style="4" customWidth="1"/>
    <col min="1307" max="1307" width="5" style="4" customWidth="1"/>
    <col min="1308" max="1308" width="11.42578125" style="4"/>
    <col min="1309" max="1309" width="12.42578125" style="4" customWidth="1"/>
    <col min="1310" max="1310" width="10.85546875" style="4" customWidth="1"/>
    <col min="1311" max="1312" width="6.140625" style="4" customWidth="1"/>
    <col min="1313" max="1313" width="1.7109375" style="4" customWidth="1"/>
    <col min="1314" max="1314" width="6" style="4" customWidth="1"/>
    <col min="1315" max="1316" width="5.28515625" style="4" customWidth="1"/>
    <col min="1317" max="1317" width="1.7109375" style="4" customWidth="1"/>
    <col min="1318" max="1320" width="5.28515625" style="4" customWidth="1"/>
    <col min="1321" max="1321" width="1.7109375" style="4" customWidth="1"/>
    <col min="1322" max="1324" width="5.28515625" style="4" customWidth="1"/>
    <col min="1325" max="1325" width="1.7109375" style="4" customWidth="1"/>
    <col min="1326" max="1328" width="5.28515625" style="4" customWidth="1"/>
    <col min="1329" max="1329" width="1.7109375" style="4" customWidth="1"/>
    <col min="1330" max="1332" width="5.28515625" style="4" customWidth="1"/>
    <col min="1333" max="1333" width="1.7109375" style="4" customWidth="1"/>
    <col min="1334" max="1336" width="5.28515625" style="4" customWidth="1"/>
    <col min="1337" max="1535" width="11.42578125" style="4"/>
    <col min="1536" max="1536" width="22.7109375" style="4" customWidth="1"/>
    <col min="1537" max="1537" width="7.28515625" style="4" customWidth="1"/>
    <col min="1538" max="1538" width="6.85546875" style="4" customWidth="1"/>
    <col min="1539" max="1539" width="6" style="4" bestFit="1" customWidth="1"/>
    <col min="1540" max="1540" width="1.7109375" style="4" customWidth="1"/>
    <col min="1541" max="1541" width="6" style="4" bestFit="1" customWidth="1"/>
    <col min="1542" max="1543" width="5.42578125" style="4" customWidth="1"/>
    <col min="1544" max="1544" width="1.7109375" style="4" customWidth="1"/>
    <col min="1545" max="1547" width="5.140625" style="4" customWidth="1"/>
    <col min="1548" max="1548" width="1.7109375" style="4" customWidth="1"/>
    <col min="1549" max="1551" width="4.7109375" style="4" customWidth="1"/>
    <col min="1552" max="1552" width="1.7109375" style="4" customWidth="1"/>
    <col min="1553" max="1555" width="4.7109375" style="4" customWidth="1"/>
    <col min="1556" max="1556" width="1.7109375" style="4" customWidth="1"/>
    <col min="1557" max="1559" width="4.7109375" style="4" customWidth="1"/>
    <col min="1560" max="1560" width="1.7109375" style="4" customWidth="1"/>
    <col min="1561" max="1561" width="4.85546875" style="4" bestFit="1" customWidth="1"/>
    <col min="1562" max="1562" width="4" style="4" customWidth="1"/>
    <col min="1563" max="1563" width="5" style="4" customWidth="1"/>
    <col min="1564" max="1564" width="11.42578125" style="4"/>
    <col min="1565" max="1565" width="12.42578125" style="4" customWidth="1"/>
    <col min="1566" max="1566" width="10.85546875" style="4" customWidth="1"/>
    <col min="1567" max="1568" width="6.140625" style="4" customWidth="1"/>
    <col min="1569" max="1569" width="1.7109375" style="4" customWidth="1"/>
    <col min="1570" max="1570" width="6" style="4" customWidth="1"/>
    <col min="1571" max="1572" width="5.28515625" style="4" customWidth="1"/>
    <col min="1573" max="1573" width="1.7109375" style="4" customWidth="1"/>
    <col min="1574" max="1576" width="5.28515625" style="4" customWidth="1"/>
    <col min="1577" max="1577" width="1.7109375" style="4" customWidth="1"/>
    <col min="1578" max="1580" width="5.28515625" style="4" customWidth="1"/>
    <col min="1581" max="1581" width="1.7109375" style="4" customWidth="1"/>
    <col min="1582" max="1584" width="5.28515625" style="4" customWidth="1"/>
    <col min="1585" max="1585" width="1.7109375" style="4" customWidth="1"/>
    <col min="1586" max="1588" width="5.28515625" style="4" customWidth="1"/>
    <col min="1589" max="1589" width="1.7109375" style="4" customWidth="1"/>
    <col min="1590" max="1592" width="5.28515625" style="4" customWidth="1"/>
    <col min="1593" max="1791" width="11.42578125" style="4"/>
    <col min="1792" max="1792" width="22.7109375" style="4" customWidth="1"/>
    <col min="1793" max="1793" width="7.28515625" style="4" customWidth="1"/>
    <col min="1794" max="1794" width="6.85546875" style="4" customWidth="1"/>
    <col min="1795" max="1795" width="6" style="4" bestFit="1" customWidth="1"/>
    <col min="1796" max="1796" width="1.7109375" style="4" customWidth="1"/>
    <col min="1797" max="1797" width="6" style="4" bestFit="1" customWidth="1"/>
    <col min="1798" max="1799" width="5.42578125" style="4" customWidth="1"/>
    <col min="1800" max="1800" width="1.7109375" style="4" customWidth="1"/>
    <col min="1801" max="1803" width="5.140625" style="4" customWidth="1"/>
    <col min="1804" max="1804" width="1.7109375" style="4" customWidth="1"/>
    <col min="1805" max="1807" width="4.7109375" style="4" customWidth="1"/>
    <col min="1808" max="1808" width="1.7109375" style="4" customWidth="1"/>
    <col min="1809" max="1811" width="4.7109375" style="4" customWidth="1"/>
    <col min="1812" max="1812" width="1.7109375" style="4" customWidth="1"/>
    <col min="1813" max="1815" width="4.7109375" style="4" customWidth="1"/>
    <col min="1816" max="1816" width="1.7109375" style="4" customWidth="1"/>
    <col min="1817" max="1817" width="4.85546875" style="4" bestFit="1" customWidth="1"/>
    <col min="1818" max="1818" width="4" style="4" customWidth="1"/>
    <col min="1819" max="1819" width="5" style="4" customWidth="1"/>
    <col min="1820" max="1820" width="11.42578125" style="4"/>
    <col min="1821" max="1821" width="12.42578125" style="4" customWidth="1"/>
    <col min="1822" max="1822" width="10.85546875" style="4" customWidth="1"/>
    <col min="1823" max="1824" width="6.140625" style="4" customWidth="1"/>
    <col min="1825" max="1825" width="1.7109375" style="4" customWidth="1"/>
    <col min="1826" max="1826" width="6" style="4" customWidth="1"/>
    <col min="1827" max="1828" width="5.28515625" style="4" customWidth="1"/>
    <col min="1829" max="1829" width="1.7109375" style="4" customWidth="1"/>
    <col min="1830" max="1832" width="5.28515625" style="4" customWidth="1"/>
    <col min="1833" max="1833" width="1.7109375" style="4" customWidth="1"/>
    <col min="1834" max="1836" width="5.28515625" style="4" customWidth="1"/>
    <col min="1837" max="1837" width="1.7109375" style="4" customWidth="1"/>
    <col min="1838" max="1840" width="5.28515625" style="4" customWidth="1"/>
    <col min="1841" max="1841" width="1.7109375" style="4" customWidth="1"/>
    <col min="1842" max="1844" width="5.28515625" style="4" customWidth="1"/>
    <col min="1845" max="1845" width="1.7109375" style="4" customWidth="1"/>
    <col min="1846" max="1848" width="5.28515625" style="4" customWidth="1"/>
    <col min="1849" max="2047" width="11.42578125" style="4"/>
    <col min="2048" max="2048" width="22.7109375" style="4" customWidth="1"/>
    <col min="2049" max="2049" width="7.28515625" style="4" customWidth="1"/>
    <col min="2050" max="2050" width="6.85546875" style="4" customWidth="1"/>
    <col min="2051" max="2051" width="6" style="4" bestFit="1" customWidth="1"/>
    <col min="2052" max="2052" width="1.7109375" style="4" customWidth="1"/>
    <col min="2053" max="2053" width="6" style="4" bestFit="1" customWidth="1"/>
    <col min="2054" max="2055" width="5.42578125" style="4" customWidth="1"/>
    <col min="2056" max="2056" width="1.7109375" style="4" customWidth="1"/>
    <col min="2057" max="2059" width="5.140625" style="4" customWidth="1"/>
    <col min="2060" max="2060" width="1.7109375" style="4" customWidth="1"/>
    <col min="2061" max="2063" width="4.7109375" style="4" customWidth="1"/>
    <col min="2064" max="2064" width="1.7109375" style="4" customWidth="1"/>
    <col min="2065" max="2067" width="4.7109375" style="4" customWidth="1"/>
    <col min="2068" max="2068" width="1.7109375" style="4" customWidth="1"/>
    <col min="2069" max="2071" width="4.7109375" style="4" customWidth="1"/>
    <col min="2072" max="2072" width="1.7109375" style="4" customWidth="1"/>
    <col min="2073" max="2073" width="4.85546875" style="4" bestFit="1" customWidth="1"/>
    <col min="2074" max="2074" width="4" style="4" customWidth="1"/>
    <col min="2075" max="2075" width="5" style="4" customWidth="1"/>
    <col min="2076" max="2076" width="11.42578125" style="4"/>
    <col min="2077" max="2077" width="12.42578125" style="4" customWidth="1"/>
    <col min="2078" max="2078" width="10.85546875" style="4" customWidth="1"/>
    <col min="2079" max="2080" width="6.140625" style="4" customWidth="1"/>
    <col min="2081" max="2081" width="1.7109375" style="4" customWidth="1"/>
    <col min="2082" max="2082" width="6" style="4" customWidth="1"/>
    <col min="2083" max="2084" width="5.28515625" style="4" customWidth="1"/>
    <col min="2085" max="2085" width="1.7109375" style="4" customWidth="1"/>
    <col min="2086" max="2088" width="5.28515625" style="4" customWidth="1"/>
    <col min="2089" max="2089" width="1.7109375" style="4" customWidth="1"/>
    <col min="2090" max="2092" width="5.28515625" style="4" customWidth="1"/>
    <col min="2093" max="2093" width="1.7109375" style="4" customWidth="1"/>
    <col min="2094" max="2096" width="5.28515625" style="4" customWidth="1"/>
    <col min="2097" max="2097" width="1.7109375" style="4" customWidth="1"/>
    <col min="2098" max="2100" width="5.28515625" style="4" customWidth="1"/>
    <col min="2101" max="2101" width="1.7109375" style="4" customWidth="1"/>
    <col min="2102" max="2104" width="5.28515625" style="4" customWidth="1"/>
    <col min="2105" max="2303" width="11.42578125" style="4"/>
    <col min="2304" max="2304" width="22.7109375" style="4" customWidth="1"/>
    <col min="2305" max="2305" width="7.28515625" style="4" customWidth="1"/>
    <col min="2306" max="2306" width="6.85546875" style="4" customWidth="1"/>
    <col min="2307" max="2307" width="6" style="4" bestFit="1" customWidth="1"/>
    <col min="2308" max="2308" width="1.7109375" style="4" customWidth="1"/>
    <col min="2309" max="2309" width="6" style="4" bestFit="1" customWidth="1"/>
    <col min="2310" max="2311" width="5.42578125" style="4" customWidth="1"/>
    <col min="2312" max="2312" width="1.7109375" style="4" customWidth="1"/>
    <col min="2313" max="2315" width="5.140625" style="4" customWidth="1"/>
    <col min="2316" max="2316" width="1.7109375" style="4" customWidth="1"/>
    <col min="2317" max="2319" width="4.7109375" style="4" customWidth="1"/>
    <col min="2320" max="2320" width="1.7109375" style="4" customWidth="1"/>
    <col min="2321" max="2323" width="4.7109375" style="4" customWidth="1"/>
    <col min="2324" max="2324" width="1.7109375" style="4" customWidth="1"/>
    <col min="2325" max="2327" width="4.7109375" style="4" customWidth="1"/>
    <col min="2328" max="2328" width="1.7109375" style="4" customWidth="1"/>
    <col min="2329" max="2329" width="4.85546875" style="4" bestFit="1" customWidth="1"/>
    <col min="2330" max="2330" width="4" style="4" customWidth="1"/>
    <col min="2331" max="2331" width="5" style="4" customWidth="1"/>
    <col min="2332" max="2332" width="11.42578125" style="4"/>
    <col min="2333" max="2333" width="12.42578125" style="4" customWidth="1"/>
    <col min="2334" max="2334" width="10.85546875" style="4" customWidth="1"/>
    <col min="2335" max="2336" width="6.140625" style="4" customWidth="1"/>
    <col min="2337" max="2337" width="1.7109375" style="4" customWidth="1"/>
    <col min="2338" max="2338" width="6" style="4" customWidth="1"/>
    <col min="2339" max="2340" width="5.28515625" style="4" customWidth="1"/>
    <col min="2341" max="2341" width="1.7109375" style="4" customWidth="1"/>
    <col min="2342" max="2344" width="5.28515625" style="4" customWidth="1"/>
    <col min="2345" max="2345" width="1.7109375" style="4" customWidth="1"/>
    <col min="2346" max="2348" width="5.28515625" style="4" customWidth="1"/>
    <col min="2349" max="2349" width="1.7109375" style="4" customWidth="1"/>
    <col min="2350" max="2352" width="5.28515625" style="4" customWidth="1"/>
    <col min="2353" max="2353" width="1.7109375" style="4" customWidth="1"/>
    <col min="2354" max="2356" width="5.28515625" style="4" customWidth="1"/>
    <col min="2357" max="2357" width="1.7109375" style="4" customWidth="1"/>
    <col min="2358" max="2360" width="5.28515625" style="4" customWidth="1"/>
    <col min="2361" max="2559" width="11.42578125" style="4"/>
    <col min="2560" max="2560" width="22.7109375" style="4" customWidth="1"/>
    <col min="2561" max="2561" width="7.28515625" style="4" customWidth="1"/>
    <col min="2562" max="2562" width="6.85546875" style="4" customWidth="1"/>
    <col min="2563" max="2563" width="6" style="4" bestFit="1" customWidth="1"/>
    <col min="2564" max="2564" width="1.7109375" style="4" customWidth="1"/>
    <col min="2565" max="2565" width="6" style="4" bestFit="1" customWidth="1"/>
    <col min="2566" max="2567" width="5.42578125" style="4" customWidth="1"/>
    <col min="2568" max="2568" width="1.7109375" style="4" customWidth="1"/>
    <col min="2569" max="2571" width="5.140625" style="4" customWidth="1"/>
    <col min="2572" max="2572" width="1.7109375" style="4" customWidth="1"/>
    <col min="2573" max="2575" width="4.7109375" style="4" customWidth="1"/>
    <col min="2576" max="2576" width="1.7109375" style="4" customWidth="1"/>
    <col min="2577" max="2579" width="4.7109375" style="4" customWidth="1"/>
    <col min="2580" max="2580" width="1.7109375" style="4" customWidth="1"/>
    <col min="2581" max="2583" width="4.7109375" style="4" customWidth="1"/>
    <col min="2584" max="2584" width="1.7109375" style="4" customWidth="1"/>
    <col min="2585" max="2585" width="4.85546875" style="4" bestFit="1" customWidth="1"/>
    <col min="2586" max="2586" width="4" style="4" customWidth="1"/>
    <col min="2587" max="2587" width="5" style="4" customWidth="1"/>
    <col min="2588" max="2588" width="11.42578125" style="4"/>
    <col min="2589" max="2589" width="12.42578125" style="4" customWidth="1"/>
    <col min="2590" max="2590" width="10.85546875" style="4" customWidth="1"/>
    <col min="2591" max="2592" width="6.140625" style="4" customWidth="1"/>
    <col min="2593" max="2593" width="1.7109375" style="4" customWidth="1"/>
    <col min="2594" max="2594" width="6" style="4" customWidth="1"/>
    <col min="2595" max="2596" width="5.28515625" style="4" customWidth="1"/>
    <col min="2597" max="2597" width="1.7109375" style="4" customWidth="1"/>
    <col min="2598" max="2600" width="5.28515625" style="4" customWidth="1"/>
    <col min="2601" max="2601" width="1.7109375" style="4" customWidth="1"/>
    <col min="2602" max="2604" width="5.28515625" style="4" customWidth="1"/>
    <col min="2605" max="2605" width="1.7109375" style="4" customWidth="1"/>
    <col min="2606" max="2608" width="5.28515625" style="4" customWidth="1"/>
    <col min="2609" max="2609" width="1.7109375" style="4" customWidth="1"/>
    <col min="2610" max="2612" width="5.28515625" style="4" customWidth="1"/>
    <col min="2613" max="2613" width="1.7109375" style="4" customWidth="1"/>
    <col min="2614" max="2616" width="5.28515625" style="4" customWidth="1"/>
    <col min="2617" max="2815" width="11.42578125" style="4"/>
    <col min="2816" max="2816" width="22.7109375" style="4" customWidth="1"/>
    <col min="2817" max="2817" width="7.28515625" style="4" customWidth="1"/>
    <col min="2818" max="2818" width="6.85546875" style="4" customWidth="1"/>
    <col min="2819" max="2819" width="6" style="4" bestFit="1" customWidth="1"/>
    <col min="2820" max="2820" width="1.7109375" style="4" customWidth="1"/>
    <col min="2821" max="2821" width="6" style="4" bestFit="1" customWidth="1"/>
    <col min="2822" max="2823" width="5.42578125" style="4" customWidth="1"/>
    <col min="2824" max="2824" width="1.7109375" style="4" customWidth="1"/>
    <col min="2825" max="2827" width="5.140625" style="4" customWidth="1"/>
    <col min="2828" max="2828" width="1.7109375" style="4" customWidth="1"/>
    <col min="2829" max="2831" width="4.7109375" style="4" customWidth="1"/>
    <col min="2832" max="2832" width="1.7109375" style="4" customWidth="1"/>
    <col min="2833" max="2835" width="4.7109375" style="4" customWidth="1"/>
    <col min="2836" max="2836" width="1.7109375" style="4" customWidth="1"/>
    <col min="2837" max="2839" width="4.7109375" style="4" customWidth="1"/>
    <col min="2840" max="2840" width="1.7109375" style="4" customWidth="1"/>
    <col min="2841" max="2841" width="4.85546875" style="4" bestFit="1" customWidth="1"/>
    <col min="2842" max="2842" width="4" style="4" customWidth="1"/>
    <col min="2843" max="2843" width="5" style="4" customWidth="1"/>
    <col min="2844" max="2844" width="11.42578125" style="4"/>
    <col min="2845" max="2845" width="12.42578125" style="4" customWidth="1"/>
    <col min="2846" max="2846" width="10.85546875" style="4" customWidth="1"/>
    <col min="2847" max="2848" width="6.140625" style="4" customWidth="1"/>
    <col min="2849" max="2849" width="1.7109375" style="4" customWidth="1"/>
    <col min="2850" max="2850" width="6" style="4" customWidth="1"/>
    <col min="2851" max="2852" width="5.28515625" style="4" customWidth="1"/>
    <col min="2853" max="2853" width="1.7109375" style="4" customWidth="1"/>
    <col min="2854" max="2856" width="5.28515625" style="4" customWidth="1"/>
    <col min="2857" max="2857" width="1.7109375" style="4" customWidth="1"/>
    <col min="2858" max="2860" width="5.28515625" style="4" customWidth="1"/>
    <col min="2861" max="2861" width="1.7109375" style="4" customWidth="1"/>
    <col min="2862" max="2864" width="5.28515625" style="4" customWidth="1"/>
    <col min="2865" max="2865" width="1.7109375" style="4" customWidth="1"/>
    <col min="2866" max="2868" width="5.28515625" style="4" customWidth="1"/>
    <col min="2869" max="2869" width="1.7109375" style="4" customWidth="1"/>
    <col min="2870" max="2872" width="5.28515625" style="4" customWidth="1"/>
    <col min="2873" max="3071" width="11.42578125" style="4"/>
    <col min="3072" max="3072" width="22.7109375" style="4" customWidth="1"/>
    <col min="3073" max="3073" width="7.28515625" style="4" customWidth="1"/>
    <col min="3074" max="3074" width="6.85546875" style="4" customWidth="1"/>
    <col min="3075" max="3075" width="6" style="4" bestFit="1" customWidth="1"/>
    <col min="3076" max="3076" width="1.7109375" style="4" customWidth="1"/>
    <col min="3077" max="3077" width="6" style="4" bestFit="1" customWidth="1"/>
    <col min="3078" max="3079" width="5.42578125" style="4" customWidth="1"/>
    <col min="3080" max="3080" width="1.7109375" style="4" customWidth="1"/>
    <col min="3081" max="3083" width="5.140625" style="4" customWidth="1"/>
    <col min="3084" max="3084" width="1.7109375" style="4" customWidth="1"/>
    <col min="3085" max="3087" width="4.7109375" style="4" customWidth="1"/>
    <col min="3088" max="3088" width="1.7109375" style="4" customWidth="1"/>
    <col min="3089" max="3091" width="4.7109375" style="4" customWidth="1"/>
    <col min="3092" max="3092" width="1.7109375" style="4" customWidth="1"/>
    <col min="3093" max="3095" width="4.7109375" style="4" customWidth="1"/>
    <col min="3096" max="3096" width="1.7109375" style="4" customWidth="1"/>
    <col min="3097" max="3097" width="4.85546875" style="4" bestFit="1" customWidth="1"/>
    <col min="3098" max="3098" width="4" style="4" customWidth="1"/>
    <col min="3099" max="3099" width="5" style="4" customWidth="1"/>
    <col min="3100" max="3100" width="11.42578125" style="4"/>
    <col min="3101" max="3101" width="12.42578125" style="4" customWidth="1"/>
    <col min="3102" max="3102" width="10.85546875" style="4" customWidth="1"/>
    <col min="3103" max="3104" width="6.140625" style="4" customWidth="1"/>
    <col min="3105" max="3105" width="1.7109375" style="4" customWidth="1"/>
    <col min="3106" max="3106" width="6" style="4" customWidth="1"/>
    <col min="3107" max="3108" width="5.28515625" style="4" customWidth="1"/>
    <col min="3109" max="3109" width="1.7109375" style="4" customWidth="1"/>
    <col min="3110" max="3112" width="5.28515625" style="4" customWidth="1"/>
    <col min="3113" max="3113" width="1.7109375" style="4" customWidth="1"/>
    <col min="3114" max="3116" width="5.28515625" style="4" customWidth="1"/>
    <col min="3117" max="3117" width="1.7109375" style="4" customWidth="1"/>
    <col min="3118" max="3120" width="5.28515625" style="4" customWidth="1"/>
    <col min="3121" max="3121" width="1.7109375" style="4" customWidth="1"/>
    <col min="3122" max="3124" width="5.28515625" style="4" customWidth="1"/>
    <col min="3125" max="3125" width="1.7109375" style="4" customWidth="1"/>
    <col min="3126" max="3128" width="5.28515625" style="4" customWidth="1"/>
    <col min="3129" max="3327" width="11.42578125" style="4"/>
    <col min="3328" max="3328" width="22.7109375" style="4" customWidth="1"/>
    <col min="3329" max="3329" width="7.28515625" style="4" customWidth="1"/>
    <col min="3330" max="3330" width="6.85546875" style="4" customWidth="1"/>
    <col min="3331" max="3331" width="6" style="4" bestFit="1" customWidth="1"/>
    <col min="3332" max="3332" width="1.7109375" style="4" customWidth="1"/>
    <col min="3333" max="3333" width="6" style="4" bestFit="1" customWidth="1"/>
    <col min="3334" max="3335" width="5.42578125" style="4" customWidth="1"/>
    <col min="3336" max="3336" width="1.7109375" style="4" customWidth="1"/>
    <col min="3337" max="3339" width="5.140625" style="4" customWidth="1"/>
    <col min="3340" max="3340" width="1.7109375" style="4" customWidth="1"/>
    <col min="3341" max="3343" width="4.7109375" style="4" customWidth="1"/>
    <col min="3344" max="3344" width="1.7109375" style="4" customWidth="1"/>
    <col min="3345" max="3347" width="4.7109375" style="4" customWidth="1"/>
    <col min="3348" max="3348" width="1.7109375" style="4" customWidth="1"/>
    <col min="3349" max="3351" width="4.7109375" style="4" customWidth="1"/>
    <col min="3352" max="3352" width="1.7109375" style="4" customWidth="1"/>
    <col min="3353" max="3353" width="4.85546875" style="4" bestFit="1" customWidth="1"/>
    <col min="3354" max="3354" width="4" style="4" customWidth="1"/>
    <col min="3355" max="3355" width="5" style="4" customWidth="1"/>
    <col min="3356" max="3356" width="11.42578125" style="4"/>
    <col min="3357" max="3357" width="12.42578125" style="4" customWidth="1"/>
    <col min="3358" max="3358" width="10.85546875" style="4" customWidth="1"/>
    <col min="3359" max="3360" width="6.140625" style="4" customWidth="1"/>
    <col min="3361" max="3361" width="1.7109375" style="4" customWidth="1"/>
    <col min="3362" max="3362" width="6" style="4" customWidth="1"/>
    <col min="3363" max="3364" width="5.28515625" style="4" customWidth="1"/>
    <col min="3365" max="3365" width="1.7109375" style="4" customWidth="1"/>
    <col min="3366" max="3368" width="5.28515625" style="4" customWidth="1"/>
    <col min="3369" max="3369" width="1.7109375" style="4" customWidth="1"/>
    <col min="3370" max="3372" width="5.28515625" style="4" customWidth="1"/>
    <col min="3373" max="3373" width="1.7109375" style="4" customWidth="1"/>
    <col min="3374" max="3376" width="5.28515625" style="4" customWidth="1"/>
    <col min="3377" max="3377" width="1.7109375" style="4" customWidth="1"/>
    <col min="3378" max="3380" width="5.28515625" style="4" customWidth="1"/>
    <col min="3381" max="3381" width="1.7109375" style="4" customWidth="1"/>
    <col min="3382" max="3384" width="5.28515625" style="4" customWidth="1"/>
    <col min="3385" max="3583" width="11.42578125" style="4"/>
    <col min="3584" max="3584" width="22.7109375" style="4" customWidth="1"/>
    <col min="3585" max="3585" width="7.28515625" style="4" customWidth="1"/>
    <col min="3586" max="3586" width="6.85546875" style="4" customWidth="1"/>
    <col min="3587" max="3587" width="6" style="4" bestFit="1" customWidth="1"/>
    <col min="3588" max="3588" width="1.7109375" style="4" customWidth="1"/>
    <col min="3589" max="3589" width="6" style="4" bestFit="1" customWidth="1"/>
    <col min="3590" max="3591" width="5.42578125" style="4" customWidth="1"/>
    <col min="3592" max="3592" width="1.7109375" style="4" customWidth="1"/>
    <col min="3593" max="3595" width="5.140625" style="4" customWidth="1"/>
    <col min="3596" max="3596" width="1.7109375" style="4" customWidth="1"/>
    <col min="3597" max="3599" width="4.7109375" style="4" customWidth="1"/>
    <col min="3600" max="3600" width="1.7109375" style="4" customWidth="1"/>
    <col min="3601" max="3603" width="4.7109375" style="4" customWidth="1"/>
    <col min="3604" max="3604" width="1.7109375" style="4" customWidth="1"/>
    <col min="3605" max="3607" width="4.7109375" style="4" customWidth="1"/>
    <col min="3608" max="3608" width="1.7109375" style="4" customWidth="1"/>
    <col min="3609" max="3609" width="4.85546875" style="4" bestFit="1" customWidth="1"/>
    <col min="3610" max="3610" width="4" style="4" customWidth="1"/>
    <col min="3611" max="3611" width="5" style="4" customWidth="1"/>
    <col min="3612" max="3612" width="11.42578125" style="4"/>
    <col min="3613" max="3613" width="12.42578125" style="4" customWidth="1"/>
    <col min="3614" max="3614" width="10.85546875" style="4" customWidth="1"/>
    <col min="3615" max="3616" width="6.140625" style="4" customWidth="1"/>
    <col min="3617" max="3617" width="1.7109375" style="4" customWidth="1"/>
    <col min="3618" max="3618" width="6" style="4" customWidth="1"/>
    <col min="3619" max="3620" width="5.28515625" style="4" customWidth="1"/>
    <col min="3621" max="3621" width="1.7109375" style="4" customWidth="1"/>
    <col min="3622" max="3624" width="5.28515625" style="4" customWidth="1"/>
    <col min="3625" max="3625" width="1.7109375" style="4" customWidth="1"/>
    <col min="3626" max="3628" width="5.28515625" style="4" customWidth="1"/>
    <col min="3629" max="3629" width="1.7109375" style="4" customWidth="1"/>
    <col min="3630" max="3632" width="5.28515625" style="4" customWidth="1"/>
    <col min="3633" max="3633" width="1.7109375" style="4" customWidth="1"/>
    <col min="3634" max="3636" width="5.28515625" style="4" customWidth="1"/>
    <col min="3637" max="3637" width="1.7109375" style="4" customWidth="1"/>
    <col min="3638" max="3640" width="5.28515625" style="4" customWidth="1"/>
    <col min="3641" max="3839" width="11.42578125" style="4"/>
    <col min="3840" max="3840" width="22.7109375" style="4" customWidth="1"/>
    <col min="3841" max="3841" width="7.28515625" style="4" customWidth="1"/>
    <col min="3842" max="3842" width="6.85546875" style="4" customWidth="1"/>
    <col min="3843" max="3843" width="6" style="4" bestFit="1" customWidth="1"/>
    <col min="3844" max="3844" width="1.7109375" style="4" customWidth="1"/>
    <col min="3845" max="3845" width="6" style="4" bestFit="1" customWidth="1"/>
    <col min="3846" max="3847" width="5.42578125" style="4" customWidth="1"/>
    <col min="3848" max="3848" width="1.7109375" style="4" customWidth="1"/>
    <col min="3849" max="3851" width="5.140625" style="4" customWidth="1"/>
    <col min="3852" max="3852" width="1.7109375" style="4" customWidth="1"/>
    <col min="3853" max="3855" width="4.7109375" style="4" customWidth="1"/>
    <col min="3856" max="3856" width="1.7109375" style="4" customWidth="1"/>
    <col min="3857" max="3859" width="4.7109375" style="4" customWidth="1"/>
    <col min="3860" max="3860" width="1.7109375" style="4" customWidth="1"/>
    <col min="3861" max="3863" width="4.7109375" style="4" customWidth="1"/>
    <col min="3864" max="3864" width="1.7109375" style="4" customWidth="1"/>
    <col min="3865" max="3865" width="4.85546875" style="4" bestFit="1" customWidth="1"/>
    <col min="3866" max="3866" width="4" style="4" customWidth="1"/>
    <col min="3867" max="3867" width="5" style="4" customWidth="1"/>
    <col min="3868" max="3868" width="11.42578125" style="4"/>
    <col min="3869" max="3869" width="12.42578125" style="4" customWidth="1"/>
    <col min="3870" max="3870" width="10.85546875" style="4" customWidth="1"/>
    <col min="3871" max="3872" width="6.140625" style="4" customWidth="1"/>
    <col min="3873" max="3873" width="1.7109375" style="4" customWidth="1"/>
    <col min="3874" max="3874" width="6" style="4" customWidth="1"/>
    <col min="3875" max="3876" width="5.28515625" style="4" customWidth="1"/>
    <col min="3877" max="3877" width="1.7109375" style="4" customWidth="1"/>
    <col min="3878" max="3880" width="5.28515625" style="4" customWidth="1"/>
    <col min="3881" max="3881" width="1.7109375" style="4" customWidth="1"/>
    <col min="3882" max="3884" width="5.28515625" style="4" customWidth="1"/>
    <col min="3885" max="3885" width="1.7109375" style="4" customWidth="1"/>
    <col min="3886" max="3888" width="5.28515625" style="4" customWidth="1"/>
    <col min="3889" max="3889" width="1.7109375" style="4" customWidth="1"/>
    <col min="3890" max="3892" width="5.28515625" style="4" customWidth="1"/>
    <col min="3893" max="3893" width="1.7109375" style="4" customWidth="1"/>
    <col min="3894" max="3896" width="5.28515625" style="4" customWidth="1"/>
    <col min="3897" max="4095" width="11.42578125" style="4"/>
    <col min="4096" max="4096" width="22.7109375" style="4" customWidth="1"/>
    <col min="4097" max="4097" width="7.28515625" style="4" customWidth="1"/>
    <col min="4098" max="4098" width="6.85546875" style="4" customWidth="1"/>
    <col min="4099" max="4099" width="6" style="4" bestFit="1" customWidth="1"/>
    <col min="4100" max="4100" width="1.7109375" style="4" customWidth="1"/>
    <col min="4101" max="4101" width="6" style="4" bestFit="1" customWidth="1"/>
    <col min="4102" max="4103" width="5.42578125" style="4" customWidth="1"/>
    <col min="4104" max="4104" width="1.7109375" style="4" customWidth="1"/>
    <col min="4105" max="4107" width="5.140625" style="4" customWidth="1"/>
    <col min="4108" max="4108" width="1.7109375" style="4" customWidth="1"/>
    <col min="4109" max="4111" width="4.7109375" style="4" customWidth="1"/>
    <col min="4112" max="4112" width="1.7109375" style="4" customWidth="1"/>
    <col min="4113" max="4115" width="4.7109375" style="4" customWidth="1"/>
    <col min="4116" max="4116" width="1.7109375" style="4" customWidth="1"/>
    <col min="4117" max="4119" width="4.7109375" style="4" customWidth="1"/>
    <col min="4120" max="4120" width="1.7109375" style="4" customWidth="1"/>
    <col min="4121" max="4121" width="4.85546875" style="4" bestFit="1" customWidth="1"/>
    <col min="4122" max="4122" width="4" style="4" customWidth="1"/>
    <col min="4123" max="4123" width="5" style="4" customWidth="1"/>
    <col min="4124" max="4124" width="11.42578125" style="4"/>
    <col min="4125" max="4125" width="12.42578125" style="4" customWidth="1"/>
    <col min="4126" max="4126" width="10.85546875" style="4" customWidth="1"/>
    <col min="4127" max="4128" width="6.140625" style="4" customWidth="1"/>
    <col min="4129" max="4129" width="1.7109375" style="4" customWidth="1"/>
    <col min="4130" max="4130" width="6" style="4" customWidth="1"/>
    <col min="4131" max="4132" width="5.28515625" style="4" customWidth="1"/>
    <col min="4133" max="4133" width="1.7109375" style="4" customWidth="1"/>
    <col min="4134" max="4136" width="5.28515625" style="4" customWidth="1"/>
    <col min="4137" max="4137" width="1.7109375" style="4" customWidth="1"/>
    <col min="4138" max="4140" width="5.28515625" style="4" customWidth="1"/>
    <col min="4141" max="4141" width="1.7109375" style="4" customWidth="1"/>
    <col min="4142" max="4144" width="5.28515625" style="4" customWidth="1"/>
    <col min="4145" max="4145" width="1.7109375" style="4" customWidth="1"/>
    <col min="4146" max="4148" width="5.28515625" style="4" customWidth="1"/>
    <col min="4149" max="4149" width="1.7109375" style="4" customWidth="1"/>
    <col min="4150" max="4152" width="5.28515625" style="4" customWidth="1"/>
    <col min="4153" max="4351" width="11.42578125" style="4"/>
    <col min="4352" max="4352" width="22.7109375" style="4" customWidth="1"/>
    <col min="4353" max="4353" width="7.28515625" style="4" customWidth="1"/>
    <col min="4354" max="4354" width="6.85546875" style="4" customWidth="1"/>
    <col min="4355" max="4355" width="6" style="4" bestFit="1" customWidth="1"/>
    <col min="4356" max="4356" width="1.7109375" style="4" customWidth="1"/>
    <col min="4357" max="4357" width="6" style="4" bestFit="1" customWidth="1"/>
    <col min="4358" max="4359" width="5.42578125" style="4" customWidth="1"/>
    <col min="4360" max="4360" width="1.7109375" style="4" customWidth="1"/>
    <col min="4361" max="4363" width="5.140625" style="4" customWidth="1"/>
    <col min="4364" max="4364" width="1.7109375" style="4" customWidth="1"/>
    <col min="4365" max="4367" width="4.7109375" style="4" customWidth="1"/>
    <col min="4368" max="4368" width="1.7109375" style="4" customWidth="1"/>
    <col min="4369" max="4371" width="4.7109375" style="4" customWidth="1"/>
    <col min="4372" max="4372" width="1.7109375" style="4" customWidth="1"/>
    <col min="4373" max="4375" width="4.7109375" style="4" customWidth="1"/>
    <col min="4376" max="4376" width="1.7109375" style="4" customWidth="1"/>
    <col min="4377" max="4377" width="4.85546875" style="4" bestFit="1" customWidth="1"/>
    <col min="4378" max="4378" width="4" style="4" customWidth="1"/>
    <col min="4379" max="4379" width="5" style="4" customWidth="1"/>
    <col min="4380" max="4380" width="11.42578125" style="4"/>
    <col min="4381" max="4381" width="12.42578125" style="4" customWidth="1"/>
    <col min="4382" max="4382" width="10.85546875" style="4" customWidth="1"/>
    <col min="4383" max="4384" width="6.140625" style="4" customWidth="1"/>
    <col min="4385" max="4385" width="1.7109375" style="4" customWidth="1"/>
    <col min="4386" max="4386" width="6" style="4" customWidth="1"/>
    <col min="4387" max="4388" width="5.28515625" style="4" customWidth="1"/>
    <col min="4389" max="4389" width="1.7109375" style="4" customWidth="1"/>
    <col min="4390" max="4392" width="5.28515625" style="4" customWidth="1"/>
    <col min="4393" max="4393" width="1.7109375" style="4" customWidth="1"/>
    <col min="4394" max="4396" width="5.28515625" style="4" customWidth="1"/>
    <col min="4397" max="4397" width="1.7109375" style="4" customWidth="1"/>
    <col min="4398" max="4400" width="5.28515625" style="4" customWidth="1"/>
    <col min="4401" max="4401" width="1.7109375" style="4" customWidth="1"/>
    <col min="4402" max="4404" width="5.28515625" style="4" customWidth="1"/>
    <col min="4405" max="4405" width="1.7109375" style="4" customWidth="1"/>
    <col min="4406" max="4408" width="5.28515625" style="4" customWidth="1"/>
    <col min="4409" max="4607" width="11.42578125" style="4"/>
    <col min="4608" max="4608" width="22.7109375" style="4" customWidth="1"/>
    <col min="4609" max="4609" width="7.28515625" style="4" customWidth="1"/>
    <col min="4610" max="4610" width="6.85546875" style="4" customWidth="1"/>
    <col min="4611" max="4611" width="6" style="4" bestFit="1" customWidth="1"/>
    <col min="4612" max="4612" width="1.7109375" style="4" customWidth="1"/>
    <col min="4613" max="4613" width="6" style="4" bestFit="1" customWidth="1"/>
    <col min="4614" max="4615" width="5.42578125" style="4" customWidth="1"/>
    <col min="4616" max="4616" width="1.7109375" style="4" customWidth="1"/>
    <col min="4617" max="4619" width="5.140625" style="4" customWidth="1"/>
    <col min="4620" max="4620" width="1.7109375" style="4" customWidth="1"/>
    <col min="4621" max="4623" width="4.7109375" style="4" customWidth="1"/>
    <col min="4624" max="4624" width="1.7109375" style="4" customWidth="1"/>
    <col min="4625" max="4627" width="4.7109375" style="4" customWidth="1"/>
    <col min="4628" max="4628" width="1.7109375" style="4" customWidth="1"/>
    <col min="4629" max="4631" width="4.7109375" style="4" customWidth="1"/>
    <col min="4632" max="4632" width="1.7109375" style="4" customWidth="1"/>
    <col min="4633" max="4633" width="4.85546875" style="4" bestFit="1" customWidth="1"/>
    <col min="4634" max="4634" width="4" style="4" customWidth="1"/>
    <col min="4635" max="4635" width="5" style="4" customWidth="1"/>
    <col min="4636" max="4636" width="11.42578125" style="4"/>
    <col min="4637" max="4637" width="12.42578125" style="4" customWidth="1"/>
    <col min="4638" max="4638" width="10.85546875" style="4" customWidth="1"/>
    <col min="4639" max="4640" width="6.140625" style="4" customWidth="1"/>
    <col min="4641" max="4641" width="1.7109375" style="4" customWidth="1"/>
    <col min="4642" max="4642" width="6" style="4" customWidth="1"/>
    <col min="4643" max="4644" width="5.28515625" style="4" customWidth="1"/>
    <col min="4645" max="4645" width="1.7109375" style="4" customWidth="1"/>
    <col min="4646" max="4648" width="5.28515625" style="4" customWidth="1"/>
    <col min="4649" max="4649" width="1.7109375" style="4" customWidth="1"/>
    <col min="4650" max="4652" width="5.28515625" style="4" customWidth="1"/>
    <col min="4653" max="4653" width="1.7109375" style="4" customWidth="1"/>
    <col min="4654" max="4656" width="5.28515625" style="4" customWidth="1"/>
    <col min="4657" max="4657" width="1.7109375" style="4" customWidth="1"/>
    <col min="4658" max="4660" width="5.28515625" style="4" customWidth="1"/>
    <col min="4661" max="4661" width="1.7109375" style="4" customWidth="1"/>
    <col min="4662" max="4664" width="5.28515625" style="4" customWidth="1"/>
    <col min="4665" max="4863" width="11.42578125" style="4"/>
    <col min="4864" max="4864" width="22.7109375" style="4" customWidth="1"/>
    <col min="4865" max="4865" width="7.28515625" style="4" customWidth="1"/>
    <col min="4866" max="4866" width="6.85546875" style="4" customWidth="1"/>
    <col min="4867" max="4867" width="6" style="4" bestFit="1" customWidth="1"/>
    <col min="4868" max="4868" width="1.7109375" style="4" customWidth="1"/>
    <col min="4869" max="4869" width="6" style="4" bestFit="1" customWidth="1"/>
    <col min="4870" max="4871" width="5.42578125" style="4" customWidth="1"/>
    <col min="4872" max="4872" width="1.7109375" style="4" customWidth="1"/>
    <col min="4873" max="4875" width="5.140625" style="4" customWidth="1"/>
    <col min="4876" max="4876" width="1.7109375" style="4" customWidth="1"/>
    <col min="4877" max="4879" width="4.7109375" style="4" customWidth="1"/>
    <col min="4880" max="4880" width="1.7109375" style="4" customWidth="1"/>
    <col min="4881" max="4883" width="4.7109375" style="4" customWidth="1"/>
    <col min="4884" max="4884" width="1.7109375" style="4" customWidth="1"/>
    <col min="4885" max="4887" width="4.7109375" style="4" customWidth="1"/>
    <col min="4888" max="4888" width="1.7109375" style="4" customWidth="1"/>
    <col min="4889" max="4889" width="4.85546875" style="4" bestFit="1" customWidth="1"/>
    <col min="4890" max="4890" width="4" style="4" customWidth="1"/>
    <col min="4891" max="4891" width="5" style="4" customWidth="1"/>
    <col min="4892" max="4892" width="11.42578125" style="4"/>
    <col min="4893" max="4893" width="12.42578125" style="4" customWidth="1"/>
    <col min="4894" max="4894" width="10.85546875" style="4" customWidth="1"/>
    <col min="4895" max="4896" width="6.140625" style="4" customWidth="1"/>
    <col min="4897" max="4897" width="1.7109375" style="4" customWidth="1"/>
    <col min="4898" max="4898" width="6" style="4" customWidth="1"/>
    <col min="4899" max="4900" width="5.28515625" style="4" customWidth="1"/>
    <col min="4901" max="4901" width="1.7109375" style="4" customWidth="1"/>
    <col min="4902" max="4904" width="5.28515625" style="4" customWidth="1"/>
    <col min="4905" max="4905" width="1.7109375" style="4" customWidth="1"/>
    <col min="4906" max="4908" width="5.28515625" style="4" customWidth="1"/>
    <col min="4909" max="4909" width="1.7109375" style="4" customWidth="1"/>
    <col min="4910" max="4912" width="5.28515625" style="4" customWidth="1"/>
    <col min="4913" max="4913" width="1.7109375" style="4" customWidth="1"/>
    <col min="4914" max="4916" width="5.28515625" style="4" customWidth="1"/>
    <col min="4917" max="4917" width="1.7109375" style="4" customWidth="1"/>
    <col min="4918" max="4920" width="5.28515625" style="4" customWidth="1"/>
    <col min="4921" max="5119" width="11.42578125" style="4"/>
    <col min="5120" max="5120" width="22.7109375" style="4" customWidth="1"/>
    <col min="5121" max="5121" width="7.28515625" style="4" customWidth="1"/>
    <col min="5122" max="5122" width="6.85546875" style="4" customWidth="1"/>
    <col min="5123" max="5123" width="6" style="4" bestFit="1" customWidth="1"/>
    <col min="5124" max="5124" width="1.7109375" style="4" customWidth="1"/>
    <col min="5125" max="5125" width="6" style="4" bestFit="1" customWidth="1"/>
    <col min="5126" max="5127" width="5.42578125" style="4" customWidth="1"/>
    <col min="5128" max="5128" width="1.7109375" style="4" customWidth="1"/>
    <col min="5129" max="5131" width="5.140625" style="4" customWidth="1"/>
    <col min="5132" max="5132" width="1.7109375" style="4" customWidth="1"/>
    <col min="5133" max="5135" width="4.7109375" style="4" customWidth="1"/>
    <col min="5136" max="5136" width="1.7109375" style="4" customWidth="1"/>
    <col min="5137" max="5139" width="4.7109375" style="4" customWidth="1"/>
    <col min="5140" max="5140" width="1.7109375" style="4" customWidth="1"/>
    <col min="5141" max="5143" width="4.7109375" style="4" customWidth="1"/>
    <col min="5144" max="5144" width="1.7109375" style="4" customWidth="1"/>
    <col min="5145" max="5145" width="4.85546875" style="4" bestFit="1" customWidth="1"/>
    <col min="5146" max="5146" width="4" style="4" customWidth="1"/>
    <col min="5147" max="5147" width="5" style="4" customWidth="1"/>
    <col min="5148" max="5148" width="11.42578125" style="4"/>
    <col min="5149" max="5149" width="12.42578125" style="4" customWidth="1"/>
    <col min="5150" max="5150" width="10.85546875" style="4" customWidth="1"/>
    <col min="5151" max="5152" width="6.140625" style="4" customWidth="1"/>
    <col min="5153" max="5153" width="1.7109375" style="4" customWidth="1"/>
    <col min="5154" max="5154" width="6" style="4" customWidth="1"/>
    <col min="5155" max="5156" width="5.28515625" style="4" customWidth="1"/>
    <col min="5157" max="5157" width="1.7109375" style="4" customWidth="1"/>
    <col min="5158" max="5160" width="5.28515625" style="4" customWidth="1"/>
    <col min="5161" max="5161" width="1.7109375" style="4" customWidth="1"/>
    <col min="5162" max="5164" width="5.28515625" style="4" customWidth="1"/>
    <col min="5165" max="5165" width="1.7109375" style="4" customWidth="1"/>
    <col min="5166" max="5168" width="5.28515625" style="4" customWidth="1"/>
    <col min="5169" max="5169" width="1.7109375" style="4" customWidth="1"/>
    <col min="5170" max="5172" width="5.28515625" style="4" customWidth="1"/>
    <col min="5173" max="5173" width="1.7109375" style="4" customWidth="1"/>
    <col min="5174" max="5176" width="5.28515625" style="4" customWidth="1"/>
    <col min="5177" max="5375" width="11.42578125" style="4"/>
    <col min="5376" max="5376" width="22.7109375" style="4" customWidth="1"/>
    <col min="5377" max="5377" width="7.28515625" style="4" customWidth="1"/>
    <col min="5378" max="5378" width="6.85546875" style="4" customWidth="1"/>
    <col min="5379" max="5379" width="6" style="4" bestFit="1" customWidth="1"/>
    <col min="5380" max="5380" width="1.7109375" style="4" customWidth="1"/>
    <col min="5381" max="5381" width="6" style="4" bestFit="1" customWidth="1"/>
    <col min="5382" max="5383" width="5.42578125" style="4" customWidth="1"/>
    <col min="5384" max="5384" width="1.7109375" style="4" customWidth="1"/>
    <col min="5385" max="5387" width="5.140625" style="4" customWidth="1"/>
    <col min="5388" max="5388" width="1.7109375" style="4" customWidth="1"/>
    <col min="5389" max="5391" width="4.7109375" style="4" customWidth="1"/>
    <col min="5392" max="5392" width="1.7109375" style="4" customWidth="1"/>
    <col min="5393" max="5395" width="4.7109375" style="4" customWidth="1"/>
    <col min="5396" max="5396" width="1.7109375" style="4" customWidth="1"/>
    <col min="5397" max="5399" width="4.7109375" style="4" customWidth="1"/>
    <col min="5400" max="5400" width="1.7109375" style="4" customWidth="1"/>
    <col min="5401" max="5401" width="4.85546875" style="4" bestFit="1" customWidth="1"/>
    <col min="5402" max="5402" width="4" style="4" customWidth="1"/>
    <col min="5403" max="5403" width="5" style="4" customWidth="1"/>
    <col min="5404" max="5404" width="11.42578125" style="4"/>
    <col min="5405" max="5405" width="12.42578125" style="4" customWidth="1"/>
    <col min="5406" max="5406" width="10.85546875" style="4" customWidth="1"/>
    <col min="5407" max="5408" width="6.140625" style="4" customWidth="1"/>
    <col min="5409" max="5409" width="1.7109375" style="4" customWidth="1"/>
    <col min="5410" max="5410" width="6" style="4" customWidth="1"/>
    <col min="5411" max="5412" width="5.28515625" style="4" customWidth="1"/>
    <col min="5413" max="5413" width="1.7109375" style="4" customWidth="1"/>
    <col min="5414" max="5416" width="5.28515625" style="4" customWidth="1"/>
    <col min="5417" max="5417" width="1.7109375" style="4" customWidth="1"/>
    <col min="5418" max="5420" width="5.28515625" style="4" customWidth="1"/>
    <col min="5421" max="5421" width="1.7109375" style="4" customWidth="1"/>
    <col min="5422" max="5424" width="5.28515625" style="4" customWidth="1"/>
    <col min="5425" max="5425" width="1.7109375" style="4" customWidth="1"/>
    <col min="5426" max="5428" width="5.28515625" style="4" customWidth="1"/>
    <col min="5429" max="5429" width="1.7109375" style="4" customWidth="1"/>
    <col min="5430" max="5432" width="5.28515625" style="4" customWidth="1"/>
    <col min="5433" max="5631" width="11.42578125" style="4"/>
    <col min="5632" max="5632" width="22.7109375" style="4" customWidth="1"/>
    <col min="5633" max="5633" width="7.28515625" style="4" customWidth="1"/>
    <col min="5634" max="5634" width="6.85546875" style="4" customWidth="1"/>
    <col min="5635" max="5635" width="6" style="4" bestFit="1" customWidth="1"/>
    <col min="5636" max="5636" width="1.7109375" style="4" customWidth="1"/>
    <col min="5637" max="5637" width="6" style="4" bestFit="1" customWidth="1"/>
    <col min="5638" max="5639" width="5.42578125" style="4" customWidth="1"/>
    <col min="5640" max="5640" width="1.7109375" style="4" customWidth="1"/>
    <col min="5641" max="5643" width="5.140625" style="4" customWidth="1"/>
    <col min="5644" max="5644" width="1.7109375" style="4" customWidth="1"/>
    <col min="5645" max="5647" width="4.7109375" style="4" customWidth="1"/>
    <col min="5648" max="5648" width="1.7109375" style="4" customWidth="1"/>
    <col min="5649" max="5651" width="4.7109375" style="4" customWidth="1"/>
    <col min="5652" max="5652" width="1.7109375" style="4" customWidth="1"/>
    <col min="5653" max="5655" width="4.7109375" style="4" customWidth="1"/>
    <col min="5656" max="5656" width="1.7109375" style="4" customWidth="1"/>
    <col min="5657" max="5657" width="4.85546875" style="4" bestFit="1" customWidth="1"/>
    <col min="5658" max="5658" width="4" style="4" customWidth="1"/>
    <col min="5659" max="5659" width="5" style="4" customWidth="1"/>
    <col min="5660" max="5660" width="11.42578125" style="4"/>
    <col min="5661" max="5661" width="12.42578125" style="4" customWidth="1"/>
    <col min="5662" max="5662" width="10.85546875" style="4" customWidth="1"/>
    <col min="5663" max="5664" width="6.140625" style="4" customWidth="1"/>
    <col min="5665" max="5665" width="1.7109375" style="4" customWidth="1"/>
    <col min="5666" max="5666" width="6" style="4" customWidth="1"/>
    <col min="5667" max="5668" width="5.28515625" style="4" customWidth="1"/>
    <col min="5669" max="5669" width="1.7109375" style="4" customWidth="1"/>
    <col min="5670" max="5672" width="5.28515625" style="4" customWidth="1"/>
    <col min="5673" max="5673" width="1.7109375" style="4" customWidth="1"/>
    <col min="5674" max="5676" width="5.28515625" style="4" customWidth="1"/>
    <col min="5677" max="5677" width="1.7109375" style="4" customWidth="1"/>
    <col min="5678" max="5680" width="5.28515625" style="4" customWidth="1"/>
    <col min="5681" max="5681" width="1.7109375" style="4" customWidth="1"/>
    <col min="5682" max="5684" width="5.28515625" style="4" customWidth="1"/>
    <col min="5685" max="5685" width="1.7109375" style="4" customWidth="1"/>
    <col min="5686" max="5688" width="5.28515625" style="4" customWidth="1"/>
    <col min="5689" max="5887" width="11.42578125" style="4"/>
    <col min="5888" max="5888" width="22.7109375" style="4" customWidth="1"/>
    <col min="5889" max="5889" width="7.28515625" style="4" customWidth="1"/>
    <col min="5890" max="5890" width="6.85546875" style="4" customWidth="1"/>
    <col min="5891" max="5891" width="6" style="4" bestFit="1" customWidth="1"/>
    <col min="5892" max="5892" width="1.7109375" style="4" customWidth="1"/>
    <col min="5893" max="5893" width="6" style="4" bestFit="1" customWidth="1"/>
    <col min="5894" max="5895" width="5.42578125" style="4" customWidth="1"/>
    <col min="5896" max="5896" width="1.7109375" style="4" customWidth="1"/>
    <col min="5897" max="5899" width="5.140625" style="4" customWidth="1"/>
    <col min="5900" max="5900" width="1.7109375" style="4" customWidth="1"/>
    <col min="5901" max="5903" width="4.7109375" style="4" customWidth="1"/>
    <col min="5904" max="5904" width="1.7109375" style="4" customWidth="1"/>
    <col min="5905" max="5907" width="4.7109375" style="4" customWidth="1"/>
    <col min="5908" max="5908" width="1.7109375" style="4" customWidth="1"/>
    <col min="5909" max="5911" width="4.7109375" style="4" customWidth="1"/>
    <col min="5912" max="5912" width="1.7109375" style="4" customWidth="1"/>
    <col min="5913" max="5913" width="4.85546875" style="4" bestFit="1" customWidth="1"/>
    <col min="5914" max="5914" width="4" style="4" customWidth="1"/>
    <col min="5915" max="5915" width="5" style="4" customWidth="1"/>
    <col min="5916" max="5916" width="11.42578125" style="4"/>
    <col min="5917" max="5917" width="12.42578125" style="4" customWidth="1"/>
    <col min="5918" max="5918" width="10.85546875" style="4" customWidth="1"/>
    <col min="5919" max="5920" width="6.140625" style="4" customWidth="1"/>
    <col min="5921" max="5921" width="1.7109375" style="4" customWidth="1"/>
    <col min="5922" max="5922" width="6" style="4" customWidth="1"/>
    <col min="5923" max="5924" width="5.28515625" style="4" customWidth="1"/>
    <col min="5925" max="5925" width="1.7109375" style="4" customWidth="1"/>
    <col min="5926" max="5928" width="5.28515625" style="4" customWidth="1"/>
    <col min="5929" max="5929" width="1.7109375" style="4" customWidth="1"/>
    <col min="5930" max="5932" width="5.28515625" style="4" customWidth="1"/>
    <col min="5933" max="5933" width="1.7109375" style="4" customWidth="1"/>
    <col min="5934" max="5936" width="5.28515625" style="4" customWidth="1"/>
    <col min="5937" max="5937" width="1.7109375" style="4" customWidth="1"/>
    <col min="5938" max="5940" width="5.28515625" style="4" customWidth="1"/>
    <col min="5941" max="5941" width="1.7109375" style="4" customWidth="1"/>
    <col min="5942" max="5944" width="5.28515625" style="4" customWidth="1"/>
    <col min="5945" max="6143" width="11.42578125" style="4"/>
    <col min="6144" max="6144" width="22.7109375" style="4" customWidth="1"/>
    <col min="6145" max="6145" width="7.28515625" style="4" customWidth="1"/>
    <col min="6146" max="6146" width="6.85546875" style="4" customWidth="1"/>
    <col min="6147" max="6147" width="6" style="4" bestFit="1" customWidth="1"/>
    <col min="6148" max="6148" width="1.7109375" style="4" customWidth="1"/>
    <col min="6149" max="6149" width="6" style="4" bestFit="1" customWidth="1"/>
    <col min="6150" max="6151" width="5.42578125" style="4" customWidth="1"/>
    <col min="6152" max="6152" width="1.7109375" style="4" customWidth="1"/>
    <col min="6153" max="6155" width="5.140625" style="4" customWidth="1"/>
    <col min="6156" max="6156" width="1.7109375" style="4" customWidth="1"/>
    <col min="6157" max="6159" width="4.7109375" style="4" customWidth="1"/>
    <col min="6160" max="6160" width="1.7109375" style="4" customWidth="1"/>
    <col min="6161" max="6163" width="4.7109375" style="4" customWidth="1"/>
    <col min="6164" max="6164" width="1.7109375" style="4" customWidth="1"/>
    <col min="6165" max="6167" width="4.7109375" style="4" customWidth="1"/>
    <col min="6168" max="6168" width="1.7109375" style="4" customWidth="1"/>
    <col min="6169" max="6169" width="4.85546875" style="4" bestFit="1" customWidth="1"/>
    <col min="6170" max="6170" width="4" style="4" customWidth="1"/>
    <col min="6171" max="6171" width="5" style="4" customWidth="1"/>
    <col min="6172" max="6172" width="11.42578125" style="4"/>
    <col min="6173" max="6173" width="12.42578125" style="4" customWidth="1"/>
    <col min="6174" max="6174" width="10.85546875" style="4" customWidth="1"/>
    <col min="6175" max="6176" width="6.140625" style="4" customWidth="1"/>
    <col min="6177" max="6177" width="1.7109375" style="4" customWidth="1"/>
    <col min="6178" max="6178" width="6" style="4" customWidth="1"/>
    <col min="6179" max="6180" width="5.28515625" style="4" customWidth="1"/>
    <col min="6181" max="6181" width="1.7109375" style="4" customWidth="1"/>
    <col min="6182" max="6184" width="5.28515625" style="4" customWidth="1"/>
    <col min="6185" max="6185" width="1.7109375" style="4" customWidth="1"/>
    <col min="6186" max="6188" width="5.28515625" style="4" customWidth="1"/>
    <col min="6189" max="6189" width="1.7109375" style="4" customWidth="1"/>
    <col min="6190" max="6192" width="5.28515625" style="4" customWidth="1"/>
    <col min="6193" max="6193" width="1.7109375" style="4" customWidth="1"/>
    <col min="6194" max="6196" width="5.28515625" style="4" customWidth="1"/>
    <col min="6197" max="6197" width="1.7109375" style="4" customWidth="1"/>
    <col min="6198" max="6200" width="5.28515625" style="4" customWidth="1"/>
    <col min="6201" max="6399" width="11.42578125" style="4"/>
    <col min="6400" max="6400" width="22.7109375" style="4" customWidth="1"/>
    <col min="6401" max="6401" width="7.28515625" style="4" customWidth="1"/>
    <col min="6402" max="6402" width="6.85546875" style="4" customWidth="1"/>
    <col min="6403" max="6403" width="6" style="4" bestFit="1" customWidth="1"/>
    <col min="6404" max="6404" width="1.7109375" style="4" customWidth="1"/>
    <col min="6405" max="6405" width="6" style="4" bestFit="1" customWidth="1"/>
    <col min="6406" max="6407" width="5.42578125" style="4" customWidth="1"/>
    <col min="6408" max="6408" width="1.7109375" style="4" customWidth="1"/>
    <col min="6409" max="6411" width="5.140625" style="4" customWidth="1"/>
    <col min="6412" max="6412" width="1.7109375" style="4" customWidth="1"/>
    <col min="6413" max="6415" width="4.7109375" style="4" customWidth="1"/>
    <col min="6416" max="6416" width="1.7109375" style="4" customWidth="1"/>
    <col min="6417" max="6419" width="4.7109375" style="4" customWidth="1"/>
    <col min="6420" max="6420" width="1.7109375" style="4" customWidth="1"/>
    <col min="6421" max="6423" width="4.7109375" style="4" customWidth="1"/>
    <col min="6424" max="6424" width="1.7109375" style="4" customWidth="1"/>
    <col min="6425" max="6425" width="4.85546875" style="4" bestFit="1" customWidth="1"/>
    <col min="6426" max="6426" width="4" style="4" customWidth="1"/>
    <col min="6427" max="6427" width="5" style="4" customWidth="1"/>
    <col min="6428" max="6428" width="11.42578125" style="4"/>
    <col min="6429" max="6429" width="12.42578125" style="4" customWidth="1"/>
    <col min="6430" max="6430" width="10.85546875" style="4" customWidth="1"/>
    <col min="6431" max="6432" width="6.140625" style="4" customWidth="1"/>
    <col min="6433" max="6433" width="1.7109375" style="4" customWidth="1"/>
    <col min="6434" max="6434" width="6" style="4" customWidth="1"/>
    <col min="6435" max="6436" width="5.28515625" style="4" customWidth="1"/>
    <col min="6437" max="6437" width="1.7109375" style="4" customWidth="1"/>
    <col min="6438" max="6440" width="5.28515625" style="4" customWidth="1"/>
    <col min="6441" max="6441" width="1.7109375" style="4" customWidth="1"/>
    <col min="6442" max="6444" width="5.28515625" style="4" customWidth="1"/>
    <col min="6445" max="6445" width="1.7109375" style="4" customWidth="1"/>
    <col min="6446" max="6448" width="5.28515625" style="4" customWidth="1"/>
    <col min="6449" max="6449" width="1.7109375" style="4" customWidth="1"/>
    <col min="6450" max="6452" width="5.28515625" style="4" customWidth="1"/>
    <col min="6453" max="6453" width="1.7109375" style="4" customWidth="1"/>
    <col min="6454" max="6456" width="5.28515625" style="4" customWidth="1"/>
    <col min="6457" max="6655" width="11.42578125" style="4"/>
    <col min="6656" max="6656" width="22.7109375" style="4" customWidth="1"/>
    <col min="6657" max="6657" width="7.28515625" style="4" customWidth="1"/>
    <col min="6658" max="6658" width="6.85546875" style="4" customWidth="1"/>
    <col min="6659" max="6659" width="6" style="4" bestFit="1" customWidth="1"/>
    <col min="6660" max="6660" width="1.7109375" style="4" customWidth="1"/>
    <col min="6661" max="6661" width="6" style="4" bestFit="1" customWidth="1"/>
    <col min="6662" max="6663" width="5.42578125" style="4" customWidth="1"/>
    <col min="6664" max="6664" width="1.7109375" style="4" customWidth="1"/>
    <col min="6665" max="6667" width="5.140625" style="4" customWidth="1"/>
    <col min="6668" max="6668" width="1.7109375" style="4" customWidth="1"/>
    <col min="6669" max="6671" width="4.7109375" style="4" customWidth="1"/>
    <col min="6672" max="6672" width="1.7109375" style="4" customWidth="1"/>
    <col min="6673" max="6675" width="4.7109375" style="4" customWidth="1"/>
    <col min="6676" max="6676" width="1.7109375" style="4" customWidth="1"/>
    <col min="6677" max="6679" width="4.7109375" style="4" customWidth="1"/>
    <col min="6680" max="6680" width="1.7109375" style="4" customWidth="1"/>
    <col min="6681" max="6681" width="4.85546875" style="4" bestFit="1" customWidth="1"/>
    <col min="6682" max="6682" width="4" style="4" customWidth="1"/>
    <col min="6683" max="6683" width="5" style="4" customWidth="1"/>
    <col min="6684" max="6684" width="11.42578125" style="4"/>
    <col min="6685" max="6685" width="12.42578125" style="4" customWidth="1"/>
    <col min="6686" max="6686" width="10.85546875" style="4" customWidth="1"/>
    <col min="6687" max="6688" width="6.140625" style="4" customWidth="1"/>
    <col min="6689" max="6689" width="1.7109375" style="4" customWidth="1"/>
    <col min="6690" max="6690" width="6" style="4" customWidth="1"/>
    <col min="6691" max="6692" width="5.28515625" style="4" customWidth="1"/>
    <col min="6693" max="6693" width="1.7109375" style="4" customWidth="1"/>
    <col min="6694" max="6696" width="5.28515625" style="4" customWidth="1"/>
    <col min="6697" max="6697" width="1.7109375" style="4" customWidth="1"/>
    <col min="6698" max="6700" width="5.28515625" style="4" customWidth="1"/>
    <col min="6701" max="6701" width="1.7109375" style="4" customWidth="1"/>
    <col min="6702" max="6704" width="5.28515625" style="4" customWidth="1"/>
    <col min="6705" max="6705" width="1.7109375" style="4" customWidth="1"/>
    <col min="6706" max="6708" width="5.28515625" style="4" customWidth="1"/>
    <col min="6709" max="6709" width="1.7109375" style="4" customWidth="1"/>
    <col min="6710" max="6712" width="5.28515625" style="4" customWidth="1"/>
    <col min="6713" max="6911" width="11.42578125" style="4"/>
    <col min="6912" max="6912" width="22.7109375" style="4" customWidth="1"/>
    <col min="6913" max="6913" width="7.28515625" style="4" customWidth="1"/>
    <col min="6914" max="6914" width="6.85546875" style="4" customWidth="1"/>
    <col min="6915" max="6915" width="6" style="4" bestFit="1" customWidth="1"/>
    <col min="6916" max="6916" width="1.7109375" style="4" customWidth="1"/>
    <col min="6917" max="6917" width="6" style="4" bestFit="1" customWidth="1"/>
    <col min="6918" max="6919" width="5.42578125" style="4" customWidth="1"/>
    <col min="6920" max="6920" width="1.7109375" style="4" customWidth="1"/>
    <col min="6921" max="6923" width="5.140625" style="4" customWidth="1"/>
    <col min="6924" max="6924" width="1.7109375" style="4" customWidth="1"/>
    <col min="6925" max="6927" width="4.7109375" style="4" customWidth="1"/>
    <col min="6928" max="6928" width="1.7109375" style="4" customWidth="1"/>
    <col min="6929" max="6931" width="4.7109375" style="4" customWidth="1"/>
    <col min="6932" max="6932" width="1.7109375" style="4" customWidth="1"/>
    <col min="6933" max="6935" width="4.7109375" style="4" customWidth="1"/>
    <col min="6936" max="6936" width="1.7109375" style="4" customWidth="1"/>
    <col min="6937" max="6937" width="4.85546875" style="4" bestFit="1" customWidth="1"/>
    <col min="6938" max="6938" width="4" style="4" customWidth="1"/>
    <col min="6939" max="6939" width="5" style="4" customWidth="1"/>
    <col min="6940" max="6940" width="11.42578125" style="4"/>
    <col min="6941" max="6941" width="12.42578125" style="4" customWidth="1"/>
    <col min="6942" max="6942" width="10.85546875" style="4" customWidth="1"/>
    <col min="6943" max="6944" width="6.140625" style="4" customWidth="1"/>
    <col min="6945" max="6945" width="1.7109375" style="4" customWidth="1"/>
    <col min="6946" max="6946" width="6" style="4" customWidth="1"/>
    <col min="6947" max="6948" width="5.28515625" style="4" customWidth="1"/>
    <col min="6949" max="6949" width="1.7109375" style="4" customWidth="1"/>
    <col min="6950" max="6952" width="5.28515625" style="4" customWidth="1"/>
    <col min="6953" max="6953" width="1.7109375" style="4" customWidth="1"/>
    <col min="6954" max="6956" width="5.28515625" style="4" customWidth="1"/>
    <col min="6957" max="6957" width="1.7109375" style="4" customWidth="1"/>
    <col min="6958" max="6960" width="5.28515625" style="4" customWidth="1"/>
    <col min="6961" max="6961" width="1.7109375" style="4" customWidth="1"/>
    <col min="6962" max="6964" width="5.28515625" style="4" customWidth="1"/>
    <col min="6965" max="6965" width="1.7109375" style="4" customWidth="1"/>
    <col min="6966" max="6968" width="5.28515625" style="4" customWidth="1"/>
    <col min="6969" max="7167" width="11.42578125" style="4"/>
    <col min="7168" max="7168" width="22.7109375" style="4" customWidth="1"/>
    <col min="7169" max="7169" width="7.28515625" style="4" customWidth="1"/>
    <col min="7170" max="7170" width="6.85546875" style="4" customWidth="1"/>
    <col min="7171" max="7171" width="6" style="4" bestFit="1" customWidth="1"/>
    <col min="7172" max="7172" width="1.7109375" style="4" customWidth="1"/>
    <col min="7173" max="7173" width="6" style="4" bestFit="1" customWidth="1"/>
    <col min="7174" max="7175" width="5.42578125" style="4" customWidth="1"/>
    <col min="7176" max="7176" width="1.7109375" style="4" customWidth="1"/>
    <col min="7177" max="7179" width="5.140625" style="4" customWidth="1"/>
    <col min="7180" max="7180" width="1.7109375" style="4" customWidth="1"/>
    <col min="7181" max="7183" width="4.7109375" style="4" customWidth="1"/>
    <col min="7184" max="7184" width="1.7109375" style="4" customWidth="1"/>
    <col min="7185" max="7187" width="4.7109375" style="4" customWidth="1"/>
    <col min="7188" max="7188" width="1.7109375" style="4" customWidth="1"/>
    <col min="7189" max="7191" width="4.7109375" style="4" customWidth="1"/>
    <col min="7192" max="7192" width="1.7109375" style="4" customWidth="1"/>
    <col min="7193" max="7193" width="4.85546875" style="4" bestFit="1" customWidth="1"/>
    <col min="7194" max="7194" width="4" style="4" customWidth="1"/>
    <col min="7195" max="7195" width="5" style="4" customWidth="1"/>
    <col min="7196" max="7196" width="11.42578125" style="4"/>
    <col min="7197" max="7197" width="12.42578125" style="4" customWidth="1"/>
    <col min="7198" max="7198" width="10.85546875" style="4" customWidth="1"/>
    <col min="7199" max="7200" width="6.140625" style="4" customWidth="1"/>
    <col min="7201" max="7201" width="1.7109375" style="4" customWidth="1"/>
    <col min="7202" max="7202" width="6" style="4" customWidth="1"/>
    <col min="7203" max="7204" width="5.28515625" style="4" customWidth="1"/>
    <col min="7205" max="7205" width="1.7109375" style="4" customWidth="1"/>
    <col min="7206" max="7208" width="5.28515625" style="4" customWidth="1"/>
    <col min="7209" max="7209" width="1.7109375" style="4" customWidth="1"/>
    <col min="7210" max="7212" width="5.28515625" style="4" customWidth="1"/>
    <col min="7213" max="7213" width="1.7109375" style="4" customWidth="1"/>
    <col min="7214" max="7216" width="5.28515625" style="4" customWidth="1"/>
    <col min="7217" max="7217" width="1.7109375" style="4" customWidth="1"/>
    <col min="7218" max="7220" width="5.28515625" style="4" customWidth="1"/>
    <col min="7221" max="7221" width="1.7109375" style="4" customWidth="1"/>
    <col min="7222" max="7224" width="5.28515625" style="4" customWidth="1"/>
    <col min="7225" max="7423" width="11.42578125" style="4"/>
    <col min="7424" max="7424" width="22.7109375" style="4" customWidth="1"/>
    <col min="7425" max="7425" width="7.28515625" style="4" customWidth="1"/>
    <col min="7426" max="7426" width="6.85546875" style="4" customWidth="1"/>
    <col min="7427" max="7427" width="6" style="4" bestFit="1" customWidth="1"/>
    <col min="7428" max="7428" width="1.7109375" style="4" customWidth="1"/>
    <col min="7429" max="7429" width="6" style="4" bestFit="1" customWidth="1"/>
    <col min="7430" max="7431" width="5.42578125" style="4" customWidth="1"/>
    <col min="7432" max="7432" width="1.7109375" style="4" customWidth="1"/>
    <col min="7433" max="7435" width="5.140625" style="4" customWidth="1"/>
    <col min="7436" max="7436" width="1.7109375" style="4" customWidth="1"/>
    <col min="7437" max="7439" width="4.7109375" style="4" customWidth="1"/>
    <col min="7440" max="7440" width="1.7109375" style="4" customWidth="1"/>
    <col min="7441" max="7443" width="4.7109375" style="4" customWidth="1"/>
    <col min="7444" max="7444" width="1.7109375" style="4" customWidth="1"/>
    <col min="7445" max="7447" width="4.7109375" style="4" customWidth="1"/>
    <col min="7448" max="7448" width="1.7109375" style="4" customWidth="1"/>
    <col min="7449" max="7449" width="4.85546875" style="4" bestFit="1" customWidth="1"/>
    <col min="7450" max="7450" width="4" style="4" customWidth="1"/>
    <col min="7451" max="7451" width="5" style="4" customWidth="1"/>
    <col min="7452" max="7452" width="11.42578125" style="4"/>
    <col min="7453" max="7453" width="12.42578125" style="4" customWidth="1"/>
    <col min="7454" max="7454" width="10.85546875" style="4" customWidth="1"/>
    <col min="7455" max="7456" width="6.140625" style="4" customWidth="1"/>
    <col min="7457" max="7457" width="1.7109375" style="4" customWidth="1"/>
    <col min="7458" max="7458" width="6" style="4" customWidth="1"/>
    <col min="7459" max="7460" width="5.28515625" style="4" customWidth="1"/>
    <col min="7461" max="7461" width="1.7109375" style="4" customWidth="1"/>
    <col min="7462" max="7464" width="5.28515625" style="4" customWidth="1"/>
    <col min="7465" max="7465" width="1.7109375" style="4" customWidth="1"/>
    <col min="7466" max="7468" width="5.28515625" style="4" customWidth="1"/>
    <col min="7469" max="7469" width="1.7109375" style="4" customWidth="1"/>
    <col min="7470" max="7472" width="5.28515625" style="4" customWidth="1"/>
    <col min="7473" max="7473" width="1.7109375" style="4" customWidth="1"/>
    <col min="7474" max="7476" width="5.28515625" style="4" customWidth="1"/>
    <col min="7477" max="7477" width="1.7109375" style="4" customWidth="1"/>
    <col min="7478" max="7480" width="5.28515625" style="4" customWidth="1"/>
    <col min="7481" max="7679" width="11.42578125" style="4"/>
    <col min="7680" max="7680" width="22.7109375" style="4" customWidth="1"/>
    <col min="7681" max="7681" width="7.28515625" style="4" customWidth="1"/>
    <col min="7682" max="7682" width="6.85546875" style="4" customWidth="1"/>
    <col min="7683" max="7683" width="6" style="4" bestFit="1" customWidth="1"/>
    <col min="7684" max="7684" width="1.7109375" style="4" customWidth="1"/>
    <col min="7685" max="7685" width="6" style="4" bestFit="1" customWidth="1"/>
    <col min="7686" max="7687" width="5.42578125" style="4" customWidth="1"/>
    <col min="7688" max="7688" width="1.7109375" style="4" customWidth="1"/>
    <col min="7689" max="7691" width="5.140625" style="4" customWidth="1"/>
    <col min="7692" max="7692" width="1.7109375" style="4" customWidth="1"/>
    <col min="7693" max="7695" width="4.7109375" style="4" customWidth="1"/>
    <col min="7696" max="7696" width="1.7109375" style="4" customWidth="1"/>
    <col min="7697" max="7699" width="4.7109375" style="4" customWidth="1"/>
    <col min="7700" max="7700" width="1.7109375" style="4" customWidth="1"/>
    <col min="7701" max="7703" width="4.7109375" style="4" customWidth="1"/>
    <col min="7704" max="7704" width="1.7109375" style="4" customWidth="1"/>
    <col min="7705" max="7705" width="4.85546875" style="4" bestFit="1" customWidth="1"/>
    <col min="7706" max="7706" width="4" style="4" customWidth="1"/>
    <col min="7707" max="7707" width="5" style="4" customWidth="1"/>
    <col min="7708" max="7708" width="11.42578125" style="4"/>
    <col min="7709" max="7709" width="12.42578125" style="4" customWidth="1"/>
    <col min="7710" max="7710" width="10.85546875" style="4" customWidth="1"/>
    <col min="7711" max="7712" width="6.140625" style="4" customWidth="1"/>
    <col min="7713" max="7713" width="1.7109375" style="4" customWidth="1"/>
    <col min="7714" max="7714" width="6" style="4" customWidth="1"/>
    <col min="7715" max="7716" width="5.28515625" style="4" customWidth="1"/>
    <col min="7717" max="7717" width="1.7109375" style="4" customWidth="1"/>
    <col min="7718" max="7720" width="5.28515625" style="4" customWidth="1"/>
    <col min="7721" max="7721" width="1.7109375" style="4" customWidth="1"/>
    <col min="7722" max="7724" width="5.28515625" style="4" customWidth="1"/>
    <col min="7725" max="7725" width="1.7109375" style="4" customWidth="1"/>
    <col min="7726" max="7728" width="5.28515625" style="4" customWidth="1"/>
    <col min="7729" max="7729" width="1.7109375" style="4" customWidth="1"/>
    <col min="7730" max="7732" width="5.28515625" style="4" customWidth="1"/>
    <col min="7733" max="7733" width="1.7109375" style="4" customWidth="1"/>
    <col min="7734" max="7736" width="5.28515625" style="4" customWidth="1"/>
    <col min="7737" max="7935" width="11.42578125" style="4"/>
    <col min="7936" max="7936" width="22.7109375" style="4" customWidth="1"/>
    <col min="7937" max="7937" width="7.28515625" style="4" customWidth="1"/>
    <col min="7938" max="7938" width="6.85546875" style="4" customWidth="1"/>
    <col min="7939" max="7939" width="6" style="4" bestFit="1" customWidth="1"/>
    <col min="7940" max="7940" width="1.7109375" style="4" customWidth="1"/>
    <col min="7941" max="7941" width="6" style="4" bestFit="1" customWidth="1"/>
    <col min="7942" max="7943" width="5.42578125" style="4" customWidth="1"/>
    <col min="7944" max="7944" width="1.7109375" style="4" customWidth="1"/>
    <col min="7945" max="7947" width="5.140625" style="4" customWidth="1"/>
    <col min="7948" max="7948" width="1.7109375" style="4" customWidth="1"/>
    <col min="7949" max="7951" width="4.7109375" style="4" customWidth="1"/>
    <col min="7952" max="7952" width="1.7109375" style="4" customWidth="1"/>
    <col min="7953" max="7955" width="4.7109375" style="4" customWidth="1"/>
    <col min="7956" max="7956" width="1.7109375" style="4" customWidth="1"/>
    <col min="7957" max="7959" width="4.7109375" style="4" customWidth="1"/>
    <col min="7960" max="7960" width="1.7109375" style="4" customWidth="1"/>
    <col min="7961" max="7961" width="4.85546875" style="4" bestFit="1" customWidth="1"/>
    <col min="7962" max="7962" width="4" style="4" customWidth="1"/>
    <col min="7963" max="7963" width="5" style="4" customWidth="1"/>
    <col min="7964" max="7964" width="11.42578125" style="4"/>
    <col min="7965" max="7965" width="12.42578125" style="4" customWidth="1"/>
    <col min="7966" max="7966" width="10.85546875" style="4" customWidth="1"/>
    <col min="7967" max="7968" width="6.140625" style="4" customWidth="1"/>
    <col min="7969" max="7969" width="1.7109375" style="4" customWidth="1"/>
    <col min="7970" max="7970" width="6" style="4" customWidth="1"/>
    <col min="7971" max="7972" width="5.28515625" style="4" customWidth="1"/>
    <col min="7973" max="7973" width="1.7109375" style="4" customWidth="1"/>
    <col min="7974" max="7976" width="5.28515625" style="4" customWidth="1"/>
    <col min="7977" max="7977" width="1.7109375" style="4" customWidth="1"/>
    <col min="7978" max="7980" width="5.28515625" style="4" customWidth="1"/>
    <col min="7981" max="7981" width="1.7109375" style="4" customWidth="1"/>
    <col min="7982" max="7984" width="5.28515625" style="4" customWidth="1"/>
    <col min="7985" max="7985" width="1.7109375" style="4" customWidth="1"/>
    <col min="7986" max="7988" width="5.28515625" style="4" customWidth="1"/>
    <col min="7989" max="7989" width="1.7109375" style="4" customWidth="1"/>
    <col min="7990" max="7992" width="5.28515625" style="4" customWidth="1"/>
    <col min="7993" max="8191" width="11.42578125" style="4"/>
    <col min="8192" max="8192" width="22.7109375" style="4" customWidth="1"/>
    <col min="8193" max="8193" width="7.28515625" style="4" customWidth="1"/>
    <col min="8194" max="8194" width="6.85546875" style="4" customWidth="1"/>
    <col min="8195" max="8195" width="6" style="4" bestFit="1" customWidth="1"/>
    <col min="8196" max="8196" width="1.7109375" style="4" customWidth="1"/>
    <col min="8197" max="8197" width="6" style="4" bestFit="1" customWidth="1"/>
    <col min="8198" max="8199" width="5.42578125" style="4" customWidth="1"/>
    <col min="8200" max="8200" width="1.7109375" style="4" customWidth="1"/>
    <col min="8201" max="8203" width="5.140625" style="4" customWidth="1"/>
    <col min="8204" max="8204" width="1.7109375" style="4" customWidth="1"/>
    <col min="8205" max="8207" width="4.7109375" style="4" customWidth="1"/>
    <col min="8208" max="8208" width="1.7109375" style="4" customWidth="1"/>
    <col min="8209" max="8211" width="4.7109375" style="4" customWidth="1"/>
    <col min="8212" max="8212" width="1.7109375" style="4" customWidth="1"/>
    <col min="8213" max="8215" width="4.7109375" style="4" customWidth="1"/>
    <col min="8216" max="8216" width="1.7109375" style="4" customWidth="1"/>
    <col min="8217" max="8217" width="4.85546875" style="4" bestFit="1" customWidth="1"/>
    <col min="8218" max="8218" width="4" style="4" customWidth="1"/>
    <col min="8219" max="8219" width="5" style="4" customWidth="1"/>
    <col min="8220" max="8220" width="11.42578125" style="4"/>
    <col min="8221" max="8221" width="12.42578125" style="4" customWidth="1"/>
    <col min="8222" max="8222" width="10.85546875" style="4" customWidth="1"/>
    <col min="8223" max="8224" width="6.140625" style="4" customWidth="1"/>
    <col min="8225" max="8225" width="1.7109375" style="4" customWidth="1"/>
    <col min="8226" max="8226" width="6" style="4" customWidth="1"/>
    <col min="8227" max="8228" width="5.28515625" style="4" customWidth="1"/>
    <col min="8229" max="8229" width="1.7109375" style="4" customWidth="1"/>
    <col min="8230" max="8232" width="5.28515625" style="4" customWidth="1"/>
    <col min="8233" max="8233" width="1.7109375" style="4" customWidth="1"/>
    <col min="8234" max="8236" width="5.28515625" style="4" customWidth="1"/>
    <col min="8237" max="8237" width="1.7109375" style="4" customWidth="1"/>
    <col min="8238" max="8240" width="5.28515625" style="4" customWidth="1"/>
    <col min="8241" max="8241" width="1.7109375" style="4" customWidth="1"/>
    <col min="8242" max="8244" width="5.28515625" style="4" customWidth="1"/>
    <col min="8245" max="8245" width="1.7109375" style="4" customWidth="1"/>
    <col min="8246" max="8248" width="5.28515625" style="4" customWidth="1"/>
    <col min="8249" max="8447" width="11.42578125" style="4"/>
    <col min="8448" max="8448" width="22.7109375" style="4" customWidth="1"/>
    <col min="8449" max="8449" width="7.28515625" style="4" customWidth="1"/>
    <col min="8450" max="8450" width="6.85546875" style="4" customWidth="1"/>
    <col min="8451" max="8451" width="6" style="4" bestFit="1" customWidth="1"/>
    <col min="8452" max="8452" width="1.7109375" style="4" customWidth="1"/>
    <col min="8453" max="8453" width="6" style="4" bestFit="1" customWidth="1"/>
    <col min="8454" max="8455" width="5.42578125" style="4" customWidth="1"/>
    <col min="8456" max="8456" width="1.7109375" style="4" customWidth="1"/>
    <col min="8457" max="8459" width="5.140625" style="4" customWidth="1"/>
    <col min="8460" max="8460" width="1.7109375" style="4" customWidth="1"/>
    <col min="8461" max="8463" width="4.7109375" style="4" customWidth="1"/>
    <col min="8464" max="8464" width="1.7109375" style="4" customWidth="1"/>
    <col min="8465" max="8467" width="4.7109375" style="4" customWidth="1"/>
    <col min="8468" max="8468" width="1.7109375" style="4" customWidth="1"/>
    <col min="8469" max="8471" width="4.7109375" style="4" customWidth="1"/>
    <col min="8472" max="8472" width="1.7109375" style="4" customWidth="1"/>
    <col min="8473" max="8473" width="4.85546875" style="4" bestFit="1" customWidth="1"/>
    <col min="8474" max="8474" width="4" style="4" customWidth="1"/>
    <col min="8475" max="8475" width="5" style="4" customWidth="1"/>
    <col min="8476" max="8476" width="11.42578125" style="4"/>
    <col min="8477" max="8477" width="12.42578125" style="4" customWidth="1"/>
    <col min="8478" max="8478" width="10.85546875" style="4" customWidth="1"/>
    <col min="8479" max="8480" width="6.140625" style="4" customWidth="1"/>
    <col min="8481" max="8481" width="1.7109375" style="4" customWidth="1"/>
    <col min="8482" max="8482" width="6" style="4" customWidth="1"/>
    <col min="8483" max="8484" width="5.28515625" style="4" customWidth="1"/>
    <col min="8485" max="8485" width="1.7109375" style="4" customWidth="1"/>
    <col min="8486" max="8488" width="5.28515625" style="4" customWidth="1"/>
    <col min="8489" max="8489" width="1.7109375" style="4" customWidth="1"/>
    <col min="8490" max="8492" width="5.28515625" style="4" customWidth="1"/>
    <col min="8493" max="8493" width="1.7109375" style="4" customWidth="1"/>
    <col min="8494" max="8496" width="5.28515625" style="4" customWidth="1"/>
    <col min="8497" max="8497" width="1.7109375" style="4" customWidth="1"/>
    <col min="8498" max="8500" width="5.28515625" style="4" customWidth="1"/>
    <col min="8501" max="8501" width="1.7109375" style="4" customWidth="1"/>
    <col min="8502" max="8504" width="5.28515625" style="4" customWidth="1"/>
    <col min="8505" max="8703" width="11.42578125" style="4"/>
    <col min="8704" max="8704" width="22.7109375" style="4" customWidth="1"/>
    <col min="8705" max="8705" width="7.28515625" style="4" customWidth="1"/>
    <col min="8706" max="8706" width="6.85546875" style="4" customWidth="1"/>
    <col min="8707" max="8707" width="6" style="4" bestFit="1" customWidth="1"/>
    <col min="8708" max="8708" width="1.7109375" style="4" customWidth="1"/>
    <col min="8709" max="8709" width="6" style="4" bestFit="1" customWidth="1"/>
    <col min="8710" max="8711" width="5.42578125" style="4" customWidth="1"/>
    <col min="8712" max="8712" width="1.7109375" style="4" customWidth="1"/>
    <col min="8713" max="8715" width="5.140625" style="4" customWidth="1"/>
    <col min="8716" max="8716" width="1.7109375" style="4" customWidth="1"/>
    <col min="8717" max="8719" width="4.7109375" style="4" customWidth="1"/>
    <col min="8720" max="8720" width="1.7109375" style="4" customWidth="1"/>
    <col min="8721" max="8723" width="4.7109375" style="4" customWidth="1"/>
    <col min="8724" max="8724" width="1.7109375" style="4" customWidth="1"/>
    <col min="8725" max="8727" width="4.7109375" style="4" customWidth="1"/>
    <col min="8728" max="8728" width="1.7109375" style="4" customWidth="1"/>
    <col min="8729" max="8729" width="4.85546875" style="4" bestFit="1" customWidth="1"/>
    <col min="8730" max="8730" width="4" style="4" customWidth="1"/>
    <col min="8731" max="8731" width="5" style="4" customWidth="1"/>
    <col min="8732" max="8732" width="11.42578125" style="4"/>
    <col min="8733" max="8733" width="12.42578125" style="4" customWidth="1"/>
    <col min="8734" max="8734" width="10.85546875" style="4" customWidth="1"/>
    <col min="8735" max="8736" width="6.140625" style="4" customWidth="1"/>
    <col min="8737" max="8737" width="1.7109375" style="4" customWidth="1"/>
    <col min="8738" max="8738" width="6" style="4" customWidth="1"/>
    <col min="8739" max="8740" width="5.28515625" style="4" customWidth="1"/>
    <col min="8741" max="8741" width="1.7109375" style="4" customWidth="1"/>
    <col min="8742" max="8744" width="5.28515625" style="4" customWidth="1"/>
    <col min="8745" max="8745" width="1.7109375" style="4" customWidth="1"/>
    <col min="8746" max="8748" width="5.28515625" style="4" customWidth="1"/>
    <col min="8749" max="8749" width="1.7109375" style="4" customWidth="1"/>
    <col min="8750" max="8752" width="5.28515625" style="4" customWidth="1"/>
    <col min="8753" max="8753" width="1.7109375" style="4" customWidth="1"/>
    <col min="8754" max="8756" width="5.28515625" style="4" customWidth="1"/>
    <col min="8757" max="8757" width="1.7109375" style="4" customWidth="1"/>
    <col min="8758" max="8760" width="5.28515625" style="4" customWidth="1"/>
    <col min="8761" max="8959" width="11.42578125" style="4"/>
    <col min="8960" max="8960" width="22.7109375" style="4" customWidth="1"/>
    <col min="8961" max="8961" width="7.28515625" style="4" customWidth="1"/>
    <col min="8962" max="8962" width="6.85546875" style="4" customWidth="1"/>
    <col min="8963" max="8963" width="6" style="4" bestFit="1" customWidth="1"/>
    <col min="8964" max="8964" width="1.7109375" style="4" customWidth="1"/>
    <col min="8965" max="8965" width="6" style="4" bestFit="1" customWidth="1"/>
    <col min="8966" max="8967" width="5.42578125" style="4" customWidth="1"/>
    <col min="8968" max="8968" width="1.7109375" style="4" customWidth="1"/>
    <col min="8969" max="8971" width="5.140625" style="4" customWidth="1"/>
    <col min="8972" max="8972" width="1.7109375" style="4" customWidth="1"/>
    <col min="8973" max="8975" width="4.7109375" style="4" customWidth="1"/>
    <col min="8976" max="8976" width="1.7109375" style="4" customWidth="1"/>
    <col min="8977" max="8979" width="4.7109375" style="4" customWidth="1"/>
    <col min="8980" max="8980" width="1.7109375" style="4" customWidth="1"/>
    <col min="8981" max="8983" width="4.7109375" style="4" customWidth="1"/>
    <col min="8984" max="8984" width="1.7109375" style="4" customWidth="1"/>
    <col min="8985" max="8985" width="4.85546875" style="4" bestFit="1" customWidth="1"/>
    <col min="8986" max="8986" width="4" style="4" customWidth="1"/>
    <col min="8987" max="8987" width="5" style="4" customWidth="1"/>
    <col min="8988" max="8988" width="11.42578125" style="4"/>
    <col min="8989" max="8989" width="12.42578125" style="4" customWidth="1"/>
    <col min="8990" max="8990" width="10.85546875" style="4" customWidth="1"/>
    <col min="8991" max="8992" width="6.140625" style="4" customWidth="1"/>
    <col min="8993" max="8993" width="1.7109375" style="4" customWidth="1"/>
    <col min="8994" max="8994" width="6" style="4" customWidth="1"/>
    <col min="8995" max="8996" width="5.28515625" style="4" customWidth="1"/>
    <col min="8997" max="8997" width="1.7109375" style="4" customWidth="1"/>
    <col min="8998" max="9000" width="5.28515625" style="4" customWidth="1"/>
    <col min="9001" max="9001" width="1.7109375" style="4" customWidth="1"/>
    <col min="9002" max="9004" width="5.28515625" style="4" customWidth="1"/>
    <col min="9005" max="9005" width="1.7109375" style="4" customWidth="1"/>
    <col min="9006" max="9008" width="5.28515625" style="4" customWidth="1"/>
    <col min="9009" max="9009" width="1.7109375" style="4" customWidth="1"/>
    <col min="9010" max="9012" width="5.28515625" style="4" customWidth="1"/>
    <col min="9013" max="9013" width="1.7109375" style="4" customWidth="1"/>
    <col min="9014" max="9016" width="5.28515625" style="4" customWidth="1"/>
    <col min="9017" max="9215" width="11.42578125" style="4"/>
    <col min="9216" max="9216" width="22.7109375" style="4" customWidth="1"/>
    <col min="9217" max="9217" width="7.28515625" style="4" customWidth="1"/>
    <col min="9218" max="9218" width="6.85546875" style="4" customWidth="1"/>
    <col min="9219" max="9219" width="6" style="4" bestFit="1" customWidth="1"/>
    <col min="9220" max="9220" width="1.7109375" style="4" customWidth="1"/>
    <col min="9221" max="9221" width="6" style="4" bestFit="1" customWidth="1"/>
    <col min="9222" max="9223" width="5.42578125" style="4" customWidth="1"/>
    <col min="9224" max="9224" width="1.7109375" style="4" customWidth="1"/>
    <col min="9225" max="9227" width="5.140625" style="4" customWidth="1"/>
    <col min="9228" max="9228" width="1.7109375" style="4" customWidth="1"/>
    <col min="9229" max="9231" width="4.7109375" style="4" customWidth="1"/>
    <col min="9232" max="9232" width="1.7109375" style="4" customWidth="1"/>
    <col min="9233" max="9235" width="4.7109375" style="4" customWidth="1"/>
    <col min="9236" max="9236" width="1.7109375" style="4" customWidth="1"/>
    <col min="9237" max="9239" width="4.7109375" style="4" customWidth="1"/>
    <col min="9240" max="9240" width="1.7109375" style="4" customWidth="1"/>
    <col min="9241" max="9241" width="4.85546875" style="4" bestFit="1" customWidth="1"/>
    <col min="9242" max="9242" width="4" style="4" customWidth="1"/>
    <col min="9243" max="9243" width="5" style="4" customWidth="1"/>
    <col min="9244" max="9244" width="11.42578125" style="4"/>
    <col min="9245" max="9245" width="12.42578125" style="4" customWidth="1"/>
    <col min="9246" max="9246" width="10.85546875" style="4" customWidth="1"/>
    <col min="9247" max="9248" width="6.140625" style="4" customWidth="1"/>
    <col min="9249" max="9249" width="1.7109375" style="4" customWidth="1"/>
    <col min="9250" max="9250" width="6" style="4" customWidth="1"/>
    <col min="9251" max="9252" width="5.28515625" style="4" customWidth="1"/>
    <col min="9253" max="9253" width="1.7109375" style="4" customWidth="1"/>
    <col min="9254" max="9256" width="5.28515625" style="4" customWidth="1"/>
    <col min="9257" max="9257" width="1.7109375" style="4" customWidth="1"/>
    <col min="9258" max="9260" width="5.28515625" style="4" customWidth="1"/>
    <col min="9261" max="9261" width="1.7109375" style="4" customWidth="1"/>
    <col min="9262" max="9264" width="5.28515625" style="4" customWidth="1"/>
    <col min="9265" max="9265" width="1.7109375" style="4" customWidth="1"/>
    <col min="9266" max="9268" width="5.28515625" style="4" customWidth="1"/>
    <col min="9269" max="9269" width="1.7109375" style="4" customWidth="1"/>
    <col min="9270" max="9272" width="5.28515625" style="4" customWidth="1"/>
    <col min="9273" max="9471" width="11.42578125" style="4"/>
    <col min="9472" max="9472" width="22.7109375" style="4" customWidth="1"/>
    <col min="9473" max="9473" width="7.28515625" style="4" customWidth="1"/>
    <col min="9474" max="9474" width="6.85546875" style="4" customWidth="1"/>
    <col min="9475" max="9475" width="6" style="4" bestFit="1" customWidth="1"/>
    <col min="9476" max="9476" width="1.7109375" style="4" customWidth="1"/>
    <col min="9477" max="9477" width="6" style="4" bestFit="1" customWidth="1"/>
    <col min="9478" max="9479" width="5.42578125" style="4" customWidth="1"/>
    <col min="9480" max="9480" width="1.7109375" style="4" customWidth="1"/>
    <col min="9481" max="9483" width="5.140625" style="4" customWidth="1"/>
    <col min="9484" max="9484" width="1.7109375" style="4" customWidth="1"/>
    <col min="9485" max="9487" width="4.7109375" style="4" customWidth="1"/>
    <col min="9488" max="9488" width="1.7109375" style="4" customWidth="1"/>
    <col min="9489" max="9491" width="4.7109375" style="4" customWidth="1"/>
    <col min="9492" max="9492" width="1.7109375" style="4" customWidth="1"/>
    <col min="9493" max="9495" width="4.7109375" style="4" customWidth="1"/>
    <col min="9496" max="9496" width="1.7109375" style="4" customWidth="1"/>
    <col min="9497" max="9497" width="4.85546875" style="4" bestFit="1" customWidth="1"/>
    <col min="9498" max="9498" width="4" style="4" customWidth="1"/>
    <col min="9499" max="9499" width="5" style="4" customWidth="1"/>
    <col min="9500" max="9500" width="11.42578125" style="4"/>
    <col min="9501" max="9501" width="12.42578125" style="4" customWidth="1"/>
    <col min="9502" max="9502" width="10.85546875" style="4" customWidth="1"/>
    <col min="9503" max="9504" width="6.140625" style="4" customWidth="1"/>
    <col min="9505" max="9505" width="1.7109375" style="4" customWidth="1"/>
    <col min="9506" max="9506" width="6" style="4" customWidth="1"/>
    <col min="9507" max="9508" width="5.28515625" style="4" customWidth="1"/>
    <col min="9509" max="9509" width="1.7109375" style="4" customWidth="1"/>
    <col min="9510" max="9512" width="5.28515625" style="4" customWidth="1"/>
    <col min="9513" max="9513" width="1.7109375" style="4" customWidth="1"/>
    <col min="9514" max="9516" width="5.28515625" style="4" customWidth="1"/>
    <col min="9517" max="9517" width="1.7109375" style="4" customWidth="1"/>
    <col min="9518" max="9520" width="5.28515625" style="4" customWidth="1"/>
    <col min="9521" max="9521" width="1.7109375" style="4" customWidth="1"/>
    <col min="9522" max="9524" width="5.28515625" style="4" customWidth="1"/>
    <col min="9525" max="9525" width="1.7109375" style="4" customWidth="1"/>
    <col min="9526" max="9528" width="5.28515625" style="4" customWidth="1"/>
    <col min="9529" max="9727" width="11.42578125" style="4"/>
    <col min="9728" max="9728" width="22.7109375" style="4" customWidth="1"/>
    <col min="9729" max="9729" width="7.28515625" style="4" customWidth="1"/>
    <col min="9730" max="9730" width="6.85546875" style="4" customWidth="1"/>
    <col min="9731" max="9731" width="6" style="4" bestFit="1" customWidth="1"/>
    <col min="9732" max="9732" width="1.7109375" style="4" customWidth="1"/>
    <col min="9733" max="9733" width="6" style="4" bestFit="1" customWidth="1"/>
    <col min="9734" max="9735" width="5.42578125" style="4" customWidth="1"/>
    <col min="9736" max="9736" width="1.7109375" style="4" customWidth="1"/>
    <col min="9737" max="9739" width="5.140625" style="4" customWidth="1"/>
    <col min="9740" max="9740" width="1.7109375" style="4" customWidth="1"/>
    <col min="9741" max="9743" width="4.7109375" style="4" customWidth="1"/>
    <col min="9744" max="9744" width="1.7109375" style="4" customWidth="1"/>
    <col min="9745" max="9747" width="4.7109375" style="4" customWidth="1"/>
    <col min="9748" max="9748" width="1.7109375" style="4" customWidth="1"/>
    <col min="9749" max="9751" width="4.7109375" style="4" customWidth="1"/>
    <col min="9752" max="9752" width="1.7109375" style="4" customWidth="1"/>
    <col min="9753" max="9753" width="4.85546875" style="4" bestFit="1" customWidth="1"/>
    <col min="9754" max="9754" width="4" style="4" customWidth="1"/>
    <col min="9755" max="9755" width="5" style="4" customWidth="1"/>
    <col min="9756" max="9756" width="11.42578125" style="4"/>
    <col min="9757" max="9757" width="12.42578125" style="4" customWidth="1"/>
    <col min="9758" max="9758" width="10.85546875" style="4" customWidth="1"/>
    <col min="9759" max="9760" width="6.140625" style="4" customWidth="1"/>
    <col min="9761" max="9761" width="1.7109375" style="4" customWidth="1"/>
    <col min="9762" max="9762" width="6" style="4" customWidth="1"/>
    <col min="9763" max="9764" width="5.28515625" style="4" customWidth="1"/>
    <col min="9765" max="9765" width="1.7109375" style="4" customWidth="1"/>
    <col min="9766" max="9768" width="5.28515625" style="4" customWidth="1"/>
    <col min="9769" max="9769" width="1.7109375" style="4" customWidth="1"/>
    <col min="9770" max="9772" width="5.28515625" style="4" customWidth="1"/>
    <col min="9773" max="9773" width="1.7109375" style="4" customWidth="1"/>
    <col min="9774" max="9776" width="5.28515625" style="4" customWidth="1"/>
    <col min="9777" max="9777" width="1.7109375" style="4" customWidth="1"/>
    <col min="9778" max="9780" width="5.28515625" style="4" customWidth="1"/>
    <col min="9781" max="9781" width="1.7109375" style="4" customWidth="1"/>
    <col min="9782" max="9784" width="5.28515625" style="4" customWidth="1"/>
    <col min="9785" max="9983" width="11.42578125" style="4"/>
    <col min="9984" max="9984" width="22.7109375" style="4" customWidth="1"/>
    <col min="9985" max="9985" width="7.28515625" style="4" customWidth="1"/>
    <col min="9986" max="9986" width="6.85546875" style="4" customWidth="1"/>
    <col min="9987" max="9987" width="6" style="4" bestFit="1" customWidth="1"/>
    <col min="9988" max="9988" width="1.7109375" style="4" customWidth="1"/>
    <col min="9989" max="9989" width="6" style="4" bestFit="1" customWidth="1"/>
    <col min="9990" max="9991" width="5.42578125" style="4" customWidth="1"/>
    <col min="9992" max="9992" width="1.7109375" style="4" customWidth="1"/>
    <col min="9993" max="9995" width="5.140625" style="4" customWidth="1"/>
    <col min="9996" max="9996" width="1.7109375" style="4" customWidth="1"/>
    <col min="9997" max="9999" width="4.7109375" style="4" customWidth="1"/>
    <col min="10000" max="10000" width="1.7109375" style="4" customWidth="1"/>
    <col min="10001" max="10003" width="4.7109375" style="4" customWidth="1"/>
    <col min="10004" max="10004" width="1.7109375" style="4" customWidth="1"/>
    <col min="10005" max="10007" width="4.7109375" style="4" customWidth="1"/>
    <col min="10008" max="10008" width="1.7109375" style="4" customWidth="1"/>
    <col min="10009" max="10009" width="4.85546875" style="4" bestFit="1" customWidth="1"/>
    <col min="10010" max="10010" width="4" style="4" customWidth="1"/>
    <col min="10011" max="10011" width="5" style="4" customWidth="1"/>
    <col min="10012" max="10012" width="11.42578125" style="4"/>
    <col min="10013" max="10013" width="12.42578125" style="4" customWidth="1"/>
    <col min="10014" max="10014" width="10.85546875" style="4" customWidth="1"/>
    <col min="10015" max="10016" width="6.140625" style="4" customWidth="1"/>
    <col min="10017" max="10017" width="1.7109375" style="4" customWidth="1"/>
    <col min="10018" max="10018" width="6" style="4" customWidth="1"/>
    <col min="10019" max="10020" width="5.28515625" style="4" customWidth="1"/>
    <col min="10021" max="10021" width="1.7109375" style="4" customWidth="1"/>
    <col min="10022" max="10024" width="5.28515625" style="4" customWidth="1"/>
    <col min="10025" max="10025" width="1.7109375" style="4" customWidth="1"/>
    <col min="10026" max="10028" width="5.28515625" style="4" customWidth="1"/>
    <col min="10029" max="10029" width="1.7109375" style="4" customWidth="1"/>
    <col min="10030" max="10032" width="5.28515625" style="4" customWidth="1"/>
    <col min="10033" max="10033" width="1.7109375" style="4" customWidth="1"/>
    <col min="10034" max="10036" width="5.28515625" style="4" customWidth="1"/>
    <col min="10037" max="10037" width="1.7109375" style="4" customWidth="1"/>
    <col min="10038" max="10040" width="5.28515625" style="4" customWidth="1"/>
    <col min="10041" max="10239" width="11.42578125" style="4"/>
    <col min="10240" max="10240" width="22.7109375" style="4" customWidth="1"/>
    <col min="10241" max="10241" width="7.28515625" style="4" customWidth="1"/>
    <col min="10242" max="10242" width="6.85546875" style="4" customWidth="1"/>
    <col min="10243" max="10243" width="6" style="4" bestFit="1" customWidth="1"/>
    <col min="10244" max="10244" width="1.7109375" style="4" customWidth="1"/>
    <col min="10245" max="10245" width="6" style="4" bestFit="1" customWidth="1"/>
    <col min="10246" max="10247" width="5.42578125" style="4" customWidth="1"/>
    <col min="10248" max="10248" width="1.7109375" style="4" customWidth="1"/>
    <col min="10249" max="10251" width="5.140625" style="4" customWidth="1"/>
    <col min="10252" max="10252" width="1.7109375" style="4" customWidth="1"/>
    <col min="10253" max="10255" width="4.7109375" style="4" customWidth="1"/>
    <col min="10256" max="10256" width="1.7109375" style="4" customWidth="1"/>
    <col min="10257" max="10259" width="4.7109375" style="4" customWidth="1"/>
    <col min="10260" max="10260" width="1.7109375" style="4" customWidth="1"/>
    <col min="10261" max="10263" width="4.7109375" style="4" customWidth="1"/>
    <col min="10264" max="10264" width="1.7109375" style="4" customWidth="1"/>
    <col min="10265" max="10265" width="4.85546875" style="4" bestFit="1" customWidth="1"/>
    <col min="10266" max="10266" width="4" style="4" customWidth="1"/>
    <col min="10267" max="10267" width="5" style="4" customWidth="1"/>
    <col min="10268" max="10268" width="11.42578125" style="4"/>
    <col min="10269" max="10269" width="12.42578125" style="4" customWidth="1"/>
    <col min="10270" max="10270" width="10.85546875" style="4" customWidth="1"/>
    <col min="10271" max="10272" width="6.140625" style="4" customWidth="1"/>
    <col min="10273" max="10273" width="1.7109375" style="4" customWidth="1"/>
    <col min="10274" max="10274" width="6" style="4" customWidth="1"/>
    <col min="10275" max="10276" width="5.28515625" style="4" customWidth="1"/>
    <col min="10277" max="10277" width="1.7109375" style="4" customWidth="1"/>
    <col min="10278" max="10280" width="5.28515625" style="4" customWidth="1"/>
    <col min="10281" max="10281" width="1.7109375" style="4" customWidth="1"/>
    <col min="10282" max="10284" width="5.28515625" style="4" customWidth="1"/>
    <col min="10285" max="10285" width="1.7109375" style="4" customWidth="1"/>
    <col min="10286" max="10288" width="5.28515625" style="4" customWidth="1"/>
    <col min="10289" max="10289" width="1.7109375" style="4" customWidth="1"/>
    <col min="10290" max="10292" width="5.28515625" style="4" customWidth="1"/>
    <col min="10293" max="10293" width="1.7109375" style="4" customWidth="1"/>
    <col min="10294" max="10296" width="5.28515625" style="4" customWidth="1"/>
    <col min="10297" max="10495" width="11.42578125" style="4"/>
    <col min="10496" max="10496" width="22.7109375" style="4" customWidth="1"/>
    <col min="10497" max="10497" width="7.28515625" style="4" customWidth="1"/>
    <col min="10498" max="10498" width="6.85546875" style="4" customWidth="1"/>
    <col min="10499" max="10499" width="6" style="4" bestFit="1" customWidth="1"/>
    <col min="10500" max="10500" width="1.7109375" style="4" customWidth="1"/>
    <col min="10501" max="10501" width="6" style="4" bestFit="1" customWidth="1"/>
    <col min="10502" max="10503" width="5.42578125" style="4" customWidth="1"/>
    <col min="10504" max="10504" width="1.7109375" style="4" customWidth="1"/>
    <col min="10505" max="10507" width="5.140625" style="4" customWidth="1"/>
    <col min="10508" max="10508" width="1.7109375" style="4" customWidth="1"/>
    <col min="10509" max="10511" width="4.7109375" style="4" customWidth="1"/>
    <col min="10512" max="10512" width="1.7109375" style="4" customWidth="1"/>
    <col min="10513" max="10515" width="4.7109375" style="4" customWidth="1"/>
    <col min="10516" max="10516" width="1.7109375" style="4" customWidth="1"/>
    <col min="10517" max="10519" width="4.7109375" style="4" customWidth="1"/>
    <col min="10520" max="10520" width="1.7109375" style="4" customWidth="1"/>
    <col min="10521" max="10521" width="4.85546875" style="4" bestFit="1" customWidth="1"/>
    <col min="10522" max="10522" width="4" style="4" customWidth="1"/>
    <col min="10523" max="10523" width="5" style="4" customWidth="1"/>
    <col min="10524" max="10524" width="11.42578125" style="4"/>
    <col min="10525" max="10525" width="12.42578125" style="4" customWidth="1"/>
    <col min="10526" max="10526" width="10.85546875" style="4" customWidth="1"/>
    <col min="10527" max="10528" width="6.140625" style="4" customWidth="1"/>
    <col min="10529" max="10529" width="1.7109375" style="4" customWidth="1"/>
    <col min="10530" max="10530" width="6" style="4" customWidth="1"/>
    <col min="10531" max="10532" width="5.28515625" style="4" customWidth="1"/>
    <col min="10533" max="10533" width="1.7109375" style="4" customWidth="1"/>
    <col min="10534" max="10536" width="5.28515625" style="4" customWidth="1"/>
    <col min="10537" max="10537" width="1.7109375" style="4" customWidth="1"/>
    <col min="10538" max="10540" width="5.28515625" style="4" customWidth="1"/>
    <col min="10541" max="10541" width="1.7109375" style="4" customWidth="1"/>
    <col min="10542" max="10544" width="5.28515625" style="4" customWidth="1"/>
    <col min="10545" max="10545" width="1.7109375" style="4" customWidth="1"/>
    <col min="10546" max="10548" width="5.28515625" style="4" customWidth="1"/>
    <col min="10549" max="10549" width="1.7109375" style="4" customWidth="1"/>
    <col min="10550" max="10552" width="5.28515625" style="4" customWidth="1"/>
    <col min="10553" max="10751" width="11.42578125" style="4"/>
    <col min="10752" max="10752" width="22.7109375" style="4" customWidth="1"/>
    <col min="10753" max="10753" width="7.28515625" style="4" customWidth="1"/>
    <col min="10754" max="10754" width="6.85546875" style="4" customWidth="1"/>
    <col min="10755" max="10755" width="6" style="4" bestFit="1" customWidth="1"/>
    <col min="10756" max="10756" width="1.7109375" style="4" customWidth="1"/>
    <col min="10757" max="10757" width="6" style="4" bestFit="1" customWidth="1"/>
    <col min="10758" max="10759" width="5.42578125" style="4" customWidth="1"/>
    <col min="10760" max="10760" width="1.7109375" style="4" customWidth="1"/>
    <col min="10761" max="10763" width="5.140625" style="4" customWidth="1"/>
    <col min="10764" max="10764" width="1.7109375" style="4" customWidth="1"/>
    <col min="10765" max="10767" width="4.7109375" style="4" customWidth="1"/>
    <col min="10768" max="10768" width="1.7109375" style="4" customWidth="1"/>
    <col min="10769" max="10771" width="4.7109375" style="4" customWidth="1"/>
    <col min="10772" max="10772" width="1.7109375" style="4" customWidth="1"/>
    <col min="10773" max="10775" width="4.7109375" style="4" customWidth="1"/>
    <col min="10776" max="10776" width="1.7109375" style="4" customWidth="1"/>
    <col min="10777" max="10777" width="4.85546875" style="4" bestFit="1" customWidth="1"/>
    <col min="10778" max="10778" width="4" style="4" customWidth="1"/>
    <col min="10779" max="10779" width="5" style="4" customWidth="1"/>
    <col min="10780" max="10780" width="11.42578125" style="4"/>
    <col min="10781" max="10781" width="12.42578125" style="4" customWidth="1"/>
    <col min="10782" max="10782" width="10.85546875" style="4" customWidth="1"/>
    <col min="10783" max="10784" width="6.140625" style="4" customWidth="1"/>
    <col min="10785" max="10785" width="1.7109375" style="4" customWidth="1"/>
    <col min="10786" max="10786" width="6" style="4" customWidth="1"/>
    <col min="10787" max="10788" width="5.28515625" style="4" customWidth="1"/>
    <col min="10789" max="10789" width="1.7109375" style="4" customWidth="1"/>
    <col min="10790" max="10792" width="5.28515625" style="4" customWidth="1"/>
    <col min="10793" max="10793" width="1.7109375" style="4" customWidth="1"/>
    <col min="10794" max="10796" width="5.28515625" style="4" customWidth="1"/>
    <col min="10797" max="10797" width="1.7109375" style="4" customWidth="1"/>
    <col min="10798" max="10800" width="5.28515625" style="4" customWidth="1"/>
    <col min="10801" max="10801" width="1.7109375" style="4" customWidth="1"/>
    <col min="10802" max="10804" width="5.28515625" style="4" customWidth="1"/>
    <col min="10805" max="10805" width="1.7109375" style="4" customWidth="1"/>
    <col min="10806" max="10808" width="5.28515625" style="4" customWidth="1"/>
    <col min="10809" max="11007" width="11.42578125" style="4"/>
    <col min="11008" max="11008" width="22.7109375" style="4" customWidth="1"/>
    <col min="11009" max="11009" width="7.28515625" style="4" customWidth="1"/>
    <col min="11010" max="11010" width="6.85546875" style="4" customWidth="1"/>
    <col min="11011" max="11011" width="6" style="4" bestFit="1" customWidth="1"/>
    <col min="11012" max="11012" width="1.7109375" style="4" customWidth="1"/>
    <col min="11013" max="11013" width="6" style="4" bestFit="1" customWidth="1"/>
    <col min="11014" max="11015" width="5.42578125" style="4" customWidth="1"/>
    <col min="11016" max="11016" width="1.7109375" style="4" customWidth="1"/>
    <col min="11017" max="11019" width="5.140625" style="4" customWidth="1"/>
    <col min="11020" max="11020" width="1.7109375" style="4" customWidth="1"/>
    <col min="11021" max="11023" width="4.7109375" style="4" customWidth="1"/>
    <col min="11024" max="11024" width="1.7109375" style="4" customWidth="1"/>
    <col min="11025" max="11027" width="4.7109375" style="4" customWidth="1"/>
    <col min="11028" max="11028" width="1.7109375" style="4" customWidth="1"/>
    <col min="11029" max="11031" width="4.7109375" style="4" customWidth="1"/>
    <col min="11032" max="11032" width="1.7109375" style="4" customWidth="1"/>
    <col min="11033" max="11033" width="4.85546875" style="4" bestFit="1" customWidth="1"/>
    <col min="11034" max="11034" width="4" style="4" customWidth="1"/>
    <col min="11035" max="11035" width="5" style="4" customWidth="1"/>
    <col min="11036" max="11036" width="11.42578125" style="4"/>
    <col min="11037" max="11037" width="12.42578125" style="4" customWidth="1"/>
    <col min="11038" max="11038" width="10.85546875" style="4" customWidth="1"/>
    <col min="11039" max="11040" width="6.140625" style="4" customWidth="1"/>
    <col min="11041" max="11041" width="1.7109375" style="4" customWidth="1"/>
    <col min="11042" max="11042" width="6" style="4" customWidth="1"/>
    <col min="11043" max="11044" width="5.28515625" style="4" customWidth="1"/>
    <col min="11045" max="11045" width="1.7109375" style="4" customWidth="1"/>
    <col min="11046" max="11048" width="5.28515625" style="4" customWidth="1"/>
    <col min="11049" max="11049" width="1.7109375" style="4" customWidth="1"/>
    <col min="11050" max="11052" width="5.28515625" style="4" customWidth="1"/>
    <col min="11053" max="11053" width="1.7109375" style="4" customWidth="1"/>
    <col min="11054" max="11056" width="5.28515625" style="4" customWidth="1"/>
    <col min="11057" max="11057" width="1.7109375" style="4" customWidth="1"/>
    <col min="11058" max="11060" width="5.28515625" style="4" customWidth="1"/>
    <col min="11061" max="11061" width="1.7109375" style="4" customWidth="1"/>
    <col min="11062" max="11064" width="5.28515625" style="4" customWidth="1"/>
    <col min="11065" max="11263" width="11.42578125" style="4"/>
    <col min="11264" max="11264" width="22.7109375" style="4" customWidth="1"/>
    <col min="11265" max="11265" width="7.28515625" style="4" customWidth="1"/>
    <col min="11266" max="11266" width="6.85546875" style="4" customWidth="1"/>
    <col min="11267" max="11267" width="6" style="4" bestFit="1" customWidth="1"/>
    <col min="11268" max="11268" width="1.7109375" style="4" customWidth="1"/>
    <col min="11269" max="11269" width="6" style="4" bestFit="1" customWidth="1"/>
    <col min="11270" max="11271" width="5.42578125" style="4" customWidth="1"/>
    <col min="11272" max="11272" width="1.7109375" style="4" customWidth="1"/>
    <col min="11273" max="11275" width="5.140625" style="4" customWidth="1"/>
    <col min="11276" max="11276" width="1.7109375" style="4" customWidth="1"/>
    <col min="11277" max="11279" width="4.7109375" style="4" customWidth="1"/>
    <col min="11280" max="11280" width="1.7109375" style="4" customWidth="1"/>
    <col min="11281" max="11283" width="4.7109375" style="4" customWidth="1"/>
    <col min="11284" max="11284" width="1.7109375" style="4" customWidth="1"/>
    <col min="11285" max="11287" width="4.7109375" style="4" customWidth="1"/>
    <col min="11288" max="11288" width="1.7109375" style="4" customWidth="1"/>
    <col min="11289" max="11289" width="4.85546875" style="4" bestFit="1" customWidth="1"/>
    <col min="11290" max="11290" width="4" style="4" customWidth="1"/>
    <col min="11291" max="11291" width="5" style="4" customWidth="1"/>
    <col min="11292" max="11292" width="11.42578125" style="4"/>
    <col min="11293" max="11293" width="12.42578125" style="4" customWidth="1"/>
    <col min="11294" max="11294" width="10.85546875" style="4" customWidth="1"/>
    <col min="11295" max="11296" width="6.140625" style="4" customWidth="1"/>
    <col min="11297" max="11297" width="1.7109375" style="4" customWidth="1"/>
    <col min="11298" max="11298" width="6" style="4" customWidth="1"/>
    <col min="11299" max="11300" width="5.28515625" style="4" customWidth="1"/>
    <col min="11301" max="11301" width="1.7109375" style="4" customWidth="1"/>
    <col min="11302" max="11304" width="5.28515625" style="4" customWidth="1"/>
    <col min="11305" max="11305" width="1.7109375" style="4" customWidth="1"/>
    <col min="11306" max="11308" width="5.28515625" style="4" customWidth="1"/>
    <col min="11309" max="11309" width="1.7109375" style="4" customWidth="1"/>
    <col min="11310" max="11312" width="5.28515625" style="4" customWidth="1"/>
    <col min="11313" max="11313" width="1.7109375" style="4" customWidth="1"/>
    <col min="11314" max="11316" width="5.28515625" style="4" customWidth="1"/>
    <col min="11317" max="11317" width="1.7109375" style="4" customWidth="1"/>
    <col min="11318" max="11320" width="5.28515625" style="4" customWidth="1"/>
    <col min="11321" max="11519" width="11.42578125" style="4"/>
    <col min="11520" max="11520" width="22.7109375" style="4" customWidth="1"/>
    <col min="11521" max="11521" width="7.28515625" style="4" customWidth="1"/>
    <col min="11522" max="11522" width="6.85546875" style="4" customWidth="1"/>
    <col min="11523" max="11523" width="6" style="4" bestFit="1" customWidth="1"/>
    <col min="11524" max="11524" width="1.7109375" style="4" customWidth="1"/>
    <col min="11525" max="11525" width="6" style="4" bestFit="1" customWidth="1"/>
    <col min="11526" max="11527" width="5.42578125" style="4" customWidth="1"/>
    <col min="11528" max="11528" width="1.7109375" style="4" customWidth="1"/>
    <col min="11529" max="11531" width="5.140625" style="4" customWidth="1"/>
    <col min="11532" max="11532" width="1.7109375" style="4" customWidth="1"/>
    <col min="11533" max="11535" width="4.7109375" style="4" customWidth="1"/>
    <col min="11536" max="11536" width="1.7109375" style="4" customWidth="1"/>
    <col min="11537" max="11539" width="4.7109375" style="4" customWidth="1"/>
    <col min="11540" max="11540" width="1.7109375" style="4" customWidth="1"/>
    <col min="11541" max="11543" width="4.7109375" style="4" customWidth="1"/>
    <col min="11544" max="11544" width="1.7109375" style="4" customWidth="1"/>
    <col min="11545" max="11545" width="4.85546875" style="4" bestFit="1" customWidth="1"/>
    <col min="11546" max="11546" width="4" style="4" customWidth="1"/>
    <col min="11547" max="11547" width="5" style="4" customWidth="1"/>
    <col min="11548" max="11548" width="11.42578125" style="4"/>
    <col min="11549" max="11549" width="12.42578125" style="4" customWidth="1"/>
    <col min="11550" max="11550" width="10.85546875" style="4" customWidth="1"/>
    <col min="11551" max="11552" width="6.140625" style="4" customWidth="1"/>
    <col min="11553" max="11553" width="1.7109375" style="4" customWidth="1"/>
    <col min="11554" max="11554" width="6" style="4" customWidth="1"/>
    <col min="11555" max="11556" width="5.28515625" style="4" customWidth="1"/>
    <col min="11557" max="11557" width="1.7109375" style="4" customWidth="1"/>
    <col min="11558" max="11560" width="5.28515625" style="4" customWidth="1"/>
    <col min="11561" max="11561" width="1.7109375" style="4" customWidth="1"/>
    <col min="11562" max="11564" width="5.28515625" style="4" customWidth="1"/>
    <col min="11565" max="11565" width="1.7109375" style="4" customWidth="1"/>
    <col min="11566" max="11568" width="5.28515625" style="4" customWidth="1"/>
    <col min="11569" max="11569" width="1.7109375" style="4" customWidth="1"/>
    <col min="11570" max="11572" width="5.28515625" style="4" customWidth="1"/>
    <col min="11573" max="11573" width="1.7109375" style="4" customWidth="1"/>
    <col min="11574" max="11576" width="5.28515625" style="4" customWidth="1"/>
    <col min="11577" max="11775" width="11.42578125" style="4"/>
    <col min="11776" max="11776" width="22.7109375" style="4" customWidth="1"/>
    <col min="11777" max="11777" width="7.28515625" style="4" customWidth="1"/>
    <col min="11778" max="11778" width="6.85546875" style="4" customWidth="1"/>
    <col min="11779" max="11779" width="6" style="4" bestFit="1" customWidth="1"/>
    <col min="11780" max="11780" width="1.7109375" style="4" customWidth="1"/>
    <col min="11781" max="11781" width="6" style="4" bestFit="1" customWidth="1"/>
    <col min="11782" max="11783" width="5.42578125" style="4" customWidth="1"/>
    <col min="11784" max="11784" width="1.7109375" style="4" customWidth="1"/>
    <col min="11785" max="11787" width="5.140625" style="4" customWidth="1"/>
    <col min="11788" max="11788" width="1.7109375" style="4" customWidth="1"/>
    <col min="11789" max="11791" width="4.7109375" style="4" customWidth="1"/>
    <col min="11792" max="11792" width="1.7109375" style="4" customWidth="1"/>
    <col min="11793" max="11795" width="4.7109375" style="4" customWidth="1"/>
    <col min="11796" max="11796" width="1.7109375" style="4" customWidth="1"/>
    <col min="11797" max="11799" width="4.7109375" style="4" customWidth="1"/>
    <col min="11800" max="11800" width="1.7109375" style="4" customWidth="1"/>
    <col min="11801" max="11801" width="4.85546875" style="4" bestFit="1" customWidth="1"/>
    <col min="11802" max="11802" width="4" style="4" customWidth="1"/>
    <col min="11803" max="11803" width="5" style="4" customWidth="1"/>
    <col min="11804" max="11804" width="11.42578125" style="4"/>
    <col min="11805" max="11805" width="12.42578125" style="4" customWidth="1"/>
    <col min="11806" max="11806" width="10.85546875" style="4" customWidth="1"/>
    <col min="11807" max="11808" width="6.140625" style="4" customWidth="1"/>
    <col min="11809" max="11809" width="1.7109375" style="4" customWidth="1"/>
    <col min="11810" max="11810" width="6" style="4" customWidth="1"/>
    <col min="11811" max="11812" width="5.28515625" style="4" customWidth="1"/>
    <col min="11813" max="11813" width="1.7109375" style="4" customWidth="1"/>
    <col min="11814" max="11816" width="5.28515625" style="4" customWidth="1"/>
    <col min="11817" max="11817" width="1.7109375" style="4" customWidth="1"/>
    <col min="11818" max="11820" width="5.28515625" style="4" customWidth="1"/>
    <col min="11821" max="11821" width="1.7109375" style="4" customWidth="1"/>
    <col min="11822" max="11824" width="5.28515625" style="4" customWidth="1"/>
    <col min="11825" max="11825" width="1.7109375" style="4" customWidth="1"/>
    <col min="11826" max="11828" width="5.28515625" style="4" customWidth="1"/>
    <col min="11829" max="11829" width="1.7109375" style="4" customWidth="1"/>
    <col min="11830" max="11832" width="5.28515625" style="4" customWidth="1"/>
    <col min="11833" max="12031" width="11.42578125" style="4"/>
    <col min="12032" max="12032" width="22.7109375" style="4" customWidth="1"/>
    <col min="12033" max="12033" width="7.28515625" style="4" customWidth="1"/>
    <col min="12034" max="12034" width="6.85546875" style="4" customWidth="1"/>
    <col min="12035" max="12035" width="6" style="4" bestFit="1" customWidth="1"/>
    <col min="12036" max="12036" width="1.7109375" style="4" customWidth="1"/>
    <col min="12037" max="12037" width="6" style="4" bestFit="1" customWidth="1"/>
    <col min="12038" max="12039" width="5.42578125" style="4" customWidth="1"/>
    <col min="12040" max="12040" width="1.7109375" style="4" customWidth="1"/>
    <col min="12041" max="12043" width="5.140625" style="4" customWidth="1"/>
    <col min="12044" max="12044" width="1.7109375" style="4" customWidth="1"/>
    <col min="12045" max="12047" width="4.7109375" style="4" customWidth="1"/>
    <col min="12048" max="12048" width="1.7109375" style="4" customWidth="1"/>
    <col min="12049" max="12051" width="4.7109375" style="4" customWidth="1"/>
    <col min="12052" max="12052" width="1.7109375" style="4" customWidth="1"/>
    <col min="12053" max="12055" width="4.7109375" style="4" customWidth="1"/>
    <col min="12056" max="12056" width="1.7109375" style="4" customWidth="1"/>
    <col min="12057" max="12057" width="4.85546875" style="4" bestFit="1" customWidth="1"/>
    <col min="12058" max="12058" width="4" style="4" customWidth="1"/>
    <col min="12059" max="12059" width="5" style="4" customWidth="1"/>
    <col min="12060" max="12060" width="11.42578125" style="4"/>
    <col min="12061" max="12061" width="12.42578125" style="4" customWidth="1"/>
    <col min="12062" max="12062" width="10.85546875" style="4" customWidth="1"/>
    <col min="12063" max="12064" width="6.140625" style="4" customWidth="1"/>
    <col min="12065" max="12065" width="1.7109375" style="4" customWidth="1"/>
    <col min="12066" max="12066" width="6" style="4" customWidth="1"/>
    <col min="12067" max="12068" width="5.28515625" style="4" customWidth="1"/>
    <col min="12069" max="12069" width="1.7109375" style="4" customWidth="1"/>
    <col min="12070" max="12072" width="5.28515625" style="4" customWidth="1"/>
    <col min="12073" max="12073" width="1.7109375" style="4" customWidth="1"/>
    <col min="12074" max="12076" width="5.28515625" style="4" customWidth="1"/>
    <col min="12077" max="12077" width="1.7109375" style="4" customWidth="1"/>
    <col min="12078" max="12080" width="5.28515625" style="4" customWidth="1"/>
    <col min="12081" max="12081" width="1.7109375" style="4" customWidth="1"/>
    <col min="12082" max="12084" width="5.28515625" style="4" customWidth="1"/>
    <col min="12085" max="12085" width="1.7109375" style="4" customWidth="1"/>
    <col min="12086" max="12088" width="5.28515625" style="4" customWidth="1"/>
    <col min="12089" max="12287" width="11.42578125" style="4"/>
    <col min="12288" max="12288" width="22.7109375" style="4" customWidth="1"/>
    <col min="12289" max="12289" width="7.28515625" style="4" customWidth="1"/>
    <col min="12290" max="12290" width="6.85546875" style="4" customWidth="1"/>
    <col min="12291" max="12291" width="6" style="4" bestFit="1" customWidth="1"/>
    <col min="12292" max="12292" width="1.7109375" style="4" customWidth="1"/>
    <col min="12293" max="12293" width="6" style="4" bestFit="1" customWidth="1"/>
    <col min="12294" max="12295" width="5.42578125" style="4" customWidth="1"/>
    <col min="12296" max="12296" width="1.7109375" style="4" customWidth="1"/>
    <col min="12297" max="12299" width="5.140625" style="4" customWidth="1"/>
    <col min="12300" max="12300" width="1.7109375" style="4" customWidth="1"/>
    <col min="12301" max="12303" width="4.7109375" style="4" customWidth="1"/>
    <col min="12304" max="12304" width="1.7109375" style="4" customWidth="1"/>
    <col min="12305" max="12307" width="4.7109375" style="4" customWidth="1"/>
    <col min="12308" max="12308" width="1.7109375" style="4" customWidth="1"/>
    <col min="12309" max="12311" width="4.7109375" style="4" customWidth="1"/>
    <col min="12312" max="12312" width="1.7109375" style="4" customWidth="1"/>
    <col min="12313" max="12313" width="4.85546875" style="4" bestFit="1" customWidth="1"/>
    <col min="12314" max="12314" width="4" style="4" customWidth="1"/>
    <col min="12315" max="12315" width="5" style="4" customWidth="1"/>
    <col min="12316" max="12316" width="11.42578125" style="4"/>
    <col min="12317" max="12317" width="12.42578125" style="4" customWidth="1"/>
    <col min="12318" max="12318" width="10.85546875" style="4" customWidth="1"/>
    <col min="12319" max="12320" width="6.140625" style="4" customWidth="1"/>
    <col min="12321" max="12321" width="1.7109375" style="4" customWidth="1"/>
    <col min="12322" max="12322" width="6" style="4" customWidth="1"/>
    <col min="12323" max="12324" width="5.28515625" style="4" customWidth="1"/>
    <col min="12325" max="12325" width="1.7109375" style="4" customWidth="1"/>
    <col min="12326" max="12328" width="5.28515625" style="4" customWidth="1"/>
    <col min="12329" max="12329" width="1.7109375" style="4" customWidth="1"/>
    <col min="12330" max="12332" width="5.28515625" style="4" customWidth="1"/>
    <col min="12333" max="12333" width="1.7109375" style="4" customWidth="1"/>
    <col min="12334" max="12336" width="5.28515625" style="4" customWidth="1"/>
    <col min="12337" max="12337" width="1.7109375" style="4" customWidth="1"/>
    <col min="12338" max="12340" width="5.28515625" style="4" customWidth="1"/>
    <col min="12341" max="12341" width="1.7109375" style="4" customWidth="1"/>
    <col min="12342" max="12344" width="5.28515625" style="4" customWidth="1"/>
    <col min="12345" max="12543" width="11.42578125" style="4"/>
    <col min="12544" max="12544" width="22.7109375" style="4" customWidth="1"/>
    <col min="12545" max="12545" width="7.28515625" style="4" customWidth="1"/>
    <col min="12546" max="12546" width="6.85546875" style="4" customWidth="1"/>
    <col min="12547" max="12547" width="6" style="4" bestFit="1" customWidth="1"/>
    <col min="12548" max="12548" width="1.7109375" style="4" customWidth="1"/>
    <col min="12549" max="12549" width="6" style="4" bestFit="1" customWidth="1"/>
    <col min="12550" max="12551" width="5.42578125" style="4" customWidth="1"/>
    <col min="12552" max="12552" width="1.7109375" style="4" customWidth="1"/>
    <col min="12553" max="12555" width="5.140625" style="4" customWidth="1"/>
    <col min="12556" max="12556" width="1.7109375" style="4" customWidth="1"/>
    <col min="12557" max="12559" width="4.7109375" style="4" customWidth="1"/>
    <col min="12560" max="12560" width="1.7109375" style="4" customWidth="1"/>
    <col min="12561" max="12563" width="4.7109375" style="4" customWidth="1"/>
    <col min="12564" max="12564" width="1.7109375" style="4" customWidth="1"/>
    <col min="12565" max="12567" width="4.7109375" style="4" customWidth="1"/>
    <col min="12568" max="12568" width="1.7109375" style="4" customWidth="1"/>
    <col min="12569" max="12569" width="4.85546875" style="4" bestFit="1" customWidth="1"/>
    <col min="12570" max="12570" width="4" style="4" customWidth="1"/>
    <col min="12571" max="12571" width="5" style="4" customWidth="1"/>
    <col min="12572" max="12572" width="11.42578125" style="4"/>
    <col min="12573" max="12573" width="12.42578125" style="4" customWidth="1"/>
    <col min="12574" max="12574" width="10.85546875" style="4" customWidth="1"/>
    <col min="12575" max="12576" width="6.140625" style="4" customWidth="1"/>
    <col min="12577" max="12577" width="1.7109375" style="4" customWidth="1"/>
    <col min="12578" max="12578" width="6" style="4" customWidth="1"/>
    <col min="12579" max="12580" width="5.28515625" style="4" customWidth="1"/>
    <col min="12581" max="12581" width="1.7109375" style="4" customWidth="1"/>
    <col min="12582" max="12584" width="5.28515625" style="4" customWidth="1"/>
    <col min="12585" max="12585" width="1.7109375" style="4" customWidth="1"/>
    <col min="12586" max="12588" width="5.28515625" style="4" customWidth="1"/>
    <col min="12589" max="12589" width="1.7109375" style="4" customWidth="1"/>
    <col min="12590" max="12592" width="5.28515625" style="4" customWidth="1"/>
    <col min="12593" max="12593" width="1.7109375" style="4" customWidth="1"/>
    <col min="12594" max="12596" width="5.28515625" style="4" customWidth="1"/>
    <col min="12597" max="12597" width="1.7109375" style="4" customWidth="1"/>
    <col min="12598" max="12600" width="5.28515625" style="4" customWidth="1"/>
    <col min="12601" max="12799" width="11.42578125" style="4"/>
    <col min="12800" max="12800" width="22.7109375" style="4" customWidth="1"/>
    <col min="12801" max="12801" width="7.28515625" style="4" customWidth="1"/>
    <col min="12802" max="12802" width="6.85546875" style="4" customWidth="1"/>
    <col min="12803" max="12803" width="6" style="4" bestFit="1" customWidth="1"/>
    <col min="12804" max="12804" width="1.7109375" style="4" customWidth="1"/>
    <col min="12805" max="12805" width="6" style="4" bestFit="1" customWidth="1"/>
    <col min="12806" max="12807" width="5.42578125" style="4" customWidth="1"/>
    <col min="12808" max="12808" width="1.7109375" style="4" customWidth="1"/>
    <col min="12809" max="12811" width="5.140625" style="4" customWidth="1"/>
    <col min="12812" max="12812" width="1.7109375" style="4" customWidth="1"/>
    <col min="12813" max="12815" width="4.7109375" style="4" customWidth="1"/>
    <col min="12816" max="12816" width="1.7109375" style="4" customWidth="1"/>
    <col min="12817" max="12819" width="4.7109375" style="4" customWidth="1"/>
    <col min="12820" max="12820" width="1.7109375" style="4" customWidth="1"/>
    <col min="12821" max="12823" width="4.7109375" style="4" customWidth="1"/>
    <col min="12824" max="12824" width="1.7109375" style="4" customWidth="1"/>
    <col min="12825" max="12825" width="4.85546875" style="4" bestFit="1" customWidth="1"/>
    <col min="12826" max="12826" width="4" style="4" customWidth="1"/>
    <col min="12827" max="12827" width="5" style="4" customWidth="1"/>
    <col min="12828" max="12828" width="11.42578125" style="4"/>
    <col min="12829" max="12829" width="12.42578125" style="4" customWidth="1"/>
    <col min="12830" max="12830" width="10.85546875" style="4" customWidth="1"/>
    <col min="12831" max="12832" width="6.140625" style="4" customWidth="1"/>
    <col min="12833" max="12833" width="1.7109375" style="4" customWidth="1"/>
    <col min="12834" max="12834" width="6" style="4" customWidth="1"/>
    <col min="12835" max="12836" width="5.28515625" style="4" customWidth="1"/>
    <col min="12837" max="12837" width="1.7109375" style="4" customWidth="1"/>
    <col min="12838" max="12840" width="5.28515625" style="4" customWidth="1"/>
    <col min="12841" max="12841" width="1.7109375" style="4" customWidth="1"/>
    <col min="12842" max="12844" width="5.28515625" style="4" customWidth="1"/>
    <col min="12845" max="12845" width="1.7109375" style="4" customWidth="1"/>
    <col min="12846" max="12848" width="5.28515625" style="4" customWidth="1"/>
    <col min="12849" max="12849" width="1.7109375" style="4" customWidth="1"/>
    <col min="12850" max="12852" width="5.28515625" style="4" customWidth="1"/>
    <col min="12853" max="12853" width="1.7109375" style="4" customWidth="1"/>
    <col min="12854" max="12856" width="5.28515625" style="4" customWidth="1"/>
    <col min="12857" max="13055" width="11.42578125" style="4"/>
    <col min="13056" max="13056" width="22.7109375" style="4" customWidth="1"/>
    <col min="13057" max="13057" width="7.28515625" style="4" customWidth="1"/>
    <col min="13058" max="13058" width="6.85546875" style="4" customWidth="1"/>
    <col min="13059" max="13059" width="6" style="4" bestFit="1" customWidth="1"/>
    <col min="13060" max="13060" width="1.7109375" style="4" customWidth="1"/>
    <col min="13061" max="13061" width="6" style="4" bestFit="1" customWidth="1"/>
    <col min="13062" max="13063" width="5.42578125" style="4" customWidth="1"/>
    <col min="13064" max="13064" width="1.7109375" style="4" customWidth="1"/>
    <col min="13065" max="13067" width="5.140625" style="4" customWidth="1"/>
    <col min="13068" max="13068" width="1.7109375" style="4" customWidth="1"/>
    <col min="13069" max="13071" width="4.7109375" style="4" customWidth="1"/>
    <col min="13072" max="13072" width="1.7109375" style="4" customWidth="1"/>
    <col min="13073" max="13075" width="4.7109375" style="4" customWidth="1"/>
    <col min="13076" max="13076" width="1.7109375" style="4" customWidth="1"/>
    <col min="13077" max="13079" width="4.7109375" style="4" customWidth="1"/>
    <col min="13080" max="13080" width="1.7109375" style="4" customWidth="1"/>
    <col min="13081" max="13081" width="4.85546875" style="4" bestFit="1" customWidth="1"/>
    <col min="13082" max="13082" width="4" style="4" customWidth="1"/>
    <col min="13083" max="13083" width="5" style="4" customWidth="1"/>
    <col min="13084" max="13084" width="11.42578125" style="4"/>
    <col min="13085" max="13085" width="12.42578125" style="4" customWidth="1"/>
    <col min="13086" max="13086" width="10.85546875" style="4" customWidth="1"/>
    <col min="13087" max="13088" width="6.140625" style="4" customWidth="1"/>
    <col min="13089" max="13089" width="1.7109375" style="4" customWidth="1"/>
    <col min="13090" max="13090" width="6" style="4" customWidth="1"/>
    <col min="13091" max="13092" width="5.28515625" style="4" customWidth="1"/>
    <col min="13093" max="13093" width="1.7109375" style="4" customWidth="1"/>
    <col min="13094" max="13096" width="5.28515625" style="4" customWidth="1"/>
    <col min="13097" max="13097" width="1.7109375" style="4" customWidth="1"/>
    <col min="13098" max="13100" width="5.28515625" style="4" customWidth="1"/>
    <col min="13101" max="13101" width="1.7109375" style="4" customWidth="1"/>
    <col min="13102" max="13104" width="5.28515625" style="4" customWidth="1"/>
    <col min="13105" max="13105" width="1.7109375" style="4" customWidth="1"/>
    <col min="13106" max="13108" width="5.28515625" style="4" customWidth="1"/>
    <col min="13109" max="13109" width="1.7109375" style="4" customWidth="1"/>
    <col min="13110" max="13112" width="5.28515625" style="4" customWidth="1"/>
    <col min="13113" max="13311" width="11.42578125" style="4"/>
    <col min="13312" max="13312" width="22.7109375" style="4" customWidth="1"/>
    <col min="13313" max="13313" width="7.28515625" style="4" customWidth="1"/>
    <col min="13314" max="13314" width="6.85546875" style="4" customWidth="1"/>
    <col min="13315" max="13315" width="6" style="4" bestFit="1" customWidth="1"/>
    <col min="13316" max="13316" width="1.7109375" style="4" customWidth="1"/>
    <col min="13317" max="13317" width="6" style="4" bestFit="1" customWidth="1"/>
    <col min="13318" max="13319" width="5.42578125" style="4" customWidth="1"/>
    <col min="13320" max="13320" width="1.7109375" style="4" customWidth="1"/>
    <col min="13321" max="13323" width="5.140625" style="4" customWidth="1"/>
    <col min="13324" max="13324" width="1.7109375" style="4" customWidth="1"/>
    <col min="13325" max="13327" width="4.7109375" style="4" customWidth="1"/>
    <col min="13328" max="13328" width="1.7109375" style="4" customWidth="1"/>
    <col min="13329" max="13331" width="4.7109375" style="4" customWidth="1"/>
    <col min="13332" max="13332" width="1.7109375" style="4" customWidth="1"/>
    <col min="13333" max="13335" width="4.7109375" style="4" customWidth="1"/>
    <col min="13336" max="13336" width="1.7109375" style="4" customWidth="1"/>
    <col min="13337" max="13337" width="4.85546875" style="4" bestFit="1" customWidth="1"/>
    <col min="13338" max="13338" width="4" style="4" customWidth="1"/>
    <col min="13339" max="13339" width="5" style="4" customWidth="1"/>
    <col min="13340" max="13340" width="11.42578125" style="4"/>
    <col min="13341" max="13341" width="12.42578125" style="4" customWidth="1"/>
    <col min="13342" max="13342" width="10.85546875" style="4" customWidth="1"/>
    <col min="13343" max="13344" width="6.140625" style="4" customWidth="1"/>
    <col min="13345" max="13345" width="1.7109375" style="4" customWidth="1"/>
    <col min="13346" max="13346" width="6" style="4" customWidth="1"/>
    <col min="13347" max="13348" width="5.28515625" style="4" customWidth="1"/>
    <col min="13349" max="13349" width="1.7109375" style="4" customWidth="1"/>
    <col min="13350" max="13352" width="5.28515625" style="4" customWidth="1"/>
    <col min="13353" max="13353" width="1.7109375" style="4" customWidth="1"/>
    <col min="13354" max="13356" width="5.28515625" style="4" customWidth="1"/>
    <col min="13357" max="13357" width="1.7109375" style="4" customWidth="1"/>
    <col min="13358" max="13360" width="5.28515625" style="4" customWidth="1"/>
    <col min="13361" max="13361" width="1.7109375" style="4" customWidth="1"/>
    <col min="13362" max="13364" width="5.28515625" style="4" customWidth="1"/>
    <col min="13365" max="13365" width="1.7109375" style="4" customWidth="1"/>
    <col min="13366" max="13368" width="5.28515625" style="4" customWidth="1"/>
    <col min="13369" max="13567" width="11.42578125" style="4"/>
    <col min="13568" max="13568" width="22.7109375" style="4" customWidth="1"/>
    <col min="13569" max="13569" width="7.28515625" style="4" customWidth="1"/>
    <col min="13570" max="13570" width="6.85546875" style="4" customWidth="1"/>
    <col min="13571" max="13571" width="6" style="4" bestFit="1" customWidth="1"/>
    <col min="13572" max="13572" width="1.7109375" style="4" customWidth="1"/>
    <col min="13573" max="13573" width="6" style="4" bestFit="1" customWidth="1"/>
    <col min="13574" max="13575" width="5.42578125" style="4" customWidth="1"/>
    <col min="13576" max="13576" width="1.7109375" style="4" customWidth="1"/>
    <col min="13577" max="13579" width="5.140625" style="4" customWidth="1"/>
    <col min="13580" max="13580" width="1.7109375" style="4" customWidth="1"/>
    <col min="13581" max="13583" width="4.7109375" style="4" customWidth="1"/>
    <col min="13584" max="13584" width="1.7109375" style="4" customWidth="1"/>
    <col min="13585" max="13587" width="4.7109375" style="4" customWidth="1"/>
    <col min="13588" max="13588" width="1.7109375" style="4" customWidth="1"/>
    <col min="13589" max="13591" width="4.7109375" style="4" customWidth="1"/>
    <col min="13592" max="13592" width="1.7109375" style="4" customWidth="1"/>
    <col min="13593" max="13593" width="4.85546875" style="4" bestFit="1" customWidth="1"/>
    <col min="13594" max="13594" width="4" style="4" customWidth="1"/>
    <col min="13595" max="13595" width="5" style="4" customWidth="1"/>
    <col min="13596" max="13596" width="11.42578125" style="4"/>
    <col min="13597" max="13597" width="12.42578125" style="4" customWidth="1"/>
    <col min="13598" max="13598" width="10.85546875" style="4" customWidth="1"/>
    <col min="13599" max="13600" width="6.140625" style="4" customWidth="1"/>
    <col min="13601" max="13601" width="1.7109375" style="4" customWidth="1"/>
    <col min="13602" max="13602" width="6" style="4" customWidth="1"/>
    <col min="13603" max="13604" width="5.28515625" style="4" customWidth="1"/>
    <col min="13605" max="13605" width="1.7109375" style="4" customWidth="1"/>
    <col min="13606" max="13608" width="5.28515625" style="4" customWidth="1"/>
    <col min="13609" max="13609" width="1.7109375" style="4" customWidth="1"/>
    <col min="13610" max="13612" width="5.28515625" style="4" customWidth="1"/>
    <col min="13613" max="13613" width="1.7109375" style="4" customWidth="1"/>
    <col min="13614" max="13616" width="5.28515625" style="4" customWidth="1"/>
    <col min="13617" max="13617" width="1.7109375" style="4" customWidth="1"/>
    <col min="13618" max="13620" width="5.28515625" style="4" customWidth="1"/>
    <col min="13621" max="13621" width="1.7109375" style="4" customWidth="1"/>
    <col min="13622" max="13624" width="5.28515625" style="4" customWidth="1"/>
    <col min="13625" max="13823" width="11.42578125" style="4"/>
    <col min="13824" max="13824" width="22.7109375" style="4" customWidth="1"/>
    <col min="13825" max="13825" width="7.28515625" style="4" customWidth="1"/>
    <col min="13826" max="13826" width="6.85546875" style="4" customWidth="1"/>
    <col min="13827" max="13827" width="6" style="4" bestFit="1" customWidth="1"/>
    <col min="13828" max="13828" width="1.7109375" style="4" customWidth="1"/>
    <col min="13829" max="13829" width="6" style="4" bestFit="1" customWidth="1"/>
    <col min="13830" max="13831" width="5.42578125" style="4" customWidth="1"/>
    <col min="13832" max="13832" width="1.7109375" style="4" customWidth="1"/>
    <col min="13833" max="13835" width="5.140625" style="4" customWidth="1"/>
    <col min="13836" max="13836" width="1.7109375" style="4" customWidth="1"/>
    <col min="13837" max="13839" width="4.7109375" style="4" customWidth="1"/>
    <col min="13840" max="13840" width="1.7109375" style="4" customWidth="1"/>
    <col min="13841" max="13843" width="4.7109375" style="4" customWidth="1"/>
    <col min="13844" max="13844" width="1.7109375" style="4" customWidth="1"/>
    <col min="13845" max="13847" width="4.7109375" style="4" customWidth="1"/>
    <col min="13848" max="13848" width="1.7109375" style="4" customWidth="1"/>
    <col min="13849" max="13849" width="4.85546875" style="4" bestFit="1" customWidth="1"/>
    <col min="13850" max="13850" width="4" style="4" customWidth="1"/>
    <col min="13851" max="13851" width="5" style="4" customWidth="1"/>
    <col min="13852" max="13852" width="11.42578125" style="4"/>
    <col min="13853" max="13853" width="12.42578125" style="4" customWidth="1"/>
    <col min="13854" max="13854" width="10.85546875" style="4" customWidth="1"/>
    <col min="13855" max="13856" width="6.140625" style="4" customWidth="1"/>
    <col min="13857" max="13857" width="1.7109375" style="4" customWidth="1"/>
    <col min="13858" max="13858" width="6" style="4" customWidth="1"/>
    <col min="13859" max="13860" width="5.28515625" style="4" customWidth="1"/>
    <col min="13861" max="13861" width="1.7109375" style="4" customWidth="1"/>
    <col min="13862" max="13864" width="5.28515625" style="4" customWidth="1"/>
    <col min="13865" max="13865" width="1.7109375" style="4" customWidth="1"/>
    <col min="13866" max="13868" width="5.28515625" style="4" customWidth="1"/>
    <col min="13869" max="13869" width="1.7109375" style="4" customWidth="1"/>
    <col min="13870" max="13872" width="5.28515625" style="4" customWidth="1"/>
    <col min="13873" max="13873" width="1.7109375" style="4" customWidth="1"/>
    <col min="13874" max="13876" width="5.28515625" style="4" customWidth="1"/>
    <col min="13877" max="13877" width="1.7109375" style="4" customWidth="1"/>
    <col min="13878" max="13880" width="5.28515625" style="4" customWidth="1"/>
    <col min="13881" max="14079" width="11.42578125" style="4"/>
    <col min="14080" max="14080" width="22.7109375" style="4" customWidth="1"/>
    <col min="14081" max="14081" width="7.28515625" style="4" customWidth="1"/>
    <col min="14082" max="14082" width="6.85546875" style="4" customWidth="1"/>
    <col min="14083" max="14083" width="6" style="4" bestFit="1" customWidth="1"/>
    <col min="14084" max="14084" width="1.7109375" style="4" customWidth="1"/>
    <col min="14085" max="14085" width="6" style="4" bestFit="1" customWidth="1"/>
    <col min="14086" max="14087" width="5.42578125" style="4" customWidth="1"/>
    <col min="14088" max="14088" width="1.7109375" style="4" customWidth="1"/>
    <col min="14089" max="14091" width="5.140625" style="4" customWidth="1"/>
    <col min="14092" max="14092" width="1.7109375" style="4" customWidth="1"/>
    <col min="14093" max="14095" width="4.7109375" style="4" customWidth="1"/>
    <col min="14096" max="14096" width="1.7109375" style="4" customWidth="1"/>
    <col min="14097" max="14099" width="4.7109375" style="4" customWidth="1"/>
    <col min="14100" max="14100" width="1.7109375" style="4" customWidth="1"/>
    <col min="14101" max="14103" width="4.7109375" style="4" customWidth="1"/>
    <col min="14104" max="14104" width="1.7109375" style="4" customWidth="1"/>
    <col min="14105" max="14105" width="4.85546875" style="4" bestFit="1" customWidth="1"/>
    <col min="14106" max="14106" width="4" style="4" customWidth="1"/>
    <col min="14107" max="14107" width="5" style="4" customWidth="1"/>
    <col min="14108" max="14108" width="11.42578125" style="4"/>
    <col min="14109" max="14109" width="12.42578125" style="4" customWidth="1"/>
    <col min="14110" max="14110" width="10.85546875" style="4" customWidth="1"/>
    <col min="14111" max="14112" width="6.140625" style="4" customWidth="1"/>
    <col min="14113" max="14113" width="1.7109375" style="4" customWidth="1"/>
    <col min="14114" max="14114" width="6" style="4" customWidth="1"/>
    <col min="14115" max="14116" width="5.28515625" style="4" customWidth="1"/>
    <col min="14117" max="14117" width="1.7109375" style="4" customWidth="1"/>
    <col min="14118" max="14120" width="5.28515625" style="4" customWidth="1"/>
    <col min="14121" max="14121" width="1.7109375" style="4" customWidth="1"/>
    <col min="14122" max="14124" width="5.28515625" style="4" customWidth="1"/>
    <col min="14125" max="14125" width="1.7109375" style="4" customWidth="1"/>
    <col min="14126" max="14128" width="5.28515625" style="4" customWidth="1"/>
    <col min="14129" max="14129" width="1.7109375" style="4" customWidth="1"/>
    <col min="14130" max="14132" width="5.28515625" style="4" customWidth="1"/>
    <col min="14133" max="14133" width="1.7109375" style="4" customWidth="1"/>
    <col min="14134" max="14136" width="5.28515625" style="4" customWidth="1"/>
    <col min="14137" max="14335" width="11.42578125" style="4"/>
    <col min="14336" max="14336" width="22.7109375" style="4" customWidth="1"/>
    <col min="14337" max="14337" width="7.28515625" style="4" customWidth="1"/>
    <col min="14338" max="14338" width="6.85546875" style="4" customWidth="1"/>
    <col min="14339" max="14339" width="6" style="4" bestFit="1" customWidth="1"/>
    <col min="14340" max="14340" width="1.7109375" style="4" customWidth="1"/>
    <col min="14341" max="14341" width="6" style="4" bestFit="1" customWidth="1"/>
    <col min="14342" max="14343" width="5.42578125" style="4" customWidth="1"/>
    <col min="14344" max="14344" width="1.7109375" style="4" customWidth="1"/>
    <col min="14345" max="14347" width="5.140625" style="4" customWidth="1"/>
    <col min="14348" max="14348" width="1.7109375" style="4" customWidth="1"/>
    <col min="14349" max="14351" width="4.7109375" style="4" customWidth="1"/>
    <col min="14352" max="14352" width="1.7109375" style="4" customWidth="1"/>
    <col min="14353" max="14355" width="4.7109375" style="4" customWidth="1"/>
    <col min="14356" max="14356" width="1.7109375" style="4" customWidth="1"/>
    <col min="14357" max="14359" width="4.7109375" style="4" customWidth="1"/>
    <col min="14360" max="14360" width="1.7109375" style="4" customWidth="1"/>
    <col min="14361" max="14361" width="4.85546875" style="4" bestFit="1" customWidth="1"/>
    <col min="14362" max="14362" width="4" style="4" customWidth="1"/>
    <col min="14363" max="14363" width="5" style="4" customWidth="1"/>
    <col min="14364" max="14364" width="11.42578125" style="4"/>
    <col min="14365" max="14365" width="12.42578125" style="4" customWidth="1"/>
    <col min="14366" max="14366" width="10.85546875" style="4" customWidth="1"/>
    <col min="14367" max="14368" width="6.140625" style="4" customWidth="1"/>
    <col min="14369" max="14369" width="1.7109375" style="4" customWidth="1"/>
    <col min="14370" max="14370" width="6" style="4" customWidth="1"/>
    <col min="14371" max="14372" width="5.28515625" style="4" customWidth="1"/>
    <col min="14373" max="14373" width="1.7109375" style="4" customWidth="1"/>
    <col min="14374" max="14376" width="5.28515625" style="4" customWidth="1"/>
    <col min="14377" max="14377" width="1.7109375" style="4" customWidth="1"/>
    <col min="14378" max="14380" width="5.28515625" style="4" customWidth="1"/>
    <col min="14381" max="14381" width="1.7109375" style="4" customWidth="1"/>
    <col min="14382" max="14384" width="5.28515625" style="4" customWidth="1"/>
    <col min="14385" max="14385" width="1.7109375" style="4" customWidth="1"/>
    <col min="14386" max="14388" width="5.28515625" style="4" customWidth="1"/>
    <col min="14389" max="14389" width="1.7109375" style="4" customWidth="1"/>
    <col min="14390" max="14392" width="5.28515625" style="4" customWidth="1"/>
    <col min="14393" max="14591" width="11.42578125" style="4"/>
    <col min="14592" max="14592" width="22.7109375" style="4" customWidth="1"/>
    <col min="14593" max="14593" width="7.28515625" style="4" customWidth="1"/>
    <col min="14594" max="14594" width="6.85546875" style="4" customWidth="1"/>
    <col min="14595" max="14595" width="6" style="4" bestFit="1" customWidth="1"/>
    <col min="14596" max="14596" width="1.7109375" style="4" customWidth="1"/>
    <col min="14597" max="14597" width="6" style="4" bestFit="1" customWidth="1"/>
    <col min="14598" max="14599" width="5.42578125" style="4" customWidth="1"/>
    <col min="14600" max="14600" width="1.7109375" style="4" customWidth="1"/>
    <col min="14601" max="14603" width="5.140625" style="4" customWidth="1"/>
    <col min="14604" max="14604" width="1.7109375" style="4" customWidth="1"/>
    <col min="14605" max="14607" width="4.7109375" style="4" customWidth="1"/>
    <col min="14608" max="14608" width="1.7109375" style="4" customWidth="1"/>
    <col min="14609" max="14611" width="4.7109375" style="4" customWidth="1"/>
    <col min="14612" max="14612" width="1.7109375" style="4" customWidth="1"/>
    <col min="14613" max="14615" width="4.7109375" style="4" customWidth="1"/>
    <col min="14616" max="14616" width="1.7109375" style="4" customWidth="1"/>
    <col min="14617" max="14617" width="4.85546875" style="4" bestFit="1" customWidth="1"/>
    <col min="14618" max="14618" width="4" style="4" customWidth="1"/>
    <col min="14619" max="14619" width="5" style="4" customWidth="1"/>
    <col min="14620" max="14620" width="11.42578125" style="4"/>
    <col min="14621" max="14621" width="12.42578125" style="4" customWidth="1"/>
    <col min="14622" max="14622" width="10.85546875" style="4" customWidth="1"/>
    <col min="14623" max="14624" width="6.140625" style="4" customWidth="1"/>
    <col min="14625" max="14625" width="1.7109375" style="4" customWidth="1"/>
    <col min="14626" max="14626" width="6" style="4" customWidth="1"/>
    <col min="14627" max="14628" width="5.28515625" style="4" customWidth="1"/>
    <col min="14629" max="14629" width="1.7109375" style="4" customWidth="1"/>
    <col min="14630" max="14632" width="5.28515625" style="4" customWidth="1"/>
    <col min="14633" max="14633" width="1.7109375" style="4" customWidth="1"/>
    <col min="14634" max="14636" width="5.28515625" style="4" customWidth="1"/>
    <col min="14637" max="14637" width="1.7109375" style="4" customWidth="1"/>
    <col min="14638" max="14640" width="5.28515625" style="4" customWidth="1"/>
    <col min="14641" max="14641" width="1.7109375" style="4" customWidth="1"/>
    <col min="14642" max="14644" width="5.28515625" style="4" customWidth="1"/>
    <col min="14645" max="14645" width="1.7109375" style="4" customWidth="1"/>
    <col min="14646" max="14648" width="5.28515625" style="4" customWidth="1"/>
    <col min="14649" max="14847" width="11.42578125" style="4"/>
    <col min="14848" max="14848" width="22.7109375" style="4" customWidth="1"/>
    <col min="14849" max="14849" width="7.28515625" style="4" customWidth="1"/>
    <col min="14850" max="14850" width="6.85546875" style="4" customWidth="1"/>
    <col min="14851" max="14851" width="6" style="4" bestFit="1" customWidth="1"/>
    <col min="14852" max="14852" width="1.7109375" style="4" customWidth="1"/>
    <col min="14853" max="14853" width="6" style="4" bestFit="1" customWidth="1"/>
    <col min="14854" max="14855" width="5.42578125" style="4" customWidth="1"/>
    <col min="14856" max="14856" width="1.7109375" style="4" customWidth="1"/>
    <col min="14857" max="14859" width="5.140625" style="4" customWidth="1"/>
    <col min="14860" max="14860" width="1.7109375" style="4" customWidth="1"/>
    <col min="14861" max="14863" width="4.7109375" style="4" customWidth="1"/>
    <col min="14864" max="14864" width="1.7109375" style="4" customWidth="1"/>
    <col min="14865" max="14867" width="4.7109375" style="4" customWidth="1"/>
    <col min="14868" max="14868" width="1.7109375" style="4" customWidth="1"/>
    <col min="14869" max="14871" width="4.7109375" style="4" customWidth="1"/>
    <col min="14872" max="14872" width="1.7109375" style="4" customWidth="1"/>
    <col min="14873" max="14873" width="4.85546875" style="4" bestFit="1" customWidth="1"/>
    <col min="14874" max="14874" width="4" style="4" customWidth="1"/>
    <col min="14875" max="14875" width="5" style="4" customWidth="1"/>
    <col min="14876" max="14876" width="11.42578125" style="4"/>
    <col min="14877" max="14877" width="12.42578125" style="4" customWidth="1"/>
    <col min="14878" max="14878" width="10.85546875" style="4" customWidth="1"/>
    <col min="14879" max="14880" width="6.140625" style="4" customWidth="1"/>
    <col min="14881" max="14881" width="1.7109375" style="4" customWidth="1"/>
    <col min="14882" max="14882" width="6" style="4" customWidth="1"/>
    <col min="14883" max="14884" width="5.28515625" style="4" customWidth="1"/>
    <col min="14885" max="14885" width="1.7109375" style="4" customWidth="1"/>
    <col min="14886" max="14888" width="5.28515625" style="4" customWidth="1"/>
    <col min="14889" max="14889" width="1.7109375" style="4" customWidth="1"/>
    <col min="14890" max="14892" width="5.28515625" style="4" customWidth="1"/>
    <col min="14893" max="14893" width="1.7109375" style="4" customWidth="1"/>
    <col min="14894" max="14896" width="5.28515625" style="4" customWidth="1"/>
    <col min="14897" max="14897" width="1.7109375" style="4" customWidth="1"/>
    <col min="14898" max="14900" width="5.28515625" style="4" customWidth="1"/>
    <col min="14901" max="14901" width="1.7109375" style="4" customWidth="1"/>
    <col min="14902" max="14904" width="5.28515625" style="4" customWidth="1"/>
    <col min="14905" max="15103" width="11.42578125" style="4"/>
    <col min="15104" max="15104" width="22.7109375" style="4" customWidth="1"/>
    <col min="15105" max="15105" width="7.28515625" style="4" customWidth="1"/>
    <col min="15106" max="15106" width="6.85546875" style="4" customWidth="1"/>
    <col min="15107" max="15107" width="6" style="4" bestFit="1" customWidth="1"/>
    <col min="15108" max="15108" width="1.7109375" style="4" customWidth="1"/>
    <col min="15109" max="15109" width="6" style="4" bestFit="1" customWidth="1"/>
    <col min="15110" max="15111" width="5.42578125" style="4" customWidth="1"/>
    <col min="15112" max="15112" width="1.7109375" style="4" customWidth="1"/>
    <col min="15113" max="15115" width="5.140625" style="4" customWidth="1"/>
    <col min="15116" max="15116" width="1.7109375" style="4" customWidth="1"/>
    <col min="15117" max="15119" width="4.7109375" style="4" customWidth="1"/>
    <col min="15120" max="15120" width="1.7109375" style="4" customWidth="1"/>
    <col min="15121" max="15123" width="4.7109375" style="4" customWidth="1"/>
    <col min="15124" max="15124" width="1.7109375" style="4" customWidth="1"/>
    <col min="15125" max="15127" width="4.7109375" style="4" customWidth="1"/>
    <col min="15128" max="15128" width="1.7109375" style="4" customWidth="1"/>
    <col min="15129" max="15129" width="4.85546875" style="4" bestFit="1" customWidth="1"/>
    <col min="15130" max="15130" width="4" style="4" customWidth="1"/>
    <col min="15131" max="15131" width="5" style="4" customWidth="1"/>
    <col min="15132" max="15132" width="11.42578125" style="4"/>
    <col min="15133" max="15133" width="12.42578125" style="4" customWidth="1"/>
    <col min="15134" max="15134" width="10.85546875" style="4" customWidth="1"/>
    <col min="15135" max="15136" width="6.140625" style="4" customWidth="1"/>
    <col min="15137" max="15137" width="1.7109375" style="4" customWidth="1"/>
    <col min="15138" max="15138" width="6" style="4" customWidth="1"/>
    <col min="15139" max="15140" width="5.28515625" style="4" customWidth="1"/>
    <col min="15141" max="15141" width="1.7109375" style="4" customWidth="1"/>
    <col min="15142" max="15144" width="5.28515625" style="4" customWidth="1"/>
    <col min="15145" max="15145" width="1.7109375" style="4" customWidth="1"/>
    <col min="15146" max="15148" width="5.28515625" style="4" customWidth="1"/>
    <col min="15149" max="15149" width="1.7109375" style="4" customWidth="1"/>
    <col min="15150" max="15152" width="5.28515625" style="4" customWidth="1"/>
    <col min="15153" max="15153" width="1.7109375" style="4" customWidth="1"/>
    <col min="15154" max="15156" width="5.28515625" style="4" customWidth="1"/>
    <col min="15157" max="15157" width="1.7109375" style="4" customWidth="1"/>
    <col min="15158" max="15160" width="5.28515625" style="4" customWidth="1"/>
    <col min="15161" max="15359" width="11.42578125" style="4"/>
    <col min="15360" max="15360" width="22.7109375" style="4" customWidth="1"/>
    <col min="15361" max="15361" width="7.28515625" style="4" customWidth="1"/>
    <col min="15362" max="15362" width="6.85546875" style="4" customWidth="1"/>
    <col min="15363" max="15363" width="6" style="4" bestFit="1" customWidth="1"/>
    <col min="15364" max="15364" width="1.7109375" style="4" customWidth="1"/>
    <col min="15365" max="15365" width="6" style="4" bestFit="1" customWidth="1"/>
    <col min="15366" max="15367" width="5.42578125" style="4" customWidth="1"/>
    <col min="15368" max="15368" width="1.7109375" style="4" customWidth="1"/>
    <col min="15369" max="15371" width="5.140625" style="4" customWidth="1"/>
    <col min="15372" max="15372" width="1.7109375" style="4" customWidth="1"/>
    <col min="15373" max="15375" width="4.7109375" style="4" customWidth="1"/>
    <col min="15376" max="15376" width="1.7109375" style="4" customWidth="1"/>
    <col min="15377" max="15379" width="4.7109375" style="4" customWidth="1"/>
    <col min="15380" max="15380" width="1.7109375" style="4" customWidth="1"/>
    <col min="15381" max="15383" width="4.7109375" style="4" customWidth="1"/>
    <col min="15384" max="15384" width="1.7109375" style="4" customWidth="1"/>
    <col min="15385" max="15385" width="4.85546875" style="4" bestFit="1" customWidth="1"/>
    <col min="15386" max="15386" width="4" style="4" customWidth="1"/>
    <col min="15387" max="15387" width="5" style="4" customWidth="1"/>
    <col min="15388" max="15388" width="11.42578125" style="4"/>
    <col min="15389" max="15389" width="12.42578125" style="4" customWidth="1"/>
    <col min="15390" max="15390" width="10.85546875" style="4" customWidth="1"/>
    <col min="15391" max="15392" width="6.140625" style="4" customWidth="1"/>
    <col min="15393" max="15393" width="1.7109375" style="4" customWidth="1"/>
    <col min="15394" max="15394" width="6" style="4" customWidth="1"/>
    <col min="15395" max="15396" width="5.28515625" style="4" customWidth="1"/>
    <col min="15397" max="15397" width="1.7109375" style="4" customWidth="1"/>
    <col min="15398" max="15400" width="5.28515625" style="4" customWidth="1"/>
    <col min="15401" max="15401" width="1.7109375" style="4" customWidth="1"/>
    <col min="15402" max="15404" width="5.28515625" style="4" customWidth="1"/>
    <col min="15405" max="15405" width="1.7109375" style="4" customWidth="1"/>
    <col min="15406" max="15408" width="5.28515625" style="4" customWidth="1"/>
    <col min="15409" max="15409" width="1.7109375" style="4" customWidth="1"/>
    <col min="15410" max="15412" width="5.28515625" style="4" customWidth="1"/>
    <col min="15413" max="15413" width="1.7109375" style="4" customWidth="1"/>
    <col min="15414" max="15416" width="5.28515625" style="4" customWidth="1"/>
    <col min="15417" max="15615" width="11.42578125" style="4"/>
    <col min="15616" max="15616" width="22.7109375" style="4" customWidth="1"/>
    <col min="15617" max="15617" width="7.28515625" style="4" customWidth="1"/>
    <col min="15618" max="15618" width="6.85546875" style="4" customWidth="1"/>
    <col min="15619" max="15619" width="6" style="4" bestFit="1" customWidth="1"/>
    <col min="15620" max="15620" width="1.7109375" style="4" customWidth="1"/>
    <col min="15621" max="15621" width="6" style="4" bestFit="1" customWidth="1"/>
    <col min="15622" max="15623" width="5.42578125" style="4" customWidth="1"/>
    <col min="15624" max="15624" width="1.7109375" style="4" customWidth="1"/>
    <col min="15625" max="15627" width="5.140625" style="4" customWidth="1"/>
    <col min="15628" max="15628" width="1.7109375" style="4" customWidth="1"/>
    <col min="15629" max="15631" width="4.7109375" style="4" customWidth="1"/>
    <col min="15632" max="15632" width="1.7109375" style="4" customWidth="1"/>
    <col min="15633" max="15635" width="4.7109375" style="4" customWidth="1"/>
    <col min="15636" max="15636" width="1.7109375" style="4" customWidth="1"/>
    <col min="15637" max="15639" width="4.7109375" style="4" customWidth="1"/>
    <col min="15640" max="15640" width="1.7109375" style="4" customWidth="1"/>
    <col min="15641" max="15641" width="4.85546875" style="4" bestFit="1" customWidth="1"/>
    <col min="15642" max="15642" width="4" style="4" customWidth="1"/>
    <col min="15643" max="15643" width="5" style="4" customWidth="1"/>
    <col min="15644" max="15644" width="11.42578125" style="4"/>
    <col min="15645" max="15645" width="12.42578125" style="4" customWidth="1"/>
    <col min="15646" max="15646" width="10.85546875" style="4" customWidth="1"/>
    <col min="15647" max="15648" width="6.140625" style="4" customWidth="1"/>
    <col min="15649" max="15649" width="1.7109375" style="4" customWidth="1"/>
    <col min="15650" max="15650" width="6" style="4" customWidth="1"/>
    <col min="15651" max="15652" width="5.28515625" style="4" customWidth="1"/>
    <col min="15653" max="15653" width="1.7109375" style="4" customWidth="1"/>
    <col min="15654" max="15656" width="5.28515625" style="4" customWidth="1"/>
    <col min="15657" max="15657" width="1.7109375" style="4" customWidth="1"/>
    <col min="15658" max="15660" width="5.28515625" style="4" customWidth="1"/>
    <col min="15661" max="15661" width="1.7109375" style="4" customWidth="1"/>
    <col min="15662" max="15664" width="5.28515625" style="4" customWidth="1"/>
    <col min="15665" max="15665" width="1.7109375" style="4" customWidth="1"/>
    <col min="15666" max="15668" width="5.28515625" style="4" customWidth="1"/>
    <col min="15669" max="15669" width="1.7109375" style="4" customWidth="1"/>
    <col min="15670" max="15672" width="5.28515625" style="4" customWidth="1"/>
    <col min="15673" max="15871" width="11.42578125" style="4"/>
    <col min="15872" max="15872" width="22.7109375" style="4" customWidth="1"/>
    <col min="15873" max="15873" width="7.28515625" style="4" customWidth="1"/>
    <col min="15874" max="15874" width="6.85546875" style="4" customWidth="1"/>
    <col min="15875" max="15875" width="6" style="4" bestFit="1" customWidth="1"/>
    <col min="15876" max="15876" width="1.7109375" style="4" customWidth="1"/>
    <col min="15877" max="15877" width="6" style="4" bestFit="1" customWidth="1"/>
    <col min="15878" max="15879" width="5.42578125" style="4" customWidth="1"/>
    <col min="15880" max="15880" width="1.7109375" style="4" customWidth="1"/>
    <col min="15881" max="15883" width="5.140625" style="4" customWidth="1"/>
    <col min="15884" max="15884" width="1.7109375" style="4" customWidth="1"/>
    <col min="15885" max="15887" width="4.7109375" style="4" customWidth="1"/>
    <col min="15888" max="15888" width="1.7109375" style="4" customWidth="1"/>
    <col min="15889" max="15891" width="4.7109375" style="4" customWidth="1"/>
    <col min="15892" max="15892" width="1.7109375" style="4" customWidth="1"/>
    <col min="15893" max="15895" width="4.7109375" style="4" customWidth="1"/>
    <col min="15896" max="15896" width="1.7109375" style="4" customWidth="1"/>
    <col min="15897" max="15897" width="4.85546875" style="4" bestFit="1" customWidth="1"/>
    <col min="15898" max="15898" width="4" style="4" customWidth="1"/>
    <col min="15899" max="15899" width="5" style="4" customWidth="1"/>
    <col min="15900" max="15900" width="11.42578125" style="4"/>
    <col min="15901" max="15901" width="12.42578125" style="4" customWidth="1"/>
    <col min="15902" max="15902" width="10.85546875" style="4" customWidth="1"/>
    <col min="15903" max="15904" width="6.140625" style="4" customWidth="1"/>
    <col min="15905" max="15905" width="1.7109375" style="4" customWidth="1"/>
    <col min="15906" max="15906" width="6" style="4" customWidth="1"/>
    <col min="15907" max="15908" width="5.28515625" style="4" customWidth="1"/>
    <col min="15909" max="15909" width="1.7109375" style="4" customWidth="1"/>
    <col min="15910" max="15912" width="5.28515625" style="4" customWidth="1"/>
    <col min="15913" max="15913" width="1.7109375" style="4" customWidth="1"/>
    <col min="15914" max="15916" width="5.28515625" style="4" customWidth="1"/>
    <col min="15917" max="15917" width="1.7109375" style="4" customWidth="1"/>
    <col min="15918" max="15920" width="5.28515625" style="4" customWidth="1"/>
    <col min="15921" max="15921" width="1.7109375" style="4" customWidth="1"/>
    <col min="15922" max="15924" width="5.28515625" style="4" customWidth="1"/>
    <col min="15925" max="15925" width="1.7109375" style="4" customWidth="1"/>
    <col min="15926" max="15928" width="5.28515625" style="4" customWidth="1"/>
    <col min="15929" max="16127" width="11.42578125" style="4"/>
    <col min="16128" max="16128" width="22.7109375" style="4" customWidth="1"/>
    <col min="16129" max="16129" width="7.28515625" style="4" customWidth="1"/>
    <col min="16130" max="16130" width="6.85546875" style="4" customWidth="1"/>
    <col min="16131" max="16131" width="6" style="4" bestFit="1" customWidth="1"/>
    <col min="16132" max="16132" width="1.7109375" style="4" customWidth="1"/>
    <col min="16133" max="16133" width="6" style="4" bestFit="1" customWidth="1"/>
    <col min="16134" max="16135" width="5.42578125" style="4" customWidth="1"/>
    <col min="16136" max="16136" width="1.7109375" style="4" customWidth="1"/>
    <col min="16137" max="16139" width="5.140625" style="4" customWidth="1"/>
    <col min="16140" max="16140" width="1.7109375" style="4" customWidth="1"/>
    <col min="16141" max="16143" width="4.7109375" style="4" customWidth="1"/>
    <col min="16144" max="16144" width="1.7109375" style="4" customWidth="1"/>
    <col min="16145" max="16147" width="4.7109375" style="4" customWidth="1"/>
    <col min="16148" max="16148" width="1.7109375" style="4" customWidth="1"/>
    <col min="16149" max="16151" width="4.7109375" style="4" customWidth="1"/>
    <col min="16152" max="16152" width="1.7109375" style="4" customWidth="1"/>
    <col min="16153" max="16153" width="4.85546875" style="4" bestFit="1" customWidth="1"/>
    <col min="16154" max="16154" width="4" style="4" customWidth="1"/>
    <col min="16155" max="16155" width="5" style="4" customWidth="1"/>
    <col min="16156" max="16156" width="11.42578125" style="4"/>
    <col min="16157" max="16157" width="12.42578125" style="4" customWidth="1"/>
    <col min="16158" max="16158" width="10.85546875" style="4" customWidth="1"/>
    <col min="16159" max="16160" width="6.140625" style="4" customWidth="1"/>
    <col min="16161" max="16161" width="1.7109375" style="4" customWidth="1"/>
    <col min="16162" max="16162" width="6" style="4" customWidth="1"/>
    <col min="16163" max="16164" width="5.28515625" style="4" customWidth="1"/>
    <col min="16165" max="16165" width="1.7109375" style="4" customWidth="1"/>
    <col min="16166" max="16168" width="5.28515625" style="4" customWidth="1"/>
    <col min="16169" max="16169" width="1.7109375" style="4" customWidth="1"/>
    <col min="16170" max="16172" width="5.28515625" style="4" customWidth="1"/>
    <col min="16173" max="16173" width="1.7109375" style="4" customWidth="1"/>
    <col min="16174" max="16176" width="5.28515625" style="4" customWidth="1"/>
    <col min="16177" max="16177" width="1.7109375" style="4" customWidth="1"/>
    <col min="16178" max="16180" width="5.28515625" style="4" customWidth="1"/>
    <col min="16181" max="16181" width="1.7109375" style="4" customWidth="1"/>
    <col min="16182" max="16184" width="5.28515625" style="4" customWidth="1"/>
    <col min="16185" max="16384" width="11.42578125" style="4"/>
  </cols>
  <sheetData>
    <row r="1" spans="1:61" s="33" customFormat="1" ht="14.25" customHeight="1" thickBot="1" x14ac:dyDescent="0.3">
      <c r="A1" s="287" t="s">
        <v>175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D1" s="34"/>
      <c r="AE1" s="35"/>
      <c r="AF1" s="36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G1" s="260" t="s">
        <v>127</v>
      </c>
    </row>
    <row r="2" spans="1:61" s="33" customFormat="1" ht="15" x14ac:dyDescent="0.25">
      <c r="A2" s="287" t="s">
        <v>80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D2" s="286" t="s">
        <v>79</v>
      </c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</row>
    <row r="3" spans="1:61" s="33" customFormat="1" ht="15" x14ac:dyDescent="0.25">
      <c r="A3" s="287" t="s">
        <v>98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D3" s="286" t="s">
        <v>121</v>
      </c>
      <c r="AE3" s="286"/>
      <c r="AF3" s="286"/>
      <c r="AG3" s="286"/>
      <c r="AH3" s="286"/>
      <c r="AI3" s="286"/>
      <c r="AJ3" s="286"/>
      <c r="AK3" s="286"/>
      <c r="AL3" s="286"/>
      <c r="AM3" s="286"/>
      <c r="AN3" s="286"/>
      <c r="AO3" s="286"/>
      <c r="AP3" s="286"/>
      <c r="AQ3" s="286"/>
      <c r="AR3" s="286"/>
      <c r="AS3" s="286"/>
      <c r="AT3" s="286"/>
      <c r="AU3" s="286"/>
      <c r="AV3" s="286"/>
      <c r="AW3" s="286"/>
      <c r="AX3" s="286"/>
      <c r="AY3" s="286"/>
      <c r="AZ3" s="286"/>
      <c r="BA3" s="286"/>
      <c r="BB3" s="286"/>
      <c r="BC3" s="286"/>
      <c r="BD3" s="286"/>
      <c r="BE3" s="286"/>
    </row>
    <row r="4" spans="1:61" s="33" customFormat="1" ht="15" x14ac:dyDescent="0.25">
      <c r="A4" s="287" t="s">
        <v>97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D4" s="286" t="s">
        <v>31</v>
      </c>
      <c r="AE4" s="286"/>
      <c r="AF4" s="286"/>
      <c r="AG4" s="286"/>
      <c r="AH4" s="286"/>
      <c r="AI4" s="286"/>
      <c r="AJ4" s="286"/>
      <c r="AK4" s="286"/>
      <c r="AL4" s="286"/>
      <c r="AM4" s="286"/>
      <c r="AN4" s="286"/>
      <c r="AO4" s="286"/>
      <c r="AP4" s="286"/>
      <c r="AQ4" s="286"/>
      <c r="AR4" s="286"/>
      <c r="AS4" s="286"/>
      <c r="AT4" s="286"/>
      <c r="AU4" s="286"/>
      <c r="AV4" s="286"/>
      <c r="AW4" s="286"/>
      <c r="AX4" s="286"/>
      <c r="AY4" s="286"/>
      <c r="AZ4" s="286"/>
      <c r="BA4" s="286"/>
      <c r="BB4" s="286"/>
      <c r="BC4" s="286"/>
      <c r="BD4" s="286"/>
      <c r="BE4" s="286"/>
    </row>
    <row r="5" spans="1:61" s="33" customFormat="1" ht="15" x14ac:dyDescent="0.25">
      <c r="A5" s="287" t="s">
        <v>156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D5" s="286" t="s">
        <v>112</v>
      </c>
      <c r="AE5" s="286"/>
      <c r="AF5" s="286"/>
      <c r="AG5" s="286"/>
      <c r="AH5" s="286"/>
      <c r="AI5" s="286"/>
      <c r="AJ5" s="286"/>
      <c r="AK5" s="286"/>
      <c r="AL5" s="286"/>
      <c r="AM5" s="286"/>
      <c r="AN5" s="286"/>
      <c r="AO5" s="286"/>
      <c r="AP5" s="286"/>
      <c r="AQ5" s="286"/>
      <c r="AR5" s="286"/>
      <c r="AS5" s="286"/>
      <c r="AT5" s="286"/>
      <c r="AU5" s="286"/>
      <c r="AV5" s="286"/>
      <c r="AW5" s="286"/>
      <c r="AX5" s="286"/>
      <c r="AY5" s="286"/>
      <c r="AZ5" s="286"/>
      <c r="BA5" s="286"/>
      <c r="BB5" s="286"/>
      <c r="BC5" s="286"/>
      <c r="BD5" s="286"/>
      <c r="BE5" s="286"/>
    </row>
    <row r="6" spans="1:61" s="33" customFormat="1" ht="15.75" thickBot="1" x14ac:dyDescent="0.3">
      <c r="A6" s="37"/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83"/>
      <c r="AD6" s="281" t="s">
        <v>113</v>
      </c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1"/>
    </row>
    <row r="7" spans="1:61" ht="13.5" thickBot="1" x14ac:dyDescent="0.3">
      <c r="A7" s="271" t="s">
        <v>96</v>
      </c>
      <c r="B7" s="273" t="s">
        <v>11</v>
      </c>
      <c r="C7" s="273"/>
      <c r="D7" s="273"/>
      <c r="E7" s="54"/>
      <c r="F7" s="273" t="s">
        <v>22</v>
      </c>
      <c r="G7" s="273"/>
      <c r="H7" s="273"/>
      <c r="I7" s="54"/>
      <c r="J7" s="273" t="s">
        <v>23</v>
      </c>
      <c r="K7" s="273"/>
      <c r="L7" s="273"/>
      <c r="M7" s="54"/>
      <c r="N7" s="273" t="s">
        <v>24</v>
      </c>
      <c r="O7" s="273"/>
      <c r="P7" s="273"/>
      <c r="Q7" s="54"/>
      <c r="R7" s="273" t="s">
        <v>25</v>
      </c>
      <c r="S7" s="273"/>
      <c r="T7" s="273"/>
      <c r="U7" s="54"/>
      <c r="V7" s="273" t="s">
        <v>26</v>
      </c>
      <c r="W7" s="273"/>
      <c r="X7" s="273"/>
      <c r="Y7" s="54"/>
      <c r="Z7" s="273" t="s">
        <v>27</v>
      </c>
      <c r="AA7" s="273"/>
      <c r="AB7" s="273"/>
      <c r="AC7" s="17"/>
      <c r="AD7" s="298" t="s">
        <v>96</v>
      </c>
      <c r="AE7" s="284" t="s">
        <v>11</v>
      </c>
      <c r="AF7" s="284"/>
      <c r="AG7" s="284"/>
      <c r="AH7" s="118"/>
      <c r="AI7" s="284" t="s">
        <v>22</v>
      </c>
      <c r="AJ7" s="284"/>
      <c r="AK7" s="284"/>
      <c r="AL7" s="118"/>
      <c r="AM7" s="284" t="s">
        <v>23</v>
      </c>
      <c r="AN7" s="284"/>
      <c r="AO7" s="284"/>
      <c r="AP7" s="118"/>
      <c r="AQ7" s="284" t="s">
        <v>24</v>
      </c>
      <c r="AR7" s="284"/>
      <c r="AS7" s="284"/>
      <c r="AT7" s="118"/>
      <c r="AU7" s="284" t="s">
        <v>25</v>
      </c>
      <c r="AV7" s="284"/>
      <c r="AW7" s="284"/>
      <c r="AX7" s="118"/>
      <c r="AY7" s="284" t="s">
        <v>26</v>
      </c>
      <c r="AZ7" s="284"/>
      <c r="BA7" s="284"/>
      <c r="BB7" s="180"/>
      <c r="BC7" s="284" t="s">
        <v>27</v>
      </c>
      <c r="BD7" s="284"/>
      <c r="BE7" s="284"/>
    </row>
    <row r="8" spans="1:61" ht="15.75" customHeight="1" thickBot="1" x14ac:dyDescent="0.3">
      <c r="A8" s="271"/>
      <c r="B8" s="55" t="s">
        <v>32</v>
      </c>
      <c r="C8" s="55" t="s">
        <v>33</v>
      </c>
      <c r="D8" s="55" t="s">
        <v>34</v>
      </c>
      <c r="E8" s="55"/>
      <c r="F8" s="55" t="s">
        <v>32</v>
      </c>
      <c r="G8" s="55" t="s">
        <v>33</v>
      </c>
      <c r="H8" s="55" t="s">
        <v>34</v>
      </c>
      <c r="I8" s="55"/>
      <c r="J8" s="55" t="s">
        <v>32</v>
      </c>
      <c r="K8" s="55" t="s">
        <v>33</v>
      </c>
      <c r="L8" s="55" t="s">
        <v>34</v>
      </c>
      <c r="M8" s="55"/>
      <c r="N8" s="55" t="s">
        <v>32</v>
      </c>
      <c r="O8" s="55" t="s">
        <v>33</v>
      </c>
      <c r="P8" s="55" t="s">
        <v>34</v>
      </c>
      <c r="Q8" s="55"/>
      <c r="R8" s="55" t="s">
        <v>32</v>
      </c>
      <c r="S8" s="55" t="s">
        <v>33</v>
      </c>
      <c r="T8" s="55" t="s">
        <v>34</v>
      </c>
      <c r="U8" s="55"/>
      <c r="V8" s="55" t="s">
        <v>32</v>
      </c>
      <c r="W8" s="55" t="s">
        <v>33</v>
      </c>
      <c r="X8" s="55" t="s">
        <v>34</v>
      </c>
      <c r="Y8" s="55"/>
      <c r="Z8" s="55" t="s">
        <v>32</v>
      </c>
      <c r="AA8" s="55" t="s">
        <v>33</v>
      </c>
      <c r="AB8" s="55" t="s">
        <v>34</v>
      </c>
      <c r="AC8" s="18"/>
      <c r="AD8" s="299"/>
      <c r="AE8" s="119" t="s">
        <v>32</v>
      </c>
      <c r="AF8" s="119" t="s">
        <v>33</v>
      </c>
      <c r="AG8" s="119" t="s">
        <v>34</v>
      </c>
      <c r="AH8" s="119"/>
      <c r="AI8" s="119" t="s">
        <v>32</v>
      </c>
      <c r="AJ8" s="119" t="s">
        <v>33</v>
      </c>
      <c r="AK8" s="119" t="s">
        <v>34</v>
      </c>
      <c r="AL8" s="119"/>
      <c r="AM8" s="119" t="s">
        <v>32</v>
      </c>
      <c r="AN8" s="119" t="s">
        <v>33</v>
      </c>
      <c r="AO8" s="119" t="s">
        <v>34</v>
      </c>
      <c r="AP8" s="119"/>
      <c r="AQ8" s="119" t="s">
        <v>32</v>
      </c>
      <c r="AR8" s="119" t="s">
        <v>33</v>
      </c>
      <c r="AS8" s="119" t="s">
        <v>34</v>
      </c>
      <c r="AT8" s="119"/>
      <c r="AU8" s="119" t="s">
        <v>32</v>
      </c>
      <c r="AV8" s="119" t="s">
        <v>33</v>
      </c>
      <c r="AW8" s="119" t="s">
        <v>34</v>
      </c>
      <c r="AX8" s="119"/>
      <c r="AY8" s="119" t="s">
        <v>32</v>
      </c>
      <c r="AZ8" s="119" t="s">
        <v>33</v>
      </c>
      <c r="BA8" s="119" t="s">
        <v>34</v>
      </c>
      <c r="BB8" s="119"/>
      <c r="BC8" s="119" t="s">
        <v>32</v>
      </c>
      <c r="BD8" s="119" t="s">
        <v>33</v>
      </c>
      <c r="BE8" s="119" t="s">
        <v>34</v>
      </c>
    </row>
    <row r="9" spans="1:61" s="67" customFormat="1" ht="13.5" x14ac:dyDescent="0.25">
      <c r="A9" s="289" t="s">
        <v>6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94"/>
      <c r="AD9" s="180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</row>
    <row r="10" spans="1:61" ht="4.5" customHeight="1" x14ac:dyDescent="0.25">
      <c r="F10" s="40"/>
      <c r="G10" s="40"/>
      <c r="H10" s="40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</row>
    <row r="11" spans="1:61" ht="15" customHeight="1" x14ac:dyDescent="0.25">
      <c r="A11" s="30" t="s">
        <v>11</v>
      </c>
      <c r="B11" s="74">
        <v>26506</v>
      </c>
      <c r="C11" s="74">
        <v>15295</v>
      </c>
      <c r="D11" s="74">
        <v>11211</v>
      </c>
      <c r="E11" s="74"/>
      <c r="F11" s="74">
        <v>8585</v>
      </c>
      <c r="G11" s="74">
        <v>5119</v>
      </c>
      <c r="H11" s="74">
        <v>3466</v>
      </c>
      <c r="I11" s="74"/>
      <c r="J11" s="74">
        <v>6946</v>
      </c>
      <c r="K11" s="74">
        <v>4042</v>
      </c>
      <c r="L11" s="74">
        <v>2904</v>
      </c>
      <c r="M11" s="74"/>
      <c r="N11" s="74">
        <v>3797</v>
      </c>
      <c r="O11" s="74">
        <v>2195</v>
      </c>
      <c r="P11" s="74">
        <v>1602</v>
      </c>
      <c r="Q11" s="74"/>
      <c r="R11" s="74">
        <v>5327</v>
      </c>
      <c r="S11" s="74">
        <v>2952</v>
      </c>
      <c r="T11" s="74">
        <v>2375</v>
      </c>
      <c r="U11" s="74"/>
      <c r="V11" s="74">
        <v>1703</v>
      </c>
      <c r="W11" s="74">
        <v>907</v>
      </c>
      <c r="X11" s="74">
        <v>796</v>
      </c>
      <c r="Y11" s="74"/>
      <c r="Z11" s="74">
        <v>148</v>
      </c>
      <c r="AA11" s="74">
        <v>80</v>
      </c>
      <c r="AB11" s="74">
        <v>68</v>
      </c>
      <c r="AC11" s="21"/>
      <c r="AD11" s="126" t="s">
        <v>11</v>
      </c>
      <c r="AE11" s="173">
        <v>369824</v>
      </c>
      <c r="AF11" s="173">
        <v>183590</v>
      </c>
      <c r="AG11" s="173">
        <v>186234</v>
      </c>
      <c r="AH11" s="173"/>
      <c r="AI11" s="173">
        <v>92644</v>
      </c>
      <c r="AJ11" s="173">
        <v>49128</v>
      </c>
      <c r="AK11" s="128">
        <v>43516</v>
      </c>
      <c r="AL11" s="128"/>
      <c r="AM11" s="173">
        <v>74374</v>
      </c>
      <c r="AN11" s="173">
        <v>38098</v>
      </c>
      <c r="AO11" s="128">
        <v>36276</v>
      </c>
      <c r="AP11" s="173"/>
      <c r="AQ11" s="173">
        <v>62047</v>
      </c>
      <c r="AR11" s="173">
        <v>30830</v>
      </c>
      <c r="AS11" s="128">
        <v>31217</v>
      </c>
      <c r="AT11" s="173"/>
      <c r="AU11" s="173">
        <v>71760</v>
      </c>
      <c r="AV11" s="173">
        <v>34224</v>
      </c>
      <c r="AW11" s="128">
        <v>37536</v>
      </c>
      <c r="AX11" s="173"/>
      <c r="AY11" s="173">
        <v>54520</v>
      </c>
      <c r="AZ11" s="173">
        <v>25028</v>
      </c>
      <c r="BA11" s="128">
        <v>29492</v>
      </c>
      <c r="BB11" s="128"/>
      <c r="BC11" s="173">
        <v>14479</v>
      </c>
      <c r="BD11" s="173">
        <v>6282</v>
      </c>
      <c r="BE11" s="128">
        <v>8197</v>
      </c>
      <c r="BF11" s="42"/>
      <c r="BG11" s="42"/>
      <c r="BH11" s="42"/>
      <c r="BI11" s="42"/>
    </row>
    <row r="12" spans="1:61" ht="15" customHeight="1" x14ac:dyDescent="0.25">
      <c r="A12" s="85" t="s">
        <v>35</v>
      </c>
      <c r="B12" s="21">
        <v>26169</v>
      </c>
      <c r="C12" s="21">
        <v>15086</v>
      </c>
      <c r="D12" s="21">
        <v>11083</v>
      </c>
      <c r="E12" s="21"/>
      <c r="F12" s="21">
        <v>8505</v>
      </c>
      <c r="G12" s="21">
        <v>5066</v>
      </c>
      <c r="H12" s="21">
        <v>3439</v>
      </c>
      <c r="I12" s="21"/>
      <c r="J12" s="21">
        <v>6882</v>
      </c>
      <c r="K12" s="21">
        <v>3998</v>
      </c>
      <c r="L12" s="21">
        <v>2884</v>
      </c>
      <c r="M12" s="21"/>
      <c r="N12" s="21">
        <v>3763</v>
      </c>
      <c r="O12" s="21">
        <v>2171</v>
      </c>
      <c r="P12" s="21">
        <v>1592</v>
      </c>
      <c r="Q12" s="21"/>
      <c r="R12" s="21">
        <v>5199</v>
      </c>
      <c r="S12" s="21">
        <v>2881</v>
      </c>
      <c r="T12" s="21">
        <v>2318</v>
      </c>
      <c r="U12" s="21"/>
      <c r="V12" s="21">
        <v>1675</v>
      </c>
      <c r="W12" s="21">
        <v>893</v>
      </c>
      <c r="X12" s="21">
        <v>782</v>
      </c>
      <c r="Y12" s="21"/>
      <c r="Z12" s="21">
        <v>145</v>
      </c>
      <c r="AA12" s="21">
        <v>77</v>
      </c>
      <c r="AB12" s="21">
        <v>68</v>
      </c>
      <c r="AC12" s="21"/>
      <c r="AD12" s="129" t="s">
        <v>36</v>
      </c>
      <c r="AE12" s="173">
        <v>328187</v>
      </c>
      <c r="AF12" s="173">
        <v>162783</v>
      </c>
      <c r="AG12" s="173">
        <v>165404</v>
      </c>
      <c r="AH12" s="173"/>
      <c r="AI12" s="173">
        <v>83983</v>
      </c>
      <c r="AJ12" s="173">
        <v>44740</v>
      </c>
      <c r="AK12" s="128">
        <v>39243</v>
      </c>
      <c r="AL12" s="128"/>
      <c r="AM12" s="173">
        <v>66386</v>
      </c>
      <c r="AN12" s="173">
        <v>34118</v>
      </c>
      <c r="AO12" s="128">
        <v>32268</v>
      </c>
      <c r="AP12" s="173"/>
      <c r="AQ12" s="173">
        <v>54016</v>
      </c>
      <c r="AR12" s="173">
        <v>26793</v>
      </c>
      <c r="AS12" s="128">
        <v>27223</v>
      </c>
      <c r="AT12" s="173"/>
      <c r="AU12" s="173">
        <v>63404</v>
      </c>
      <c r="AV12" s="173">
        <v>30044</v>
      </c>
      <c r="AW12" s="128">
        <v>33360</v>
      </c>
      <c r="AX12" s="173"/>
      <c r="AY12" s="173">
        <v>46914</v>
      </c>
      <c r="AZ12" s="173">
        <v>21295</v>
      </c>
      <c r="BA12" s="128">
        <v>25619</v>
      </c>
      <c r="BB12" s="128"/>
      <c r="BC12" s="173">
        <v>13484</v>
      </c>
      <c r="BD12" s="173">
        <v>5793</v>
      </c>
      <c r="BE12" s="128">
        <v>7691</v>
      </c>
      <c r="BF12" s="42"/>
      <c r="BG12" s="42"/>
      <c r="BH12" s="42"/>
      <c r="BI12" s="42"/>
    </row>
    <row r="13" spans="1:61" ht="15" customHeight="1" x14ac:dyDescent="0.25">
      <c r="A13" s="85" t="s">
        <v>37</v>
      </c>
      <c r="B13" s="21">
        <v>219</v>
      </c>
      <c r="C13" s="21">
        <v>142</v>
      </c>
      <c r="D13" s="21">
        <v>77</v>
      </c>
      <c r="E13" s="21"/>
      <c r="F13" s="21">
        <v>65</v>
      </c>
      <c r="G13" s="21">
        <v>42</v>
      </c>
      <c r="H13" s="21">
        <v>23</v>
      </c>
      <c r="I13" s="21"/>
      <c r="J13" s="21">
        <v>46</v>
      </c>
      <c r="K13" s="21">
        <v>31</v>
      </c>
      <c r="L13" s="21">
        <v>15</v>
      </c>
      <c r="M13" s="21"/>
      <c r="N13" s="21">
        <v>27</v>
      </c>
      <c r="O13" s="21">
        <v>20</v>
      </c>
      <c r="P13" s="21">
        <v>7</v>
      </c>
      <c r="Q13" s="21"/>
      <c r="R13" s="21">
        <v>73</v>
      </c>
      <c r="S13" s="21">
        <v>44</v>
      </c>
      <c r="T13" s="21">
        <v>29</v>
      </c>
      <c r="U13" s="21"/>
      <c r="V13" s="21">
        <v>8</v>
      </c>
      <c r="W13" s="21">
        <v>5</v>
      </c>
      <c r="X13" s="21">
        <v>3</v>
      </c>
      <c r="Y13" s="21"/>
      <c r="Z13" s="21">
        <v>0</v>
      </c>
      <c r="AA13" s="21">
        <v>0</v>
      </c>
      <c r="AB13" s="21">
        <v>0</v>
      </c>
      <c r="AC13" s="21"/>
      <c r="AD13" s="129" t="s">
        <v>38</v>
      </c>
      <c r="AE13" s="173">
        <v>29121</v>
      </c>
      <c r="AF13" s="173">
        <v>14857</v>
      </c>
      <c r="AG13" s="173">
        <v>14264</v>
      </c>
      <c r="AH13" s="173"/>
      <c r="AI13" s="173">
        <v>6156</v>
      </c>
      <c r="AJ13" s="173">
        <v>3201</v>
      </c>
      <c r="AK13" s="128">
        <v>2955</v>
      </c>
      <c r="AL13" s="128"/>
      <c r="AM13" s="173">
        <v>5704</v>
      </c>
      <c r="AN13" s="173">
        <v>2911</v>
      </c>
      <c r="AO13" s="128">
        <v>2793</v>
      </c>
      <c r="AP13" s="173"/>
      <c r="AQ13" s="173">
        <v>5814</v>
      </c>
      <c r="AR13" s="173">
        <v>2979</v>
      </c>
      <c r="AS13" s="128">
        <v>2835</v>
      </c>
      <c r="AT13" s="173"/>
      <c r="AU13" s="173">
        <v>5710</v>
      </c>
      <c r="AV13" s="173">
        <v>2931</v>
      </c>
      <c r="AW13" s="128">
        <v>2779</v>
      </c>
      <c r="AX13" s="173"/>
      <c r="AY13" s="173">
        <v>5333</v>
      </c>
      <c r="AZ13" s="173">
        <v>2672</v>
      </c>
      <c r="BA13" s="128">
        <v>2661</v>
      </c>
      <c r="BB13" s="128"/>
      <c r="BC13" s="173">
        <v>404</v>
      </c>
      <c r="BD13" s="173">
        <v>163</v>
      </c>
      <c r="BE13" s="128">
        <v>241</v>
      </c>
      <c r="BF13" s="42"/>
      <c r="BG13" s="42"/>
      <c r="BH13" s="42"/>
      <c r="BI13" s="42"/>
    </row>
    <row r="14" spans="1:61" ht="15" customHeight="1" x14ac:dyDescent="0.25">
      <c r="A14" s="86" t="s">
        <v>108</v>
      </c>
      <c r="B14" s="21">
        <v>118</v>
      </c>
      <c r="C14" s="21">
        <v>67</v>
      </c>
      <c r="D14" s="21">
        <v>51</v>
      </c>
      <c r="E14" s="21"/>
      <c r="F14" s="21">
        <v>15</v>
      </c>
      <c r="G14" s="21">
        <v>11</v>
      </c>
      <c r="H14" s="21">
        <v>4</v>
      </c>
      <c r="I14" s="21"/>
      <c r="J14" s="21">
        <v>18</v>
      </c>
      <c r="K14" s="21">
        <v>13</v>
      </c>
      <c r="L14" s="21">
        <v>5</v>
      </c>
      <c r="M14" s="21"/>
      <c r="N14" s="21">
        <v>7</v>
      </c>
      <c r="O14" s="21">
        <v>4</v>
      </c>
      <c r="P14" s="21">
        <v>3</v>
      </c>
      <c r="Q14" s="21"/>
      <c r="R14" s="21">
        <v>55</v>
      </c>
      <c r="S14" s="21">
        <v>27</v>
      </c>
      <c r="T14" s="21">
        <v>28</v>
      </c>
      <c r="U14" s="21"/>
      <c r="V14" s="21">
        <v>20</v>
      </c>
      <c r="W14" s="21">
        <v>9</v>
      </c>
      <c r="X14" s="21">
        <v>11</v>
      </c>
      <c r="Y14" s="21"/>
      <c r="Z14" s="21">
        <v>3</v>
      </c>
      <c r="AA14" s="21">
        <v>3</v>
      </c>
      <c r="AB14" s="21">
        <v>0</v>
      </c>
      <c r="AC14" s="21"/>
      <c r="AD14" s="129" t="s">
        <v>114</v>
      </c>
      <c r="AE14" s="173">
        <v>12516</v>
      </c>
      <c r="AF14" s="173">
        <v>5950</v>
      </c>
      <c r="AG14" s="173">
        <v>6566</v>
      </c>
      <c r="AH14" s="173"/>
      <c r="AI14" s="173">
        <v>2505</v>
      </c>
      <c r="AJ14" s="173">
        <v>1187</v>
      </c>
      <c r="AK14" s="128">
        <v>1318</v>
      </c>
      <c r="AL14" s="128"/>
      <c r="AM14" s="173">
        <v>2284</v>
      </c>
      <c r="AN14" s="173">
        <v>1069</v>
      </c>
      <c r="AO14" s="128">
        <v>1215</v>
      </c>
      <c r="AP14" s="173"/>
      <c r="AQ14" s="173">
        <v>2217</v>
      </c>
      <c r="AR14" s="173">
        <v>1058</v>
      </c>
      <c r="AS14" s="128">
        <v>1159</v>
      </c>
      <c r="AT14" s="173"/>
      <c r="AU14" s="173">
        <v>2646</v>
      </c>
      <c r="AV14" s="173">
        <v>1249</v>
      </c>
      <c r="AW14" s="128">
        <v>1397</v>
      </c>
      <c r="AX14" s="173"/>
      <c r="AY14" s="173">
        <v>2273</v>
      </c>
      <c r="AZ14" s="173">
        <v>1061</v>
      </c>
      <c r="BA14" s="128">
        <v>1212</v>
      </c>
      <c r="BB14" s="128"/>
      <c r="BC14" s="173">
        <v>591</v>
      </c>
      <c r="BD14" s="173">
        <v>326</v>
      </c>
      <c r="BE14" s="128">
        <v>265</v>
      </c>
      <c r="BF14" s="42"/>
      <c r="BG14" s="42"/>
      <c r="BH14" s="42"/>
      <c r="BI14" s="42"/>
    </row>
    <row r="15" spans="1:61" ht="8.25" customHeight="1" x14ac:dyDescent="0.25">
      <c r="A15" s="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129"/>
      <c r="AE15" s="173"/>
      <c r="AF15" s="173"/>
      <c r="AG15" s="173"/>
      <c r="AH15" s="173"/>
      <c r="AI15" s="173"/>
      <c r="AJ15" s="173"/>
      <c r="AK15" s="128"/>
      <c r="AL15" s="128"/>
      <c r="AM15" s="173"/>
      <c r="AN15" s="173"/>
      <c r="AO15" s="128"/>
      <c r="AP15" s="173"/>
      <c r="AQ15" s="173"/>
      <c r="AR15" s="173"/>
      <c r="AS15" s="128"/>
      <c r="AT15" s="173"/>
      <c r="AU15" s="173"/>
      <c r="AV15" s="173"/>
      <c r="AW15" s="128"/>
      <c r="AX15" s="173"/>
      <c r="AY15" s="173"/>
      <c r="AZ15" s="173"/>
      <c r="BA15" s="128"/>
      <c r="BB15" s="128"/>
      <c r="BC15" s="173"/>
      <c r="BD15" s="173"/>
      <c r="BE15" s="128"/>
      <c r="BF15" s="42"/>
      <c r="BG15" s="42"/>
      <c r="BH15" s="42"/>
      <c r="BI15" s="42"/>
    </row>
    <row r="16" spans="1:61" ht="15" customHeight="1" x14ac:dyDescent="0.25">
      <c r="A16" s="8" t="s">
        <v>39</v>
      </c>
      <c r="B16" s="68">
        <v>20812</v>
      </c>
      <c r="C16" s="68">
        <v>11784</v>
      </c>
      <c r="D16" s="68">
        <v>9028</v>
      </c>
      <c r="E16" s="68"/>
      <c r="F16" s="68">
        <v>6781</v>
      </c>
      <c r="G16" s="68">
        <v>3980</v>
      </c>
      <c r="H16" s="68">
        <v>2801</v>
      </c>
      <c r="I16" s="102"/>
      <c r="J16" s="68">
        <v>5416</v>
      </c>
      <c r="K16" s="68">
        <v>3106</v>
      </c>
      <c r="L16" s="68">
        <v>2310</v>
      </c>
      <c r="M16" s="102"/>
      <c r="N16" s="68">
        <v>3008</v>
      </c>
      <c r="O16" s="68">
        <v>1673</v>
      </c>
      <c r="P16" s="68">
        <v>1335</v>
      </c>
      <c r="Q16" s="102"/>
      <c r="R16" s="68">
        <v>4150</v>
      </c>
      <c r="S16" s="68">
        <v>2253</v>
      </c>
      <c r="T16" s="68">
        <v>1897</v>
      </c>
      <c r="U16" s="102"/>
      <c r="V16" s="68">
        <v>1353</v>
      </c>
      <c r="W16" s="68">
        <v>713</v>
      </c>
      <c r="X16" s="68">
        <v>640</v>
      </c>
      <c r="Y16" s="102"/>
      <c r="Z16" s="68">
        <v>104</v>
      </c>
      <c r="AA16" s="68">
        <v>59</v>
      </c>
      <c r="AB16" s="68">
        <v>45</v>
      </c>
      <c r="AC16" s="21"/>
      <c r="AD16" s="126" t="s">
        <v>39</v>
      </c>
      <c r="AE16" s="172">
        <v>283229</v>
      </c>
      <c r="AF16" s="172">
        <v>140270</v>
      </c>
      <c r="AG16" s="172">
        <v>142959</v>
      </c>
      <c r="AH16" s="172"/>
      <c r="AI16" s="172">
        <v>70595</v>
      </c>
      <c r="AJ16" s="172">
        <v>37324</v>
      </c>
      <c r="AK16" s="128">
        <v>33271</v>
      </c>
      <c r="AL16" s="128"/>
      <c r="AM16" s="172">
        <v>56480</v>
      </c>
      <c r="AN16" s="172">
        <v>28794</v>
      </c>
      <c r="AO16" s="128">
        <v>27686</v>
      </c>
      <c r="AP16" s="173"/>
      <c r="AQ16" s="172">
        <v>47635</v>
      </c>
      <c r="AR16" s="172">
        <v>23649</v>
      </c>
      <c r="AS16" s="128">
        <v>23986</v>
      </c>
      <c r="AT16" s="173"/>
      <c r="AU16" s="172">
        <v>55183</v>
      </c>
      <c r="AV16" s="172">
        <v>26296</v>
      </c>
      <c r="AW16" s="128">
        <v>28887</v>
      </c>
      <c r="AX16" s="173"/>
      <c r="AY16" s="172">
        <v>42449</v>
      </c>
      <c r="AZ16" s="172">
        <v>19441</v>
      </c>
      <c r="BA16" s="128">
        <v>23008</v>
      </c>
      <c r="BB16" s="128"/>
      <c r="BC16" s="172">
        <v>10887</v>
      </c>
      <c r="BD16" s="172">
        <v>4766</v>
      </c>
      <c r="BE16" s="128">
        <v>6121</v>
      </c>
      <c r="BF16" s="28"/>
      <c r="BG16" s="28"/>
      <c r="BH16" s="28"/>
      <c r="BI16" s="42"/>
    </row>
    <row r="17" spans="1:61" ht="15" customHeight="1" x14ac:dyDescent="0.25">
      <c r="A17" s="85" t="s">
        <v>35</v>
      </c>
      <c r="B17" s="26">
        <v>20480</v>
      </c>
      <c r="C17" s="26">
        <v>11578</v>
      </c>
      <c r="D17" s="26">
        <v>8902</v>
      </c>
      <c r="E17" s="26"/>
      <c r="F17" s="26">
        <v>6702</v>
      </c>
      <c r="G17" s="26">
        <v>3927</v>
      </c>
      <c r="H17" s="26">
        <v>2775</v>
      </c>
      <c r="I17" s="26"/>
      <c r="J17" s="26">
        <v>5354</v>
      </c>
      <c r="K17" s="26">
        <v>3064</v>
      </c>
      <c r="L17" s="26">
        <v>2290</v>
      </c>
      <c r="M17" s="26"/>
      <c r="N17" s="26">
        <v>2974</v>
      </c>
      <c r="O17" s="26">
        <v>1649</v>
      </c>
      <c r="P17" s="26">
        <v>1325</v>
      </c>
      <c r="Q17" s="26"/>
      <c r="R17" s="26">
        <v>4024</v>
      </c>
      <c r="S17" s="26">
        <v>2183</v>
      </c>
      <c r="T17" s="26">
        <v>1841</v>
      </c>
      <c r="U17" s="26"/>
      <c r="V17" s="26">
        <v>1325</v>
      </c>
      <c r="W17" s="26">
        <v>699</v>
      </c>
      <c r="X17" s="26">
        <v>626</v>
      </c>
      <c r="Y17" s="26"/>
      <c r="Z17" s="26">
        <v>101</v>
      </c>
      <c r="AA17" s="26">
        <v>56</v>
      </c>
      <c r="AB17" s="26">
        <v>45</v>
      </c>
      <c r="AC17" s="26"/>
      <c r="AD17" s="129" t="s">
        <v>36</v>
      </c>
      <c r="AE17" s="130">
        <v>242272</v>
      </c>
      <c r="AF17" s="130">
        <v>119802</v>
      </c>
      <c r="AG17" s="130">
        <v>122470</v>
      </c>
      <c r="AH17" s="130"/>
      <c r="AI17" s="130">
        <v>62078</v>
      </c>
      <c r="AJ17" s="130">
        <v>33003</v>
      </c>
      <c r="AK17" s="128">
        <v>29075</v>
      </c>
      <c r="AL17" s="128"/>
      <c r="AM17" s="130">
        <v>48625</v>
      </c>
      <c r="AN17" s="130">
        <v>24880</v>
      </c>
      <c r="AO17" s="128">
        <v>23745</v>
      </c>
      <c r="AP17" s="130"/>
      <c r="AQ17" s="130">
        <v>39744</v>
      </c>
      <c r="AR17" s="130">
        <v>19675</v>
      </c>
      <c r="AS17" s="128">
        <v>20069</v>
      </c>
      <c r="AT17" s="130"/>
      <c r="AU17" s="130">
        <v>46946</v>
      </c>
      <c r="AV17" s="130">
        <v>22188</v>
      </c>
      <c r="AW17" s="128">
        <v>24758</v>
      </c>
      <c r="AX17" s="130"/>
      <c r="AY17" s="130">
        <v>34987</v>
      </c>
      <c r="AZ17" s="130">
        <v>15779</v>
      </c>
      <c r="BA17" s="128">
        <v>19208</v>
      </c>
      <c r="BB17" s="128"/>
      <c r="BC17" s="130">
        <v>9892</v>
      </c>
      <c r="BD17" s="130">
        <v>4277</v>
      </c>
      <c r="BE17" s="128">
        <v>5615</v>
      </c>
      <c r="BF17" s="28"/>
      <c r="BG17" s="28"/>
      <c r="BH17" s="28"/>
      <c r="BI17" s="42"/>
    </row>
    <row r="18" spans="1:61" ht="15" customHeight="1" x14ac:dyDescent="0.25">
      <c r="A18" s="85" t="s">
        <v>37</v>
      </c>
      <c r="B18" s="26">
        <v>214</v>
      </c>
      <c r="C18" s="26">
        <v>139</v>
      </c>
      <c r="D18" s="26">
        <v>75</v>
      </c>
      <c r="E18" s="26"/>
      <c r="F18" s="26">
        <v>64</v>
      </c>
      <c r="G18" s="26">
        <v>42</v>
      </c>
      <c r="H18" s="26">
        <v>22</v>
      </c>
      <c r="I18" s="26"/>
      <c r="J18" s="26">
        <v>44</v>
      </c>
      <c r="K18" s="26">
        <v>29</v>
      </c>
      <c r="L18" s="26">
        <v>15</v>
      </c>
      <c r="M18" s="26"/>
      <c r="N18" s="26">
        <v>27</v>
      </c>
      <c r="O18" s="26">
        <v>20</v>
      </c>
      <c r="P18" s="26">
        <v>7</v>
      </c>
      <c r="Q18" s="26"/>
      <c r="R18" s="26">
        <v>71</v>
      </c>
      <c r="S18" s="26">
        <v>43</v>
      </c>
      <c r="T18" s="26">
        <v>28</v>
      </c>
      <c r="U18" s="26"/>
      <c r="V18" s="26">
        <v>8</v>
      </c>
      <c r="W18" s="26">
        <v>5</v>
      </c>
      <c r="X18" s="26">
        <v>3</v>
      </c>
      <c r="Y18" s="26"/>
      <c r="Z18" s="26">
        <v>0</v>
      </c>
      <c r="AA18" s="26">
        <v>0</v>
      </c>
      <c r="AB18" s="26">
        <v>0</v>
      </c>
      <c r="AC18" s="26"/>
      <c r="AD18" s="129" t="s">
        <v>38</v>
      </c>
      <c r="AE18" s="130">
        <v>28441</v>
      </c>
      <c r="AF18" s="130">
        <v>14518</v>
      </c>
      <c r="AG18" s="130">
        <v>13923</v>
      </c>
      <c r="AH18" s="130"/>
      <c r="AI18" s="130">
        <v>6012</v>
      </c>
      <c r="AJ18" s="130">
        <v>3134</v>
      </c>
      <c r="AK18" s="128">
        <v>2878</v>
      </c>
      <c r="AL18" s="128"/>
      <c r="AM18" s="130">
        <v>5571</v>
      </c>
      <c r="AN18" s="130">
        <v>2845</v>
      </c>
      <c r="AO18" s="128">
        <v>2726</v>
      </c>
      <c r="AP18" s="130"/>
      <c r="AQ18" s="130">
        <v>5674</v>
      </c>
      <c r="AR18" s="130">
        <v>2916</v>
      </c>
      <c r="AS18" s="128">
        <v>2758</v>
      </c>
      <c r="AT18" s="130"/>
      <c r="AU18" s="130">
        <v>5591</v>
      </c>
      <c r="AV18" s="130">
        <v>2859</v>
      </c>
      <c r="AW18" s="128">
        <v>2732</v>
      </c>
      <c r="AX18" s="130"/>
      <c r="AY18" s="130">
        <v>5189</v>
      </c>
      <c r="AZ18" s="130">
        <v>2601</v>
      </c>
      <c r="BA18" s="128">
        <v>2588</v>
      </c>
      <c r="BB18" s="128"/>
      <c r="BC18" s="130">
        <v>404</v>
      </c>
      <c r="BD18" s="130">
        <v>163</v>
      </c>
      <c r="BE18" s="128">
        <v>241</v>
      </c>
      <c r="BF18" s="28"/>
      <c r="BG18" s="28"/>
      <c r="BH18" s="28"/>
      <c r="BI18" s="42"/>
    </row>
    <row r="19" spans="1:61" ht="15" customHeight="1" x14ac:dyDescent="0.25">
      <c r="A19" s="86" t="s">
        <v>108</v>
      </c>
      <c r="B19" s="26">
        <v>118</v>
      </c>
      <c r="C19" s="26">
        <v>67</v>
      </c>
      <c r="D19" s="26">
        <v>51</v>
      </c>
      <c r="E19" s="26"/>
      <c r="F19" s="26">
        <v>15</v>
      </c>
      <c r="G19" s="26">
        <v>11</v>
      </c>
      <c r="H19" s="26">
        <v>4</v>
      </c>
      <c r="I19" s="26"/>
      <c r="J19" s="26">
        <v>18</v>
      </c>
      <c r="K19" s="26">
        <v>13</v>
      </c>
      <c r="L19" s="26">
        <v>5</v>
      </c>
      <c r="M19" s="26"/>
      <c r="N19" s="26">
        <v>7</v>
      </c>
      <c r="O19" s="26">
        <v>4</v>
      </c>
      <c r="P19" s="26">
        <v>3</v>
      </c>
      <c r="Q19" s="26"/>
      <c r="R19" s="26">
        <v>55</v>
      </c>
      <c r="S19" s="26">
        <v>27</v>
      </c>
      <c r="T19" s="26">
        <v>28</v>
      </c>
      <c r="U19" s="26"/>
      <c r="V19" s="26">
        <v>20</v>
      </c>
      <c r="W19" s="26">
        <v>9</v>
      </c>
      <c r="X19" s="26">
        <v>11</v>
      </c>
      <c r="Y19" s="26"/>
      <c r="Z19" s="26">
        <v>3</v>
      </c>
      <c r="AA19" s="26">
        <v>3</v>
      </c>
      <c r="AB19" s="26">
        <v>0</v>
      </c>
      <c r="AC19" s="26"/>
      <c r="AD19" s="129" t="s">
        <v>114</v>
      </c>
      <c r="AE19" s="130">
        <v>12516</v>
      </c>
      <c r="AF19" s="130">
        <v>5950</v>
      </c>
      <c r="AG19" s="130">
        <v>6566</v>
      </c>
      <c r="AH19" s="130"/>
      <c r="AI19" s="130">
        <v>2505</v>
      </c>
      <c r="AJ19" s="130">
        <v>1187</v>
      </c>
      <c r="AK19" s="128">
        <v>1318</v>
      </c>
      <c r="AL19" s="128"/>
      <c r="AM19" s="130">
        <v>2284</v>
      </c>
      <c r="AN19" s="130">
        <v>1069</v>
      </c>
      <c r="AO19" s="128">
        <v>1215</v>
      </c>
      <c r="AP19" s="130"/>
      <c r="AQ19" s="130">
        <v>2217</v>
      </c>
      <c r="AR19" s="130">
        <v>1058</v>
      </c>
      <c r="AS19" s="128">
        <v>1159</v>
      </c>
      <c r="AT19" s="130"/>
      <c r="AU19" s="130">
        <v>2646</v>
      </c>
      <c r="AV19" s="130">
        <v>1249</v>
      </c>
      <c r="AW19" s="128">
        <v>1397</v>
      </c>
      <c r="AX19" s="130"/>
      <c r="AY19" s="130">
        <v>2273</v>
      </c>
      <c r="AZ19" s="130">
        <v>1061</v>
      </c>
      <c r="BA19" s="128">
        <v>1212</v>
      </c>
      <c r="BB19" s="128"/>
      <c r="BC19" s="130">
        <v>591</v>
      </c>
      <c r="BD19" s="130">
        <v>326</v>
      </c>
      <c r="BE19" s="128">
        <v>265</v>
      </c>
      <c r="BF19" s="28"/>
      <c r="BG19" s="28"/>
      <c r="BH19" s="28"/>
      <c r="BI19" s="42"/>
    </row>
    <row r="20" spans="1:61" ht="8.25" customHeight="1" x14ac:dyDescent="0.25">
      <c r="A20" s="8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131"/>
      <c r="AE20" s="172"/>
      <c r="AF20" s="172"/>
      <c r="AG20" s="172"/>
      <c r="AH20" s="172"/>
      <c r="AI20" s="172"/>
      <c r="AJ20" s="172"/>
      <c r="AK20" s="128"/>
      <c r="AL20" s="128"/>
      <c r="AM20" s="172"/>
      <c r="AN20" s="172"/>
      <c r="AO20" s="128"/>
      <c r="AP20" s="173"/>
      <c r="AQ20" s="172"/>
      <c r="AR20" s="172"/>
      <c r="AS20" s="128"/>
      <c r="AT20" s="173"/>
      <c r="AU20" s="172"/>
      <c r="AV20" s="172"/>
      <c r="AW20" s="128"/>
      <c r="AX20" s="173"/>
      <c r="AY20" s="172"/>
      <c r="AZ20" s="172"/>
      <c r="BA20" s="128"/>
      <c r="BB20" s="128"/>
      <c r="BC20" s="172"/>
      <c r="BD20" s="172"/>
      <c r="BE20" s="128"/>
      <c r="BF20" s="28"/>
      <c r="BG20" s="28"/>
      <c r="BH20" s="28"/>
      <c r="BI20" s="42"/>
    </row>
    <row r="21" spans="1:61" ht="15" customHeight="1" x14ac:dyDescent="0.25">
      <c r="A21" s="8" t="s">
        <v>40</v>
      </c>
      <c r="B21" s="68">
        <v>5694</v>
      </c>
      <c r="C21" s="68">
        <v>3511</v>
      </c>
      <c r="D21" s="68">
        <v>2183</v>
      </c>
      <c r="E21" s="68"/>
      <c r="F21" s="68">
        <v>1804</v>
      </c>
      <c r="G21" s="68">
        <v>1139</v>
      </c>
      <c r="H21" s="68">
        <v>665</v>
      </c>
      <c r="I21" s="102"/>
      <c r="J21" s="68">
        <v>1530</v>
      </c>
      <c r="K21" s="68">
        <v>936</v>
      </c>
      <c r="L21" s="68">
        <v>594</v>
      </c>
      <c r="M21" s="102"/>
      <c r="N21" s="68">
        <v>789</v>
      </c>
      <c r="O21" s="68">
        <v>522</v>
      </c>
      <c r="P21" s="68">
        <v>267</v>
      </c>
      <c r="Q21" s="102"/>
      <c r="R21" s="68">
        <v>1177</v>
      </c>
      <c r="S21" s="68">
        <v>699</v>
      </c>
      <c r="T21" s="68">
        <v>478</v>
      </c>
      <c r="U21" s="102"/>
      <c r="V21" s="68">
        <v>350</v>
      </c>
      <c r="W21" s="68">
        <v>194</v>
      </c>
      <c r="X21" s="68">
        <v>156</v>
      </c>
      <c r="Y21" s="102"/>
      <c r="Z21" s="68">
        <v>44</v>
      </c>
      <c r="AA21" s="68">
        <v>21</v>
      </c>
      <c r="AB21" s="68">
        <v>23</v>
      </c>
      <c r="AC21" s="21"/>
      <c r="AD21" s="131" t="s">
        <v>40</v>
      </c>
      <c r="AE21" s="172">
        <v>86595</v>
      </c>
      <c r="AF21" s="172">
        <v>43320</v>
      </c>
      <c r="AG21" s="172">
        <v>43275</v>
      </c>
      <c r="AH21" s="172"/>
      <c r="AI21" s="172">
        <v>22049</v>
      </c>
      <c r="AJ21" s="172">
        <v>11804</v>
      </c>
      <c r="AK21" s="172">
        <v>10245</v>
      </c>
      <c r="AL21" s="128"/>
      <c r="AM21" s="172">
        <v>17894</v>
      </c>
      <c r="AN21" s="172">
        <v>9304</v>
      </c>
      <c r="AO21" s="172">
        <v>8590</v>
      </c>
      <c r="AP21" s="173"/>
      <c r="AQ21" s="172">
        <v>14412</v>
      </c>
      <c r="AR21" s="172">
        <v>7181</v>
      </c>
      <c r="AS21" s="172">
        <v>7231</v>
      </c>
      <c r="AT21" s="173"/>
      <c r="AU21" s="172">
        <v>16577</v>
      </c>
      <c r="AV21" s="172">
        <v>7928</v>
      </c>
      <c r="AW21" s="172">
        <v>8649</v>
      </c>
      <c r="AX21" s="173"/>
      <c r="AY21" s="172">
        <v>12071</v>
      </c>
      <c r="AZ21" s="172">
        <v>5587</v>
      </c>
      <c r="BA21" s="172">
        <v>6484</v>
      </c>
      <c r="BB21" s="128"/>
      <c r="BC21" s="172">
        <v>3592</v>
      </c>
      <c r="BD21" s="172">
        <v>1516</v>
      </c>
      <c r="BE21" s="172">
        <v>2076</v>
      </c>
      <c r="BF21" s="28"/>
      <c r="BG21" s="28"/>
      <c r="BH21" s="28"/>
      <c r="BI21" s="42"/>
    </row>
    <row r="22" spans="1:61" ht="15" customHeight="1" x14ac:dyDescent="0.25">
      <c r="A22" s="85" t="s">
        <v>35</v>
      </c>
      <c r="B22" s="26">
        <v>5689</v>
      </c>
      <c r="C22" s="26">
        <v>3508</v>
      </c>
      <c r="D22" s="26">
        <v>2181</v>
      </c>
      <c r="E22" s="26"/>
      <c r="F22" s="26">
        <v>1803</v>
      </c>
      <c r="G22" s="26">
        <v>1139</v>
      </c>
      <c r="H22" s="26">
        <v>664</v>
      </c>
      <c r="I22" s="26"/>
      <c r="J22" s="26">
        <v>1528</v>
      </c>
      <c r="K22" s="26">
        <v>934</v>
      </c>
      <c r="L22" s="26">
        <v>594</v>
      </c>
      <c r="M22" s="26"/>
      <c r="N22" s="26">
        <v>789</v>
      </c>
      <c r="O22" s="26">
        <v>522</v>
      </c>
      <c r="P22" s="26">
        <v>267</v>
      </c>
      <c r="Q22" s="26"/>
      <c r="R22" s="26">
        <v>1175</v>
      </c>
      <c r="S22" s="26">
        <v>698</v>
      </c>
      <c r="T22" s="26">
        <v>477</v>
      </c>
      <c r="U22" s="26"/>
      <c r="V22" s="26">
        <v>350</v>
      </c>
      <c r="W22" s="26">
        <v>194</v>
      </c>
      <c r="X22" s="26">
        <v>156</v>
      </c>
      <c r="Y22" s="26"/>
      <c r="Z22" s="26">
        <v>44</v>
      </c>
      <c r="AA22" s="26">
        <v>21</v>
      </c>
      <c r="AB22" s="26">
        <v>23</v>
      </c>
      <c r="AC22" s="26"/>
      <c r="AD22" s="129" t="s">
        <v>36</v>
      </c>
      <c r="AE22" s="130">
        <v>85915</v>
      </c>
      <c r="AF22" s="130">
        <v>42981</v>
      </c>
      <c r="AG22" s="130">
        <v>42934</v>
      </c>
      <c r="AH22" s="130"/>
      <c r="AI22" s="130">
        <v>21905</v>
      </c>
      <c r="AJ22" s="130">
        <v>11737</v>
      </c>
      <c r="AK22" s="128">
        <v>10168</v>
      </c>
      <c r="AL22" s="128"/>
      <c r="AM22" s="130">
        <v>17761</v>
      </c>
      <c r="AN22" s="130">
        <v>9238</v>
      </c>
      <c r="AO22" s="128">
        <v>8523</v>
      </c>
      <c r="AP22" s="130"/>
      <c r="AQ22" s="130">
        <v>14272</v>
      </c>
      <c r="AR22" s="130">
        <v>7118</v>
      </c>
      <c r="AS22" s="128">
        <v>7154</v>
      </c>
      <c r="AT22" s="130"/>
      <c r="AU22" s="130">
        <v>16458</v>
      </c>
      <c r="AV22" s="130">
        <v>7856</v>
      </c>
      <c r="AW22" s="128">
        <v>8602</v>
      </c>
      <c r="AX22" s="130"/>
      <c r="AY22" s="130">
        <v>11927</v>
      </c>
      <c r="AZ22" s="130">
        <v>5516</v>
      </c>
      <c r="BA22" s="128">
        <v>6411</v>
      </c>
      <c r="BB22" s="128"/>
      <c r="BC22" s="130">
        <v>3592</v>
      </c>
      <c r="BD22" s="130">
        <v>1516</v>
      </c>
      <c r="BE22" s="128">
        <v>2076</v>
      </c>
      <c r="BF22" s="28"/>
      <c r="BG22" s="28"/>
      <c r="BH22" s="28"/>
      <c r="BI22" s="42"/>
    </row>
    <row r="23" spans="1:61" ht="15" customHeight="1" x14ac:dyDescent="0.25">
      <c r="A23" s="85" t="s">
        <v>37</v>
      </c>
      <c r="B23" s="26">
        <v>5</v>
      </c>
      <c r="C23" s="26">
        <v>3</v>
      </c>
      <c r="D23" s="26">
        <v>2</v>
      </c>
      <c r="E23" s="26"/>
      <c r="F23" s="26">
        <v>1</v>
      </c>
      <c r="G23" s="26">
        <v>0</v>
      </c>
      <c r="H23" s="26">
        <v>1</v>
      </c>
      <c r="I23" s="26"/>
      <c r="J23" s="26">
        <v>2</v>
      </c>
      <c r="K23" s="26">
        <v>2</v>
      </c>
      <c r="L23" s="26">
        <v>0</v>
      </c>
      <c r="M23" s="26"/>
      <c r="N23" s="26">
        <v>0</v>
      </c>
      <c r="O23" s="26">
        <v>0</v>
      </c>
      <c r="P23" s="26">
        <v>0</v>
      </c>
      <c r="Q23" s="26"/>
      <c r="R23" s="26">
        <v>2</v>
      </c>
      <c r="S23" s="26">
        <v>1</v>
      </c>
      <c r="T23" s="26">
        <v>1</v>
      </c>
      <c r="U23" s="26"/>
      <c r="V23" s="26">
        <v>0</v>
      </c>
      <c r="W23" s="26">
        <v>0</v>
      </c>
      <c r="X23" s="26">
        <v>0</v>
      </c>
      <c r="Y23" s="26"/>
      <c r="Z23" s="26"/>
      <c r="AA23" s="26"/>
      <c r="AB23" s="26"/>
      <c r="AC23" s="26"/>
      <c r="AD23" s="132" t="s">
        <v>38</v>
      </c>
      <c r="AE23" s="130">
        <v>680</v>
      </c>
      <c r="AF23" s="130">
        <v>339</v>
      </c>
      <c r="AG23" s="130">
        <v>341</v>
      </c>
      <c r="AH23" s="130"/>
      <c r="AI23" s="130">
        <v>144</v>
      </c>
      <c r="AJ23" s="130">
        <v>67</v>
      </c>
      <c r="AK23" s="128">
        <v>77</v>
      </c>
      <c r="AL23" s="128"/>
      <c r="AM23" s="130">
        <v>133</v>
      </c>
      <c r="AN23" s="130">
        <v>66</v>
      </c>
      <c r="AO23" s="128">
        <v>67</v>
      </c>
      <c r="AP23" s="130"/>
      <c r="AQ23" s="130">
        <v>140</v>
      </c>
      <c r="AR23" s="130">
        <v>63</v>
      </c>
      <c r="AS23" s="128">
        <v>77</v>
      </c>
      <c r="AT23" s="130"/>
      <c r="AU23" s="130">
        <v>119</v>
      </c>
      <c r="AV23" s="130">
        <v>72</v>
      </c>
      <c r="AW23" s="128">
        <v>47</v>
      </c>
      <c r="AX23" s="130"/>
      <c r="AY23" s="130">
        <v>144</v>
      </c>
      <c r="AZ23" s="130">
        <v>71</v>
      </c>
      <c r="BA23" s="128">
        <v>73</v>
      </c>
      <c r="BB23" s="128"/>
      <c r="BC23" s="130">
        <v>0</v>
      </c>
      <c r="BD23" s="130">
        <v>0</v>
      </c>
      <c r="BE23" s="128">
        <v>0</v>
      </c>
      <c r="BF23" s="28"/>
      <c r="BG23" s="28"/>
      <c r="BH23" s="28"/>
      <c r="BI23" s="42"/>
    </row>
    <row r="24" spans="1:61" ht="15" customHeight="1" thickBot="1" x14ac:dyDescent="0.3">
      <c r="A24" s="87" t="s">
        <v>108</v>
      </c>
      <c r="B24" s="225">
        <v>0</v>
      </c>
      <c r="C24" s="225">
        <v>0</v>
      </c>
      <c r="D24" s="225">
        <v>0</v>
      </c>
      <c r="E24" s="225"/>
      <c r="F24" s="225">
        <v>0</v>
      </c>
      <c r="G24" s="225">
        <v>0</v>
      </c>
      <c r="H24" s="225">
        <f t="shared" ref="H24" si="0">+F24-G24</f>
        <v>0</v>
      </c>
      <c r="I24" s="225"/>
      <c r="J24" s="225">
        <v>0</v>
      </c>
      <c r="K24" s="225">
        <v>0</v>
      </c>
      <c r="L24" s="225">
        <f t="shared" ref="L24" si="1">+J24-K24</f>
        <v>0</v>
      </c>
      <c r="M24" s="225"/>
      <c r="N24" s="225">
        <v>0</v>
      </c>
      <c r="O24" s="225">
        <v>0</v>
      </c>
      <c r="P24" s="225">
        <f t="shared" ref="P24" si="2">+N24-O24</f>
        <v>0</v>
      </c>
      <c r="Q24" s="225"/>
      <c r="R24" s="225">
        <v>0</v>
      </c>
      <c r="S24" s="225">
        <v>0</v>
      </c>
      <c r="T24" s="225">
        <f t="shared" ref="T24" si="3">+R24-S24</f>
        <v>0</v>
      </c>
      <c r="U24" s="225"/>
      <c r="V24" s="225">
        <v>0</v>
      </c>
      <c r="W24" s="225">
        <v>0</v>
      </c>
      <c r="X24" s="225">
        <f t="shared" ref="X24" si="4">+V24-W24</f>
        <v>0</v>
      </c>
      <c r="Y24" s="225"/>
      <c r="Z24" s="225">
        <v>0</v>
      </c>
      <c r="AA24" s="225">
        <v>0</v>
      </c>
      <c r="AB24" s="225">
        <f t="shared" ref="AB24" si="5">+Z24-AA24</f>
        <v>0</v>
      </c>
      <c r="AC24" s="26"/>
      <c r="AD24" s="133" t="s">
        <v>114</v>
      </c>
      <c r="AE24" s="174">
        <v>0</v>
      </c>
      <c r="AF24" s="174">
        <v>0</v>
      </c>
      <c r="AG24" s="174">
        <v>0</v>
      </c>
      <c r="AH24" s="174"/>
      <c r="AI24" s="135">
        <v>0</v>
      </c>
      <c r="AJ24" s="135">
        <v>0</v>
      </c>
      <c r="AK24" s="135">
        <v>0</v>
      </c>
      <c r="AL24" s="135"/>
      <c r="AM24" s="135">
        <v>0</v>
      </c>
      <c r="AN24" s="135">
        <v>0</v>
      </c>
      <c r="AO24" s="135">
        <v>0</v>
      </c>
      <c r="AP24" s="135"/>
      <c r="AQ24" s="135">
        <v>0</v>
      </c>
      <c r="AR24" s="135">
        <v>0</v>
      </c>
      <c r="AS24" s="135">
        <v>0</v>
      </c>
      <c r="AT24" s="135"/>
      <c r="AU24" s="135">
        <v>0</v>
      </c>
      <c r="AV24" s="135">
        <v>0</v>
      </c>
      <c r="AW24" s="135">
        <v>0</v>
      </c>
      <c r="AX24" s="135"/>
      <c r="AY24" s="135">
        <v>0</v>
      </c>
      <c r="AZ24" s="135">
        <v>0</v>
      </c>
      <c r="BA24" s="135">
        <v>0</v>
      </c>
      <c r="BB24" s="135"/>
      <c r="BC24" s="135">
        <v>0</v>
      </c>
      <c r="BD24" s="135">
        <v>0</v>
      </c>
      <c r="BE24" s="135">
        <v>0</v>
      </c>
      <c r="BF24" s="28"/>
      <c r="BG24" s="28"/>
      <c r="BH24" s="28"/>
      <c r="BI24" s="42"/>
    </row>
    <row r="25" spans="1:61" ht="9" customHeight="1" x14ac:dyDescent="0.25">
      <c r="A25" s="41"/>
      <c r="B25" s="89"/>
      <c r="C25" s="89"/>
      <c r="D25" s="89"/>
      <c r="E25" s="89"/>
      <c r="AD25" s="9"/>
      <c r="AE25" s="42"/>
      <c r="AF25" s="42"/>
      <c r="AG25" s="42"/>
      <c r="AH25" s="42"/>
      <c r="AI25" s="28"/>
      <c r="AJ25" s="28"/>
      <c r="AK25" s="42"/>
      <c r="AL25" s="28"/>
      <c r="AM25" s="28"/>
      <c r="AN25" s="28"/>
      <c r="AO25" s="42"/>
      <c r="AP25" s="28"/>
      <c r="AQ25" s="28"/>
      <c r="AR25" s="28"/>
      <c r="AS25" s="42"/>
      <c r="AT25" s="28"/>
      <c r="AU25" s="28"/>
      <c r="AV25" s="28"/>
      <c r="AW25" s="42"/>
      <c r="AX25" s="28"/>
      <c r="AY25" s="28"/>
      <c r="AZ25" s="28"/>
      <c r="BA25" s="42"/>
      <c r="BB25" s="28"/>
      <c r="BC25" s="28"/>
      <c r="BD25" s="28"/>
      <c r="BE25" s="42"/>
      <c r="BF25" s="28"/>
      <c r="BG25" s="28"/>
      <c r="BH25" s="28"/>
      <c r="BI25" s="42"/>
    </row>
    <row r="26" spans="1:61" s="67" customFormat="1" ht="15" customHeight="1" x14ac:dyDescent="0.25">
      <c r="A26" s="289" t="s">
        <v>104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94"/>
      <c r="AD26" s="95"/>
      <c r="AE26" s="96"/>
      <c r="AF26" s="96"/>
      <c r="AG26" s="96"/>
      <c r="AH26" s="96"/>
      <c r="AI26" s="97"/>
      <c r="AJ26" s="97"/>
      <c r="AK26" s="96"/>
      <c r="AL26" s="97"/>
      <c r="AM26" s="97"/>
      <c r="AN26" s="97"/>
      <c r="AO26" s="96"/>
      <c r="AP26" s="97"/>
      <c r="AQ26" s="97"/>
      <c r="AR26" s="97"/>
      <c r="AS26" s="96"/>
      <c r="AT26" s="97"/>
      <c r="AU26" s="97"/>
      <c r="AV26" s="97"/>
      <c r="AW26" s="96"/>
      <c r="AX26" s="97"/>
      <c r="AY26" s="97"/>
      <c r="AZ26" s="97"/>
      <c r="BA26" s="96"/>
      <c r="BB26" s="97"/>
      <c r="BC26" s="97"/>
      <c r="BD26" s="97"/>
      <c r="BE26" s="96"/>
      <c r="BF26" s="97"/>
      <c r="BG26" s="97"/>
      <c r="BH26" s="97"/>
      <c r="BI26" s="96"/>
    </row>
    <row r="27" spans="1:61" ht="9" customHeight="1" x14ac:dyDescent="0.25">
      <c r="F27" s="40"/>
      <c r="G27" s="40"/>
      <c r="H27" s="40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0"/>
      <c r="BE27" s="40"/>
      <c r="BF27" s="40"/>
      <c r="BG27" s="40"/>
      <c r="BH27" s="40"/>
    </row>
    <row r="28" spans="1:61" ht="15" customHeight="1" x14ac:dyDescent="0.25">
      <c r="A28" s="30" t="s">
        <v>11</v>
      </c>
      <c r="B28" s="70">
        <v>7.2327884956476653</v>
      </c>
      <c r="C28" s="70">
        <v>8.4585478617211294</v>
      </c>
      <c r="D28" s="70">
        <v>6.0388802404563497</v>
      </c>
      <c r="E28" s="176"/>
      <c r="F28" s="70">
        <v>9.9996505655014971</v>
      </c>
      <c r="G28" s="70">
        <v>11.451645377060917</v>
      </c>
      <c r="H28" s="70">
        <v>8.422433903576982</v>
      </c>
      <c r="I28" s="176"/>
      <c r="J28" s="70">
        <v>9.3141133087495795</v>
      </c>
      <c r="K28" s="70">
        <v>10.711541009672718</v>
      </c>
      <c r="L28" s="70">
        <v>7.8827361563517915</v>
      </c>
      <c r="M28" s="176"/>
      <c r="N28" s="70">
        <v>5.9088999206336856</v>
      </c>
      <c r="O28" s="70">
        <v>6.9127326551821868</v>
      </c>
      <c r="P28" s="70">
        <v>4.9283209253676237</v>
      </c>
      <c r="Q28" s="176"/>
      <c r="R28" s="70">
        <v>7.4974314224993313</v>
      </c>
      <c r="S28" s="70">
        <v>8.6225026288117768</v>
      </c>
      <c r="T28" s="70">
        <v>6.451174792883335</v>
      </c>
      <c r="U28" s="176"/>
      <c r="V28" s="70">
        <v>3.10658713219869</v>
      </c>
      <c r="W28" s="70">
        <v>3.5728354210982429</v>
      </c>
      <c r="X28" s="70">
        <v>2.704447388985153</v>
      </c>
      <c r="Y28" s="176"/>
      <c r="Z28" s="70">
        <v>0.93005718594859554</v>
      </c>
      <c r="AA28" s="70">
        <v>1.1409013120365088</v>
      </c>
      <c r="AB28" s="70">
        <v>0.7639591057184586</v>
      </c>
      <c r="AD28" s="42"/>
      <c r="AE28" s="42"/>
      <c r="AF28" s="196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0"/>
      <c r="BE28" s="40"/>
      <c r="BF28" s="40"/>
      <c r="BG28" s="40"/>
      <c r="BH28" s="40"/>
    </row>
    <row r="29" spans="1:61" ht="15" customHeight="1" x14ac:dyDescent="0.25">
      <c r="A29" s="85" t="s">
        <v>35</v>
      </c>
      <c r="B29" s="60">
        <v>8.0313655684625651</v>
      </c>
      <c r="C29" s="60">
        <v>9.4116325932210803</v>
      </c>
      <c r="D29" s="60">
        <v>6.6948968250132896</v>
      </c>
      <c r="E29" s="90"/>
      <c r="F29" s="60">
        <v>10.963866293684658</v>
      </c>
      <c r="G29" s="60">
        <v>12.502159374151676</v>
      </c>
      <c r="H29" s="60">
        <v>9.281550253697505</v>
      </c>
      <c r="I29" s="90"/>
      <c r="J29" s="60">
        <v>10.378525109334943</v>
      </c>
      <c r="K29" s="60">
        <v>11.916187296950911</v>
      </c>
      <c r="L29" s="60">
        <v>8.8036875362495799</v>
      </c>
      <c r="M29" s="90"/>
      <c r="N29" s="60">
        <v>6.6863306028891776</v>
      </c>
      <c r="O29" s="60">
        <v>7.8327380308114147</v>
      </c>
      <c r="P29" s="60">
        <v>5.5738393669911073</v>
      </c>
      <c r="Q29" s="90"/>
      <c r="R29" s="60">
        <v>8.1864991260805891</v>
      </c>
      <c r="S29" s="60">
        <v>9.4691865242399338</v>
      </c>
      <c r="T29" s="60">
        <v>7.0068315095822493</v>
      </c>
      <c r="U29" s="90"/>
      <c r="V29" s="60">
        <v>3.5365158457023411</v>
      </c>
      <c r="W29" s="60">
        <v>4.121665282008677</v>
      </c>
      <c r="X29" s="60">
        <v>3.0431567887302018</v>
      </c>
      <c r="Y29" s="90"/>
      <c r="Z29" s="60">
        <v>0.97953117611295004</v>
      </c>
      <c r="AA29" s="60">
        <v>1.2010606769614725</v>
      </c>
      <c r="AB29" s="60">
        <v>0.81029551954242129</v>
      </c>
      <c r="AD29" s="42"/>
      <c r="AE29" s="42"/>
      <c r="AF29" s="196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0"/>
      <c r="BE29" s="40"/>
      <c r="BF29" s="40"/>
      <c r="BG29" s="40"/>
      <c r="BH29" s="40"/>
    </row>
    <row r="30" spans="1:61" ht="15" customHeight="1" x14ac:dyDescent="0.25">
      <c r="A30" s="85" t="s">
        <v>37</v>
      </c>
      <c r="B30" s="60">
        <v>0.76365157960806185</v>
      </c>
      <c r="C30" s="60">
        <v>0.96974663661817928</v>
      </c>
      <c r="D30" s="60">
        <v>0.54862842892768082</v>
      </c>
      <c r="E30" s="90"/>
      <c r="F30" s="60">
        <v>1.1137765592871831</v>
      </c>
      <c r="G30" s="60">
        <v>1.4218009478672986</v>
      </c>
      <c r="H30" s="60">
        <v>0.79805690492713388</v>
      </c>
      <c r="I30" s="90"/>
      <c r="J30" s="60">
        <v>0.76424655258348562</v>
      </c>
      <c r="K30" s="60">
        <v>1.006166828951639</v>
      </c>
      <c r="L30" s="60">
        <v>0.51055139550714779</v>
      </c>
      <c r="M30" s="90"/>
      <c r="N30" s="60">
        <v>0.46463603510583373</v>
      </c>
      <c r="O30" s="60">
        <v>0.66137566137566139</v>
      </c>
      <c r="P30" s="60">
        <v>0.25116612845353431</v>
      </c>
      <c r="Q30" s="90"/>
      <c r="R30" s="60">
        <v>1.4014206181608753</v>
      </c>
      <c r="S30" s="60">
        <v>1.639344262295082</v>
      </c>
      <c r="T30" s="60">
        <v>1.1485148514851484</v>
      </c>
      <c r="U30" s="90"/>
      <c r="V30" s="60">
        <v>0.15017833677492021</v>
      </c>
      <c r="W30" s="60">
        <v>0.18782870022539444</v>
      </c>
      <c r="X30" s="60">
        <v>0.11257035647279549</v>
      </c>
      <c r="Y30" s="90"/>
      <c r="Z30" s="60">
        <v>0</v>
      </c>
      <c r="AA30" s="60">
        <v>0</v>
      </c>
      <c r="AB30" s="60">
        <v>0</v>
      </c>
      <c r="AD30" s="42"/>
      <c r="AE30" s="42"/>
      <c r="AF30" s="196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2"/>
      <c r="AZ30" s="42"/>
    </row>
    <row r="31" spans="1:61" ht="15" customHeight="1" x14ac:dyDescent="0.25">
      <c r="A31" s="86" t="s">
        <v>108</v>
      </c>
      <c r="B31" s="60">
        <v>0.9868696161244459</v>
      </c>
      <c r="C31" s="60">
        <v>1.1377143827474954</v>
      </c>
      <c r="D31" s="60">
        <v>0.84047462096242587</v>
      </c>
      <c r="E31" s="90"/>
      <c r="F31" s="60">
        <v>0.61374795417348604</v>
      </c>
      <c r="G31" s="60">
        <v>0.897226753670473</v>
      </c>
      <c r="H31" s="60">
        <v>0.32840722495894908</v>
      </c>
      <c r="I31" s="90"/>
      <c r="J31" s="60">
        <v>0.80142475512021361</v>
      </c>
      <c r="K31" s="60">
        <v>1.1786038077969174</v>
      </c>
      <c r="L31" s="60">
        <v>0.43744531933508313</v>
      </c>
      <c r="M31" s="90"/>
      <c r="N31" s="60">
        <v>0.32272936837252186</v>
      </c>
      <c r="O31" s="60">
        <v>0.39525691699604742</v>
      </c>
      <c r="P31" s="60">
        <v>0.25929127052722556</v>
      </c>
      <c r="Q31" s="90"/>
      <c r="R31" s="60">
        <v>2.3554603854389722</v>
      </c>
      <c r="S31" s="60">
        <v>2.3957409050576755</v>
      </c>
      <c r="T31" s="60">
        <v>2.3178807947019866</v>
      </c>
      <c r="U31" s="90"/>
      <c r="V31" s="60">
        <v>0.93940817285110378</v>
      </c>
      <c r="W31" s="60">
        <v>0.85066162570888471</v>
      </c>
      <c r="X31" s="60">
        <v>1.0270774976657329</v>
      </c>
      <c r="Y31" s="90"/>
      <c r="Z31" s="60">
        <v>0.47318611987381703</v>
      </c>
      <c r="AA31" s="60">
        <v>0.82644628099173556</v>
      </c>
      <c r="AB31" s="60">
        <v>0</v>
      </c>
      <c r="AC31" s="44"/>
      <c r="AD31" s="43"/>
      <c r="AE31" s="43"/>
      <c r="AF31" s="196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2"/>
      <c r="AZ31" s="42"/>
    </row>
    <row r="32" spans="1:61" ht="9" customHeight="1" x14ac:dyDescent="0.25">
      <c r="A32" s="8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D32" s="43"/>
      <c r="AE32" s="43"/>
      <c r="AF32" s="196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2"/>
      <c r="AZ32" s="42"/>
    </row>
    <row r="33" spans="1:52" ht="15" customHeight="1" x14ac:dyDescent="0.25">
      <c r="A33" s="8" t="s">
        <v>39</v>
      </c>
      <c r="B33" s="69">
        <v>7.4744739460065146</v>
      </c>
      <c r="C33" s="69">
        <v>8.5973180803408571</v>
      </c>
      <c r="D33" s="69">
        <v>6.3858532272325377</v>
      </c>
      <c r="E33" s="175"/>
      <c r="F33" s="69">
        <v>10.47679377047154</v>
      </c>
      <c r="G33" s="69">
        <v>11.833967649857279</v>
      </c>
      <c r="H33" s="69">
        <v>9.0087482310562201</v>
      </c>
      <c r="I33" s="175"/>
      <c r="J33" s="69">
        <v>9.627075260407409</v>
      </c>
      <c r="K33" s="69">
        <v>10.939316028598599</v>
      </c>
      <c r="L33" s="69">
        <v>8.2899694957832413</v>
      </c>
      <c r="M33" s="175"/>
      <c r="N33" s="69">
        <v>6.1385249581649735</v>
      </c>
      <c r="O33" s="69">
        <v>6.9479629552722288</v>
      </c>
      <c r="P33" s="69">
        <v>5.3564980138827583</v>
      </c>
      <c r="Q33" s="175"/>
      <c r="R33" s="69">
        <v>7.6326050172883102</v>
      </c>
      <c r="S33" s="69">
        <v>8.6421173762945926</v>
      </c>
      <c r="T33" s="69">
        <v>6.7027065225072429</v>
      </c>
      <c r="U33" s="175"/>
      <c r="V33" s="69">
        <v>3.1963901816721396</v>
      </c>
      <c r="W33" s="69">
        <v>3.6233357048480541</v>
      </c>
      <c r="X33" s="69">
        <v>2.825482318661428</v>
      </c>
      <c r="Y33" s="175"/>
      <c r="Z33" s="69">
        <v>0.88465464443688335</v>
      </c>
      <c r="AA33" s="69">
        <v>1.1315688530878405</v>
      </c>
      <c r="AB33" s="69">
        <v>0.68786303882604705</v>
      </c>
      <c r="AD33" s="43"/>
      <c r="AE33" s="43"/>
      <c r="AF33" s="196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2"/>
      <c r="AZ33" s="42"/>
    </row>
    <row r="34" spans="1:52" ht="15" customHeight="1" x14ac:dyDescent="0.25">
      <c r="A34" s="85" t="s">
        <v>35</v>
      </c>
      <c r="B34" s="60">
        <v>8.5801667434748001</v>
      </c>
      <c r="C34" s="60">
        <v>9.9007191660752003</v>
      </c>
      <c r="D34" s="60">
        <v>7.3117643676744777</v>
      </c>
      <c r="E34" s="90"/>
      <c r="F34" s="60">
        <v>11.833462815170563</v>
      </c>
      <c r="G34" s="60">
        <v>13.29203899268887</v>
      </c>
      <c r="H34" s="60">
        <v>10.242876125793591</v>
      </c>
      <c r="I34" s="90"/>
      <c r="J34" s="60">
        <v>11.113186790377151</v>
      </c>
      <c r="K34" s="60">
        <v>12.612686782200633</v>
      </c>
      <c r="L34" s="60">
        <v>9.588008708759002</v>
      </c>
      <c r="M34" s="90"/>
      <c r="N34" s="60">
        <v>7.2196732454543247</v>
      </c>
      <c r="O34" s="60">
        <v>8.1978622918220232</v>
      </c>
      <c r="P34" s="60">
        <v>6.2861751589334851</v>
      </c>
      <c r="Q34" s="90"/>
      <c r="R34" s="60">
        <v>8.5671705343836493</v>
      </c>
      <c r="S34" s="60">
        <v>9.7769616624865634</v>
      </c>
      <c r="T34" s="60">
        <v>7.470984498011525</v>
      </c>
      <c r="U34" s="90"/>
      <c r="V34" s="60">
        <v>3.7823641917159092</v>
      </c>
      <c r="W34" s="60">
        <v>4.359757999126801</v>
      </c>
      <c r="X34" s="60">
        <v>3.2950836930203184</v>
      </c>
      <c r="Y34" s="90"/>
      <c r="Z34" s="60">
        <v>0.945427314424787</v>
      </c>
      <c r="AA34" s="60">
        <v>1.2100259291270528</v>
      </c>
      <c r="AB34" s="60">
        <v>0.74318744838976047</v>
      </c>
      <c r="AD34" s="43"/>
      <c r="AE34" s="43"/>
      <c r="AF34" s="196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2"/>
      <c r="AZ34" s="42"/>
    </row>
    <row r="35" spans="1:52" ht="15" customHeight="1" x14ac:dyDescent="0.25">
      <c r="A35" s="85" t="s">
        <v>37</v>
      </c>
      <c r="B35" s="60">
        <v>0.76995034899618631</v>
      </c>
      <c r="C35" s="60">
        <v>0.97639786456869915</v>
      </c>
      <c r="D35" s="60">
        <v>0.55317893494615722</v>
      </c>
      <c r="E35" s="90"/>
      <c r="F35" s="60">
        <v>1.1339475549255846</v>
      </c>
      <c r="G35" s="60">
        <v>1.4675052410901468</v>
      </c>
      <c r="H35" s="60">
        <v>0.79079798705966931</v>
      </c>
      <c r="I35" s="90"/>
      <c r="J35" s="60">
        <v>0.75407026563838908</v>
      </c>
      <c r="K35" s="60">
        <v>0.96763430096763436</v>
      </c>
      <c r="L35" s="60">
        <v>0.52854122621564481</v>
      </c>
      <c r="M35" s="90"/>
      <c r="N35" s="60">
        <v>0.47872340425531912</v>
      </c>
      <c r="O35" s="60">
        <v>0.6775067750677507</v>
      </c>
      <c r="P35" s="60">
        <v>0.26041666666666663</v>
      </c>
      <c r="Q35" s="90"/>
      <c r="R35" s="60">
        <v>1.4012236037102821</v>
      </c>
      <c r="S35" s="60">
        <v>1.6443594646271511</v>
      </c>
      <c r="T35" s="60">
        <v>1.1419249592169658</v>
      </c>
      <c r="U35" s="90"/>
      <c r="V35" s="60">
        <v>0.15476881408396206</v>
      </c>
      <c r="W35" s="60">
        <v>0.1932740626207963</v>
      </c>
      <c r="X35" s="60">
        <v>0.11618900077459333</v>
      </c>
      <c r="Y35" s="90"/>
      <c r="Z35" s="60">
        <v>0</v>
      </c>
      <c r="AA35" s="60">
        <v>0</v>
      </c>
      <c r="AB35" s="60">
        <v>0</v>
      </c>
      <c r="AD35" s="43"/>
      <c r="AE35" s="43"/>
      <c r="AF35" s="196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2"/>
      <c r="AZ35" s="42"/>
    </row>
    <row r="36" spans="1:52" ht="15" customHeight="1" x14ac:dyDescent="0.25">
      <c r="A36" s="86" t="s">
        <v>108</v>
      </c>
      <c r="B36" s="60">
        <v>0.9868696161244459</v>
      </c>
      <c r="C36" s="60">
        <v>1.1377143827474954</v>
      </c>
      <c r="D36" s="60">
        <v>0.84047462096242587</v>
      </c>
      <c r="E36" s="90"/>
      <c r="F36" s="60">
        <v>0.61374795417348604</v>
      </c>
      <c r="G36" s="60">
        <v>0.897226753670473</v>
      </c>
      <c r="H36" s="60">
        <v>0.32840722495894908</v>
      </c>
      <c r="I36" s="90"/>
      <c r="J36" s="60">
        <v>0.80142475512021361</v>
      </c>
      <c r="K36" s="60">
        <v>1.1786038077969174</v>
      </c>
      <c r="L36" s="60">
        <v>0.43744531933508313</v>
      </c>
      <c r="M36" s="90"/>
      <c r="N36" s="60">
        <v>0.32272936837252186</v>
      </c>
      <c r="O36" s="60">
        <v>0.39525691699604742</v>
      </c>
      <c r="P36" s="60">
        <v>0.25929127052722556</v>
      </c>
      <c r="Q36" s="90"/>
      <c r="R36" s="60">
        <v>2.3554603854389722</v>
      </c>
      <c r="S36" s="60">
        <v>2.3957409050576755</v>
      </c>
      <c r="T36" s="60">
        <v>2.3178807947019866</v>
      </c>
      <c r="U36" s="90"/>
      <c r="V36" s="60">
        <v>0.93940817285110378</v>
      </c>
      <c r="W36" s="60">
        <v>0.85066162570888471</v>
      </c>
      <c r="X36" s="60">
        <v>1.0270774976657329</v>
      </c>
      <c r="Y36" s="90"/>
      <c r="Z36" s="60">
        <v>0.47318611987381703</v>
      </c>
      <c r="AA36" s="60">
        <v>0.82644628099173556</v>
      </c>
      <c r="AB36" s="60">
        <v>0</v>
      </c>
      <c r="AD36" s="43"/>
      <c r="AE36" s="43"/>
      <c r="AF36" s="196"/>
      <c r="AG36" s="43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2"/>
      <c r="AZ36" s="42"/>
    </row>
    <row r="37" spans="1:52" ht="9" customHeight="1" x14ac:dyDescent="0.25">
      <c r="A37" s="8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D37" s="43"/>
      <c r="AE37" s="43"/>
      <c r="AF37" s="196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2"/>
      <c r="AZ37" s="42"/>
    </row>
    <row r="38" spans="1:52" ht="15" customHeight="1" x14ac:dyDescent="0.25">
      <c r="A38" s="8" t="s">
        <v>40</v>
      </c>
      <c r="B38" s="69">
        <v>6.4683229390314549</v>
      </c>
      <c r="C38" s="69">
        <v>8.0238590396965055</v>
      </c>
      <c r="D38" s="69">
        <v>4.9308818214672927</v>
      </c>
      <c r="E38" s="175"/>
      <c r="F38" s="69">
        <v>8.5380283023332861</v>
      </c>
      <c r="G38" s="69">
        <v>10.289999096576024</v>
      </c>
      <c r="H38" s="69">
        <v>6.6103379721669979</v>
      </c>
      <c r="I38" s="175"/>
      <c r="J38" s="69">
        <v>8.352896216629361</v>
      </c>
      <c r="K38" s="69">
        <v>10.01926782273603</v>
      </c>
      <c r="L38" s="69">
        <v>6.6183844011142066</v>
      </c>
      <c r="M38" s="175"/>
      <c r="N38" s="69">
        <v>5.1713967359244943</v>
      </c>
      <c r="O38" s="69">
        <v>6.8021892103205621</v>
      </c>
      <c r="P38" s="69">
        <v>3.5210338915996306</v>
      </c>
      <c r="Q38" s="175"/>
      <c r="R38" s="69">
        <v>7.0567779842916245</v>
      </c>
      <c r="S38" s="69">
        <v>8.5598824393828075</v>
      </c>
      <c r="T38" s="69">
        <v>5.6149418536356164</v>
      </c>
      <c r="U38" s="175"/>
      <c r="V38" s="69">
        <v>2.8022417934347477</v>
      </c>
      <c r="W38" s="69">
        <v>3.3987386124737209</v>
      </c>
      <c r="X38" s="69">
        <v>2.30020642878207</v>
      </c>
      <c r="Y38" s="175"/>
      <c r="Z38" s="69">
        <v>1.0584556170315131</v>
      </c>
      <c r="AA38" s="69">
        <v>1.1679644048943272</v>
      </c>
      <c r="AB38" s="69">
        <v>0.97498940228910558</v>
      </c>
      <c r="AD38" s="43"/>
      <c r="AE38" s="43"/>
      <c r="AF38" s="196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2"/>
      <c r="AZ38" s="42"/>
    </row>
    <row r="39" spans="1:52" ht="15" customHeight="1" x14ac:dyDescent="0.25">
      <c r="A39" s="85" t="s">
        <v>35</v>
      </c>
      <c r="B39" s="60">
        <v>6.5282001262264036</v>
      </c>
      <c r="C39" s="60">
        <v>8.0922722029988474</v>
      </c>
      <c r="D39" s="60">
        <v>4.9800205502911288</v>
      </c>
      <c r="E39" s="90"/>
      <c r="F39" s="60">
        <v>8.6115489325118215</v>
      </c>
      <c r="G39" s="60">
        <v>10.376241231666212</v>
      </c>
      <c r="H39" s="60">
        <v>6.666666666666667</v>
      </c>
      <c r="I39" s="90"/>
      <c r="J39" s="60">
        <v>8.426625489439143</v>
      </c>
      <c r="K39" s="60">
        <v>10.088572045798228</v>
      </c>
      <c r="L39" s="60">
        <v>6.6929577464788741</v>
      </c>
      <c r="M39" s="90"/>
      <c r="N39" s="60">
        <v>5.2300145830571392</v>
      </c>
      <c r="O39" s="60">
        <v>6.8666140489344913</v>
      </c>
      <c r="P39" s="60">
        <v>3.5676109032602885</v>
      </c>
      <c r="Q39" s="90"/>
      <c r="R39" s="60">
        <v>7.1052790711737313</v>
      </c>
      <c r="S39" s="60">
        <v>8.6204767197727552</v>
      </c>
      <c r="T39" s="60">
        <v>5.6516587677725116</v>
      </c>
      <c r="U39" s="90"/>
      <c r="V39" s="60">
        <v>2.8381446642880315</v>
      </c>
      <c r="W39" s="60">
        <v>3.4439907686845377</v>
      </c>
      <c r="X39" s="60">
        <v>2.3287057769816393</v>
      </c>
      <c r="Y39" s="90"/>
      <c r="Z39" s="60">
        <v>1.0679611650485437</v>
      </c>
      <c r="AA39" s="60">
        <v>1.1777902411665733</v>
      </c>
      <c r="AB39" s="60">
        <v>0.98416773641420618</v>
      </c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2"/>
      <c r="AZ39" s="42"/>
    </row>
    <row r="40" spans="1:52" ht="15" customHeight="1" x14ac:dyDescent="0.25">
      <c r="A40" s="85" t="s">
        <v>37</v>
      </c>
      <c r="B40" s="60">
        <v>0.56561085972850678</v>
      </c>
      <c r="C40" s="60">
        <v>0.73710073710073709</v>
      </c>
      <c r="D40" s="60">
        <v>0.41928721174004197</v>
      </c>
      <c r="E40" s="90"/>
      <c r="F40" s="60">
        <v>0.52083333333333326</v>
      </c>
      <c r="G40" s="60">
        <v>0</v>
      </c>
      <c r="H40" s="60">
        <v>1</v>
      </c>
      <c r="I40" s="90"/>
      <c r="J40" s="60">
        <v>1.0869565217391304</v>
      </c>
      <c r="K40" s="60">
        <v>2.3809523809523809</v>
      </c>
      <c r="L40" s="60">
        <v>0</v>
      </c>
      <c r="M40" s="90"/>
      <c r="N40" s="60">
        <v>0</v>
      </c>
      <c r="O40" s="60">
        <v>0</v>
      </c>
      <c r="P40" s="60">
        <v>0</v>
      </c>
      <c r="Q40" s="90"/>
      <c r="R40" s="60">
        <v>1.4084507042253522</v>
      </c>
      <c r="S40" s="60">
        <v>1.4492753623188406</v>
      </c>
      <c r="T40" s="60">
        <v>1.3698630136986301</v>
      </c>
      <c r="U40" s="90"/>
      <c r="V40" s="60">
        <v>0</v>
      </c>
      <c r="W40" s="60">
        <v>0</v>
      </c>
      <c r="X40" s="60">
        <v>0</v>
      </c>
      <c r="Y40" s="90"/>
      <c r="Z40" s="60">
        <v>0</v>
      </c>
      <c r="AA40" s="60">
        <v>0</v>
      </c>
      <c r="AB40" s="60">
        <v>0</v>
      </c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2"/>
      <c r="AZ40" s="42"/>
    </row>
    <row r="41" spans="1:52" ht="15" customHeight="1" thickBot="1" x14ac:dyDescent="0.3">
      <c r="A41" s="88" t="s">
        <v>108</v>
      </c>
      <c r="B41" s="63" t="s">
        <v>8</v>
      </c>
      <c r="C41" s="63" t="s">
        <v>8</v>
      </c>
      <c r="D41" s="63" t="s">
        <v>8</v>
      </c>
      <c r="E41" s="91"/>
      <c r="F41" s="63" t="s">
        <v>8</v>
      </c>
      <c r="G41" s="63" t="s">
        <v>8</v>
      </c>
      <c r="H41" s="63" t="s">
        <v>8</v>
      </c>
      <c r="I41" s="91"/>
      <c r="J41" s="63" t="s">
        <v>8</v>
      </c>
      <c r="K41" s="63" t="s">
        <v>8</v>
      </c>
      <c r="L41" s="63" t="s">
        <v>8</v>
      </c>
      <c r="M41" s="91"/>
      <c r="N41" s="63" t="s">
        <v>8</v>
      </c>
      <c r="O41" s="63" t="s">
        <v>8</v>
      </c>
      <c r="P41" s="63" t="s">
        <v>8</v>
      </c>
      <c r="Q41" s="91"/>
      <c r="R41" s="63" t="s">
        <v>8</v>
      </c>
      <c r="S41" s="63" t="s">
        <v>8</v>
      </c>
      <c r="T41" s="63" t="s">
        <v>8</v>
      </c>
      <c r="U41" s="91"/>
      <c r="V41" s="63" t="s">
        <v>8</v>
      </c>
      <c r="W41" s="63" t="s">
        <v>8</v>
      </c>
      <c r="X41" s="63" t="s">
        <v>8</v>
      </c>
      <c r="Y41" s="91"/>
      <c r="Z41" s="63" t="s">
        <v>8</v>
      </c>
      <c r="AA41" s="63" t="s">
        <v>8</v>
      </c>
      <c r="AB41" s="63" t="s">
        <v>8</v>
      </c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2"/>
      <c r="AZ41" s="42"/>
    </row>
    <row r="42" spans="1:52" x14ac:dyDescent="0.25">
      <c r="A42" s="276" t="s">
        <v>105</v>
      </c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D42" s="43"/>
      <c r="AE42" s="43"/>
      <c r="AF42" s="43"/>
      <c r="AG42" s="43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2"/>
      <c r="AZ42" s="42"/>
    </row>
    <row r="43" spans="1:52" x14ac:dyDescent="0.25">
      <c r="A43" s="288" t="s">
        <v>86</v>
      </c>
      <c r="B43" s="288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  <c r="Q43" s="288"/>
      <c r="R43" s="288"/>
      <c r="S43" s="288"/>
      <c r="T43" s="288"/>
      <c r="U43" s="288"/>
      <c r="V43" s="288"/>
      <c r="W43" s="288"/>
      <c r="X43" s="288"/>
      <c r="Y43" s="288"/>
      <c r="Z43" s="288"/>
      <c r="AA43" s="288"/>
      <c r="AB43" s="288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2"/>
      <c r="AZ43" s="42"/>
    </row>
    <row r="44" spans="1:52" x14ac:dyDescent="0.25"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2"/>
      <c r="AZ44" s="42"/>
    </row>
    <row r="45" spans="1:52" x14ac:dyDescent="0.25"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2"/>
      <c r="AZ45" s="42"/>
    </row>
    <row r="46" spans="1:52" x14ac:dyDescent="0.25"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2"/>
      <c r="AZ46" s="42"/>
    </row>
    <row r="47" spans="1:52" x14ac:dyDescent="0.25">
      <c r="AD47" s="43"/>
      <c r="AE47" s="43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</row>
    <row r="48" spans="1:52" x14ac:dyDescent="0.25">
      <c r="AD48" s="43"/>
      <c r="AE48" s="43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</row>
    <row r="49" spans="30:52" x14ac:dyDescent="0.25">
      <c r="AD49" s="43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</row>
    <row r="50" spans="30:52" x14ac:dyDescent="0.25">
      <c r="AD50" s="42"/>
      <c r="AE50" s="42"/>
    </row>
    <row r="51" spans="30:52" x14ac:dyDescent="0.25">
      <c r="AD51" s="42"/>
      <c r="AE51" s="42"/>
    </row>
    <row r="52" spans="30:52" x14ac:dyDescent="0.25">
      <c r="AD52" s="42"/>
    </row>
  </sheetData>
  <mergeCells count="30">
    <mergeCell ref="A42:AB42"/>
    <mergeCell ref="A43:AB43"/>
    <mergeCell ref="A9:AB9"/>
    <mergeCell ref="A26:AB26"/>
    <mergeCell ref="A1:AB1"/>
    <mergeCell ref="A2:AB2"/>
    <mergeCell ref="A3:AB3"/>
    <mergeCell ref="A4:AB4"/>
    <mergeCell ref="A5:AB5"/>
    <mergeCell ref="A7:A8"/>
    <mergeCell ref="B7:D7"/>
    <mergeCell ref="F7:H7"/>
    <mergeCell ref="J7:L7"/>
    <mergeCell ref="N7:P7"/>
    <mergeCell ref="R7:T7"/>
    <mergeCell ref="V7:X7"/>
    <mergeCell ref="Z7:AB7"/>
    <mergeCell ref="AD2:BE2"/>
    <mergeCell ref="AD3:BE3"/>
    <mergeCell ref="AD4:BE4"/>
    <mergeCell ref="AD5:BE5"/>
    <mergeCell ref="AD6:BE6"/>
    <mergeCell ref="AD7:AD8"/>
    <mergeCell ref="AE7:AG7"/>
    <mergeCell ref="AI7:AK7"/>
    <mergeCell ref="AM7:AO7"/>
    <mergeCell ref="AQ7:AS7"/>
    <mergeCell ref="AU7:AW7"/>
    <mergeCell ref="AY7:BA7"/>
    <mergeCell ref="BC7:BE7"/>
  </mergeCells>
  <hyperlinks>
    <hyperlink ref="BG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BF60"/>
  <sheetViews>
    <sheetView zoomScaleNormal="100" zoomScaleSheetLayoutView="100" workbookViewId="0">
      <selection activeCell="BF1" sqref="BF1"/>
    </sheetView>
  </sheetViews>
  <sheetFormatPr baseColWidth="10" defaultRowHeight="14.25" customHeight="1" x14ac:dyDescent="0.25"/>
  <cols>
    <col min="1" max="1" width="7.5703125" style="14" bestFit="1" customWidth="1"/>
    <col min="2" max="4" width="6.7109375" style="14" customWidth="1"/>
    <col min="5" max="5" width="1.140625" style="14" customWidth="1"/>
    <col min="6" max="6" width="6.7109375" style="14" customWidth="1"/>
    <col min="7" max="8" width="5.42578125" style="14" customWidth="1"/>
    <col min="9" max="9" width="1.140625" style="14" customWidth="1"/>
    <col min="10" max="12" width="5.42578125" style="14" customWidth="1"/>
    <col min="13" max="13" width="1" style="14" customWidth="1"/>
    <col min="14" max="16" width="5.42578125" style="14" customWidth="1"/>
    <col min="17" max="17" width="1.140625" style="14" customWidth="1"/>
    <col min="18" max="20" width="5.42578125" style="14" customWidth="1"/>
    <col min="21" max="21" width="1.5703125" style="14" customWidth="1"/>
    <col min="22" max="23" width="5.42578125" style="14" customWidth="1"/>
    <col min="24" max="24" width="4.7109375" style="14" customWidth="1"/>
    <col min="25" max="25" width="1.5703125" style="14" customWidth="1"/>
    <col min="26" max="28" width="4.7109375" style="14" customWidth="1"/>
    <col min="29" max="29" width="11.42578125" style="14"/>
    <col min="30" max="30" width="11.42578125" style="14" hidden="1" customWidth="1"/>
    <col min="31" max="33" width="7.7109375" style="14" hidden="1" customWidth="1"/>
    <col min="34" max="34" width="1.7109375" style="14" hidden="1" customWidth="1"/>
    <col min="35" max="37" width="6.7109375" style="14" hidden="1" customWidth="1"/>
    <col min="38" max="38" width="1.7109375" style="14" hidden="1" customWidth="1"/>
    <col min="39" max="41" width="6.7109375" style="14" hidden="1" customWidth="1"/>
    <col min="42" max="42" width="1.7109375" style="14" hidden="1" customWidth="1"/>
    <col min="43" max="45" width="6.7109375" style="14" hidden="1" customWidth="1"/>
    <col min="46" max="46" width="1.7109375" style="14" hidden="1" customWidth="1"/>
    <col min="47" max="49" width="6.7109375" style="14" hidden="1" customWidth="1"/>
    <col min="50" max="50" width="1.7109375" style="14" hidden="1" customWidth="1"/>
    <col min="51" max="53" width="6.7109375" style="14" hidden="1" customWidth="1"/>
    <col min="54" max="54" width="1.7109375" style="14" hidden="1" customWidth="1"/>
    <col min="55" max="57" width="6.7109375" style="14" hidden="1" customWidth="1"/>
    <col min="58" max="255" width="11.42578125" style="14"/>
    <col min="256" max="256" width="9.7109375" style="14" customWidth="1"/>
    <col min="257" max="259" width="7.42578125" style="14" customWidth="1"/>
    <col min="260" max="260" width="1.140625" style="14" customWidth="1"/>
    <col min="261" max="261" width="7.42578125" style="14" customWidth="1"/>
    <col min="262" max="263" width="6.42578125" style="14" customWidth="1"/>
    <col min="264" max="264" width="1.140625" style="14" customWidth="1"/>
    <col min="265" max="267" width="6.42578125" style="14" customWidth="1"/>
    <col min="268" max="268" width="1" style="14" customWidth="1"/>
    <col min="269" max="269" width="6.42578125" style="14" customWidth="1"/>
    <col min="270" max="271" width="6.28515625" style="14" customWidth="1"/>
    <col min="272" max="272" width="1.140625" style="14" customWidth="1"/>
    <col min="273" max="275" width="6.42578125" style="14" customWidth="1"/>
    <col min="276" max="276" width="1.5703125" style="14" customWidth="1"/>
    <col min="277" max="277" width="7.28515625" style="14" customWidth="1"/>
    <col min="278" max="279" width="6.7109375" style="14" customWidth="1"/>
    <col min="280" max="280" width="1.5703125" style="14" customWidth="1"/>
    <col min="281" max="281" width="5.5703125" style="14" customWidth="1"/>
    <col min="282" max="283" width="5.28515625" style="14" customWidth="1"/>
    <col min="284" max="511" width="11.42578125" style="14"/>
    <col min="512" max="512" width="9.7109375" style="14" customWidth="1"/>
    <col min="513" max="515" width="7.42578125" style="14" customWidth="1"/>
    <col min="516" max="516" width="1.140625" style="14" customWidth="1"/>
    <col min="517" max="517" width="7.42578125" style="14" customWidth="1"/>
    <col min="518" max="519" width="6.42578125" style="14" customWidth="1"/>
    <col min="520" max="520" width="1.140625" style="14" customWidth="1"/>
    <col min="521" max="523" width="6.42578125" style="14" customWidth="1"/>
    <col min="524" max="524" width="1" style="14" customWidth="1"/>
    <col min="525" max="525" width="6.42578125" style="14" customWidth="1"/>
    <col min="526" max="527" width="6.28515625" style="14" customWidth="1"/>
    <col min="528" max="528" width="1.140625" style="14" customWidth="1"/>
    <col min="529" max="531" width="6.42578125" style="14" customWidth="1"/>
    <col min="532" max="532" width="1.5703125" style="14" customWidth="1"/>
    <col min="533" max="533" width="7.28515625" style="14" customWidth="1"/>
    <col min="534" max="535" width="6.7109375" style="14" customWidth="1"/>
    <col min="536" max="536" width="1.5703125" style="14" customWidth="1"/>
    <col min="537" max="537" width="5.5703125" style="14" customWidth="1"/>
    <col min="538" max="539" width="5.28515625" style="14" customWidth="1"/>
    <col min="540" max="767" width="11.42578125" style="14"/>
    <col min="768" max="768" width="9.7109375" style="14" customWidth="1"/>
    <col min="769" max="771" width="7.42578125" style="14" customWidth="1"/>
    <col min="772" max="772" width="1.140625" style="14" customWidth="1"/>
    <col min="773" max="773" width="7.42578125" style="14" customWidth="1"/>
    <col min="774" max="775" width="6.42578125" style="14" customWidth="1"/>
    <col min="776" max="776" width="1.140625" style="14" customWidth="1"/>
    <col min="777" max="779" width="6.42578125" style="14" customWidth="1"/>
    <col min="780" max="780" width="1" style="14" customWidth="1"/>
    <col min="781" max="781" width="6.42578125" style="14" customWidth="1"/>
    <col min="782" max="783" width="6.28515625" style="14" customWidth="1"/>
    <col min="784" max="784" width="1.140625" style="14" customWidth="1"/>
    <col min="785" max="787" width="6.42578125" style="14" customWidth="1"/>
    <col min="788" max="788" width="1.5703125" style="14" customWidth="1"/>
    <col min="789" max="789" width="7.28515625" style="14" customWidth="1"/>
    <col min="790" max="791" width="6.7109375" style="14" customWidth="1"/>
    <col min="792" max="792" width="1.5703125" style="14" customWidth="1"/>
    <col min="793" max="793" width="5.5703125" style="14" customWidth="1"/>
    <col min="794" max="795" width="5.28515625" style="14" customWidth="1"/>
    <col min="796" max="1023" width="11.42578125" style="14"/>
    <col min="1024" max="1024" width="9.7109375" style="14" customWidth="1"/>
    <col min="1025" max="1027" width="7.42578125" style="14" customWidth="1"/>
    <col min="1028" max="1028" width="1.140625" style="14" customWidth="1"/>
    <col min="1029" max="1029" width="7.42578125" style="14" customWidth="1"/>
    <col min="1030" max="1031" width="6.42578125" style="14" customWidth="1"/>
    <col min="1032" max="1032" width="1.140625" style="14" customWidth="1"/>
    <col min="1033" max="1035" width="6.42578125" style="14" customWidth="1"/>
    <col min="1036" max="1036" width="1" style="14" customWidth="1"/>
    <col min="1037" max="1037" width="6.42578125" style="14" customWidth="1"/>
    <col min="1038" max="1039" width="6.28515625" style="14" customWidth="1"/>
    <col min="1040" max="1040" width="1.140625" style="14" customWidth="1"/>
    <col min="1041" max="1043" width="6.42578125" style="14" customWidth="1"/>
    <col min="1044" max="1044" width="1.5703125" style="14" customWidth="1"/>
    <col min="1045" max="1045" width="7.28515625" style="14" customWidth="1"/>
    <col min="1046" max="1047" width="6.7109375" style="14" customWidth="1"/>
    <col min="1048" max="1048" width="1.5703125" style="14" customWidth="1"/>
    <col min="1049" max="1049" width="5.5703125" style="14" customWidth="1"/>
    <col min="1050" max="1051" width="5.28515625" style="14" customWidth="1"/>
    <col min="1052" max="1279" width="11.42578125" style="14"/>
    <col min="1280" max="1280" width="9.7109375" style="14" customWidth="1"/>
    <col min="1281" max="1283" width="7.42578125" style="14" customWidth="1"/>
    <col min="1284" max="1284" width="1.140625" style="14" customWidth="1"/>
    <col min="1285" max="1285" width="7.42578125" style="14" customWidth="1"/>
    <col min="1286" max="1287" width="6.42578125" style="14" customWidth="1"/>
    <col min="1288" max="1288" width="1.140625" style="14" customWidth="1"/>
    <col min="1289" max="1291" width="6.42578125" style="14" customWidth="1"/>
    <col min="1292" max="1292" width="1" style="14" customWidth="1"/>
    <col min="1293" max="1293" width="6.42578125" style="14" customWidth="1"/>
    <col min="1294" max="1295" width="6.28515625" style="14" customWidth="1"/>
    <col min="1296" max="1296" width="1.140625" style="14" customWidth="1"/>
    <col min="1297" max="1299" width="6.42578125" style="14" customWidth="1"/>
    <col min="1300" max="1300" width="1.5703125" style="14" customWidth="1"/>
    <col min="1301" max="1301" width="7.28515625" style="14" customWidth="1"/>
    <col min="1302" max="1303" width="6.7109375" style="14" customWidth="1"/>
    <col min="1304" max="1304" width="1.5703125" style="14" customWidth="1"/>
    <col min="1305" max="1305" width="5.5703125" style="14" customWidth="1"/>
    <col min="1306" max="1307" width="5.28515625" style="14" customWidth="1"/>
    <col min="1308" max="1535" width="11.42578125" style="14"/>
    <col min="1536" max="1536" width="9.7109375" style="14" customWidth="1"/>
    <col min="1537" max="1539" width="7.42578125" style="14" customWidth="1"/>
    <col min="1540" max="1540" width="1.140625" style="14" customWidth="1"/>
    <col min="1541" max="1541" width="7.42578125" style="14" customWidth="1"/>
    <col min="1542" max="1543" width="6.42578125" style="14" customWidth="1"/>
    <col min="1544" max="1544" width="1.140625" style="14" customWidth="1"/>
    <col min="1545" max="1547" width="6.42578125" style="14" customWidth="1"/>
    <col min="1548" max="1548" width="1" style="14" customWidth="1"/>
    <col min="1549" max="1549" width="6.42578125" style="14" customWidth="1"/>
    <col min="1550" max="1551" width="6.28515625" style="14" customWidth="1"/>
    <col min="1552" max="1552" width="1.140625" style="14" customWidth="1"/>
    <col min="1553" max="1555" width="6.42578125" style="14" customWidth="1"/>
    <col min="1556" max="1556" width="1.5703125" style="14" customWidth="1"/>
    <col min="1557" max="1557" width="7.28515625" style="14" customWidth="1"/>
    <col min="1558" max="1559" width="6.7109375" style="14" customWidth="1"/>
    <col min="1560" max="1560" width="1.5703125" style="14" customWidth="1"/>
    <col min="1561" max="1561" width="5.5703125" style="14" customWidth="1"/>
    <col min="1562" max="1563" width="5.28515625" style="14" customWidth="1"/>
    <col min="1564" max="1791" width="11.42578125" style="14"/>
    <col min="1792" max="1792" width="9.7109375" style="14" customWidth="1"/>
    <col min="1793" max="1795" width="7.42578125" style="14" customWidth="1"/>
    <col min="1796" max="1796" width="1.140625" style="14" customWidth="1"/>
    <col min="1797" max="1797" width="7.42578125" style="14" customWidth="1"/>
    <col min="1798" max="1799" width="6.42578125" style="14" customWidth="1"/>
    <col min="1800" max="1800" width="1.140625" style="14" customWidth="1"/>
    <col min="1801" max="1803" width="6.42578125" style="14" customWidth="1"/>
    <col min="1804" max="1804" width="1" style="14" customWidth="1"/>
    <col min="1805" max="1805" width="6.42578125" style="14" customWidth="1"/>
    <col min="1806" max="1807" width="6.28515625" style="14" customWidth="1"/>
    <col min="1808" max="1808" width="1.140625" style="14" customWidth="1"/>
    <col min="1809" max="1811" width="6.42578125" style="14" customWidth="1"/>
    <col min="1812" max="1812" width="1.5703125" style="14" customWidth="1"/>
    <col min="1813" max="1813" width="7.28515625" style="14" customWidth="1"/>
    <col min="1814" max="1815" width="6.7109375" style="14" customWidth="1"/>
    <col min="1816" max="1816" width="1.5703125" style="14" customWidth="1"/>
    <col min="1817" max="1817" width="5.5703125" style="14" customWidth="1"/>
    <col min="1818" max="1819" width="5.28515625" style="14" customWidth="1"/>
    <col min="1820" max="2047" width="11.42578125" style="14"/>
    <col min="2048" max="2048" width="9.7109375" style="14" customWidth="1"/>
    <col min="2049" max="2051" width="7.42578125" style="14" customWidth="1"/>
    <col min="2052" max="2052" width="1.140625" style="14" customWidth="1"/>
    <col min="2053" max="2053" width="7.42578125" style="14" customWidth="1"/>
    <col min="2054" max="2055" width="6.42578125" style="14" customWidth="1"/>
    <col min="2056" max="2056" width="1.140625" style="14" customWidth="1"/>
    <col min="2057" max="2059" width="6.42578125" style="14" customWidth="1"/>
    <col min="2060" max="2060" width="1" style="14" customWidth="1"/>
    <col min="2061" max="2061" width="6.42578125" style="14" customWidth="1"/>
    <col min="2062" max="2063" width="6.28515625" style="14" customWidth="1"/>
    <col min="2064" max="2064" width="1.140625" style="14" customWidth="1"/>
    <col min="2065" max="2067" width="6.42578125" style="14" customWidth="1"/>
    <col min="2068" max="2068" width="1.5703125" style="14" customWidth="1"/>
    <col min="2069" max="2069" width="7.28515625" style="14" customWidth="1"/>
    <col min="2070" max="2071" width="6.7109375" style="14" customWidth="1"/>
    <col min="2072" max="2072" width="1.5703125" style="14" customWidth="1"/>
    <col min="2073" max="2073" width="5.5703125" style="14" customWidth="1"/>
    <col min="2074" max="2075" width="5.28515625" style="14" customWidth="1"/>
    <col min="2076" max="2303" width="11.42578125" style="14"/>
    <col min="2304" max="2304" width="9.7109375" style="14" customWidth="1"/>
    <col min="2305" max="2307" width="7.42578125" style="14" customWidth="1"/>
    <col min="2308" max="2308" width="1.140625" style="14" customWidth="1"/>
    <col min="2309" max="2309" width="7.42578125" style="14" customWidth="1"/>
    <col min="2310" max="2311" width="6.42578125" style="14" customWidth="1"/>
    <col min="2312" max="2312" width="1.140625" style="14" customWidth="1"/>
    <col min="2313" max="2315" width="6.42578125" style="14" customWidth="1"/>
    <col min="2316" max="2316" width="1" style="14" customWidth="1"/>
    <col min="2317" max="2317" width="6.42578125" style="14" customWidth="1"/>
    <col min="2318" max="2319" width="6.28515625" style="14" customWidth="1"/>
    <col min="2320" max="2320" width="1.140625" style="14" customWidth="1"/>
    <col min="2321" max="2323" width="6.42578125" style="14" customWidth="1"/>
    <col min="2324" max="2324" width="1.5703125" style="14" customWidth="1"/>
    <col min="2325" max="2325" width="7.28515625" style="14" customWidth="1"/>
    <col min="2326" max="2327" width="6.7109375" style="14" customWidth="1"/>
    <col min="2328" max="2328" width="1.5703125" style="14" customWidth="1"/>
    <col min="2329" max="2329" width="5.5703125" style="14" customWidth="1"/>
    <col min="2330" max="2331" width="5.28515625" style="14" customWidth="1"/>
    <col min="2332" max="2559" width="11.42578125" style="14"/>
    <col min="2560" max="2560" width="9.7109375" style="14" customWidth="1"/>
    <col min="2561" max="2563" width="7.42578125" style="14" customWidth="1"/>
    <col min="2564" max="2564" width="1.140625" style="14" customWidth="1"/>
    <col min="2565" max="2565" width="7.42578125" style="14" customWidth="1"/>
    <col min="2566" max="2567" width="6.42578125" style="14" customWidth="1"/>
    <col min="2568" max="2568" width="1.140625" style="14" customWidth="1"/>
    <col min="2569" max="2571" width="6.42578125" style="14" customWidth="1"/>
    <col min="2572" max="2572" width="1" style="14" customWidth="1"/>
    <col min="2573" max="2573" width="6.42578125" style="14" customWidth="1"/>
    <col min="2574" max="2575" width="6.28515625" style="14" customWidth="1"/>
    <col min="2576" max="2576" width="1.140625" style="14" customWidth="1"/>
    <col min="2577" max="2579" width="6.42578125" style="14" customWidth="1"/>
    <col min="2580" max="2580" width="1.5703125" style="14" customWidth="1"/>
    <col min="2581" max="2581" width="7.28515625" style="14" customWidth="1"/>
    <col min="2582" max="2583" width="6.7109375" style="14" customWidth="1"/>
    <col min="2584" max="2584" width="1.5703125" style="14" customWidth="1"/>
    <col min="2585" max="2585" width="5.5703125" style="14" customWidth="1"/>
    <col min="2586" max="2587" width="5.28515625" style="14" customWidth="1"/>
    <col min="2588" max="2815" width="11.42578125" style="14"/>
    <col min="2816" max="2816" width="9.7109375" style="14" customWidth="1"/>
    <col min="2817" max="2819" width="7.42578125" style="14" customWidth="1"/>
    <col min="2820" max="2820" width="1.140625" style="14" customWidth="1"/>
    <col min="2821" max="2821" width="7.42578125" style="14" customWidth="1"/>
    <col min="2822" max="2823" width="6.42578125" style="14" customWidth="1"/>
    <col min="2824" max="2824" width="1.140625" style="14" customWidth="1"/>
    <col min="2825" max="2827" width="6.42578125" style="14" customWidth="1"/>
    <col min="2828" max="2828" width="1" style="14" customWidth="1"/>
    <col min="2829" max="2829" width="6.42578125" style="14" customWidth="1"/>
    <col min="2830" max="2831" width="6.28515625" style="14" customWidth="1"/>
    <col min="2832" max="2832" width="1.140625" style="14" customWidth="1"/>
    <col min="2833" max="2835" width="6.42578125" style="14" customWidth="1"/>
    <col min="2836" max="2836" width="1.5703125" style="14" customWidth="1"/>
    <col min="2837" max="2837" width="7.28515625" style="14" customWidth="1"/>
    <col min="2838" max="2839" width="6.7109375" style="14" customWidth="1"/>
    <col min="2840" max="2840" width="1.5703125" style="14" customWidth="1"/>
    <col min="2841" max="2841" width="5.5703125" style="14" customWidth="1"/>
    <col min="2842" max="2843" width="5.28515625" style="14" customWidth="1"/>
    <col min="2844" max="3071" width="11.42578125" style="14"/>
    <col min="3072" max="3072" width="9.7109375" style="14" customWidth="1"/>
    <col min="3073" max="3075" width="7.42578125" style="14" customWidth="1"/>
    <col min="3076" max="3076" width="1.140625" style="14" customWidth="1"/>
    <col min="3077" max="3077" width="7.42578125" style="14" customWidth="1"/>
    <col min="3078" max="3079" width="6.42578125" style="14" customWidth="1"/>
    <col min="3080" max="3080" width="1.140625" style="14" customWidth="1"/>
    <col min="3081" max="3083" width="6.42578125" style="14" customWidth="1"/>
    <col min="3084" max="3084" width="1" style="14" customWidth="1"/>
    <col min="3085" max="3085" width="6.42578125" style="14" customWidth="1"/>
    <col min="3086" max="3087" width="6.28515625" style="14" customWidth="1"/>
    <col min="3088" max="3088" width="1.140625" style="14" customWidth="1"/>
    <col min="3089" max="3091" width="6.42578125" style="14" customWidth="1"/>
    <col min="3092" max="3092" width="1.5703125" style="14" customWidth="1"/>
    <col min="3093" max="3093" width="7.28515625" style="14" customWidth="1"/>
    <col min="3094" max="3095" width="6.7109375" style="14" customWidth="1"/>
    <col min="3096" max="3096" width="1.5703125" style="14" customWidth="1"/>
    <col min="3097" max="3097" width="5.5703125" style="14" customWidth="1"/>
    <col min="3098" max="3099" width="5.28515625" style="14" customWidth="1"/>
    <col min="3100" max="3327" width="11.42578125" style="14"/>
    <col min="3328" max="3328" width="9.7109375" style="14" customWidth="1"/>
    <col min="3329" max="3331" width="7.42578125" style="14" customWidth="1"/>
    <col min="3332" max="3332" width="1.140625" style="14" customWidth="1"/>
    <col min="3333" max="3333" width="7.42578125" style="14" customWidth="1"/>
    <col min="3334" max="3335" width="6.42578125" style="14" customWidth="1"/>
    <col min="3336" max="3336" width="1.140625" style="14" customWidth="1"/>
    <col min="3337" max="3339" width="6.42578125" style="14" customWidth="1"/>
    <col min="3340" max="3340" width="1" style="14" customWidth="1"/>
    <col min="3341" max="3341" width="6.42578125" style="14" customWidth="1"/>
    <col min="3342" max="3343" width="6.28515625" style="14" customWidth="1"/>
    <col min="3344" max="3344" width="1.140625" style="14" customWidth="1"/>
    <col min="3345" max="3347" width="6.42578125" style="14" customWidth="1"/>
    <col min="3348" max="3348" width="1.5703125" style="14" customWidth="1"/>
    <col min="3349" max="3349" width="7.28515625" style="14" customWidth="1"/>
    <col min="3350" max="3351" width="6.7109375" style="14" customWidth="1"/>
    <col min="3352" max="3352" width="1.5703125" style="14" customWidth="1"/>
    <col min="3353" max="3353" width="5.5703125" style="14" customWidth="1"/>
    <col min="3354" max="3355" width="5.28515625" style="14" customWidth="1"/>
    <col min="3356" max="3583" width="11.42578125" style="14"/>
    <col min="3584" max="3584" width="9.7109375" style="14" customWidth="1"/>
    <col min="3585" max="3587" width="7.42578125" style="14" customWidth="1"/>
    <col min="3588" max="3588" width="1.140625" style="14" customWidth="1"/>
    <col min="3589" max="3589" width="7.42578125" style="14" customWidth="1"/>
    <col min="3590" max="3591" width="6.42578125" style="14" customWidth="1"/>
    <col min="3592" max="3592" width="1.140625" style="14" customWidth="1"/>
    <col min="3593" max="3595" width="6.42578125" style="14" customWidth="1"/>
    <col min="3596" max="3596" width="1" style="14" customWidth="1"/>
    <col min="3597" max="3597" width="6.42578125" style="14" customWidth="1"/>
    <col min="3598" max="3599" width="6.28515625" style="14" customWidth="1"/>
    <col min="3600" max="3600" width="1.140625" style="14" customWidth="1"/>
    <col min="3601" max="3603" width="6.42578125" style="14" customWidth="1"/>
    <col min="3604" max="3604" width="1.5703125" style="14" customWidth="1"/>
    <col min="3605" max="3605" width="7.28515625" style="14" customWidth="1"/>
    <col min="3606" max="3607" width="6.7109375" style="14" customWidth="1"/>
    <col min="3608" max="3608" width="1.5703125" style="14" customWidth="1"/>
    <col min="3609" max="3609" width="5.5703125" style="14" customWidth="1"/>
    <col min="3610" max="3611" width="5.28515625" style="14" customWidth="1"/>
    <col min="3612" max="3839" width="11.42578125" style="14"/>
    <col min="3840" max="3840" width="9.7109375" style="14" customWidth="1"/>
    <col min="3841" max="3843" width="7.42578125" style="14" customWidth="1"/>
    <col min="3844" max="3844" width="1.140625" style="14" customWidth="1"/>
    <col min="3845" max="3845" width="7.42578125" style="14" customWidth="1"/>
    <col min="3846" max="3847" width="6.42578125" style="14" customWidth="1"/>
    <col min="3848" max="3848" width="1.140625" style="14" customWidth="1"/>
    <col min="3849" max="3851" width="6.42578125" style="14" customWidth="1"/>
    <col min="3852" max="3852" width="1" style="14" customWidth="1"/>
    <col min="3853" max="3853" width="6.42578125" style="14" customWidth="1"/>
    <col min="3854" max="3855" width="6.28515625" style="14" customWidth="1"/>
    <col min="3856" max="3856" width="1.140625" style="14" customWidth="1"/>
    <col min="3857" max="3859" width="6.42578125" style="14" customWidth="1"/>
    <col min="3860" max="3860" width="1.5703125" style="14" customWidth="1"/>
    <col min="3861" max="3861" width="7.28515625" style="14" customWidth="1"/>
    <col min="3862" max="3863" width="6.7109375" style="14" customWidth="1"/>
    <col min="3864" max="3864" width="1.5703125" style="14" customWidth="1"/>
    <col min="3865" max="3865" width="5.5703125" style="14" customWidth="1"/>
    <col min="3866" max="3867" width="5.28515625" style="14" customWidth="1"/>
    <col min="3868" max="4095" width="11.42578125" style="14"/>
    <col min="4096" max="4096" width="9.7109375" style="14" customWidth="1"/>
    <col min="4097" max="4099" width="7.42578125" style="14" customWidth="1"/>
    <col min="4100" max="4100" width="1.140625" style="14" customWidth="1"/>
    <col min="4101" max="4101" width="7.42578125" style="14" customWidth="1"/>
    <col min="4102" max="4103" width="6.42578125" style="14" customWidth="1"/>
    <col min="4104" max="4104" width="1.140625" style="14" customWidth="1"/>
    <col min="4105" max="4107" width="6.42578125" style="14" customWidth="1"/>
    <col min="4108" max="4108" width="1" style="14" customWidth="1"/>
    <col min="4109" max="4109" width="6.42578125" style="14" customWidth="1"/>
    <col min="4110" max="4111" width="6.28515625" style="14" customWidth="1"/>
    <col min="4112" max="4112" width="1.140625" style="14" customWidth="1"/>
    <col min="4113" max="4115" width="6.42578125" style="14" customWidth="1"/>
    <col min="4116" max="4116" width="1.5703125" style="14" customWidth="1"/>
    <col min="4117" max="4117" width="7.28515625" style="14" customWidth="1"/>
    <col min="4118" max="4119" width="6.7109375" style="14" customWidth="1"/>
    <col min="4120" max="4120" width="1.5703125" style="14" customWidth="1"/>
    <col min="4121" max="4121" width="5.5703125" style="14" customWidth="1"/>
    <col min="4122" max="4123" width="5.28515625" style="14" customWidth="1"/>
    <col min="4124" max="4351" width="11.42578125" style="14"/>
    <col min="4352" max="4352" width="9.7109375" style="14" customWidth="1"/>
    <col min="4353" max="4355" width="7.42578125" style="14" customWidth="1"/>
    <col min="4356" max="4356" width="1.140625" style="14" customWidth="1"/>
    <col min="4357" max="4357" width="7.42578125" style="14" customWidth="1"/>
    <col min="4358" max="4359" width="6.42578125" style="14" customWidth="1"/>
    <col min="4360" max="4360" width="1.140625" style="14" customWidth="1"/>
    <col min="4361" max="4363" width="6.42578125" style="14" customWidth="1"/>
    <col min="4364" max="4364" width="1" style="14" customWidth="1"/>
    <col min="4365" max="4365" width="6.42578125" style="14" customWidth="1"/>
    <col min="4366" max="4367" width="6.28515625" style="14" customWidth="1"/>
    <col min="4368" max="4368" width="1.140625" style="14" customWidth="1"/>
    <col min="4369" max="4371" width="6.42578125" style="14" customWidth="1"/>
    <col min="4372" max="4372" width="1.5703125" style="14" customWidth="1"/>
    <col min="4373" max="4373" width="7.28515625" style="14" customWidth="1"/>
    <col min="4374" max="4375" width="6.7109375" style="14" customWidth="1"/>
    <col min="4376" max="4376" width="1.5703125" style="14" customWidth="1"/>
    <col min="4377" max="4377" width="5.5703125" style="14" customWidth="1"/>
    <col min="4378" max="4379" width="5.28515625" style="14" customWidth="1"/>
    <col min="4380" max="4607" width="11.42578125" style="14"/>
    <col min="4608" max="4608" width="9.7109375" style="14" customWidth="1"/>
    <col min="4609" max="4611" width="7.42578125" style="14" customWidth="1"/>
    <col min="4612" max="4612" width="1.140625" style="14" customWidth="1"/>
    <col min="4613" max="4613" width="7.42578125" style="14" customWidth="1"/>
    <col min="4614" max="4615" width="6.42578125" style="14" customWidth="1"/>
    <col min="4616" max="4616" width="1.140625" style="14" customWidth="1"/>
    <col min="4617" max="4619" width="6.42578125" style="14" customWidth="1"/>
    <col min="4620" max="4620" width="1" style="14" customWidth="1"/>
    <col min="4621" max="4621" width="6.42578125" style="14" customWidth="1"/>
    <col min="4622" max="4623" width="6.28515625" style="14" customWidth="1"/>
    <col min="4624" max="4624" width="1.140625" style="14" customWidth="1"/>
    <col min="4625" max="4627" width="6.42578125" style="14" customWidth="1"/>
    <col min="4628" max="4628" width="1.5703125" style="14" customWidth="1"/>
    <col min="4629" max="4629" width="7.28515625" style="14" customWidth="1"/>
    <col min="4630" max="4631" width="6.7109375" style="14" customWidth="1"/>
    <col min="4632" max="4632" width="1.5703125" style="14" customWidth="1"/>
    <col min="4633" max="4633" width="5.5703125" style="14" customWidth="1"/>
    <col min="4634" max="4635" width="5.28515625" style="14" customWidth="1"/>
    <col min="4636" max="4863" width="11.42578125" style="14"/>
    <col min="4864" max="4864" width="9.7109375" style="14" customWidth="1"/>
    <col min="4865" max="4867" width="7.42578125" style="14" customWidth="1"/>
    <col min="4868" max="4868" width="1.140625" style="14" customWidth="1"/>
    <col min="4869" max="4869" width="7.42578125" style="14" customWidth="1"/>
    <col min="4870" max="4871" width="6.42578125" style="14" customWidth="1"/>
    <col min="4872" max="4872" width="1.140625" style="14" customWidth="1"/>
    <col min="4873" max="4875" width="6.42578125" style="14" customWidth="1"/>
    <col min="4876" max="4876" width="1" style="14" customWidth="1"/>
    <col min="4877" max="4877" width="6.42578125" style="14" customWidth="1"/>
    <col min="4878" max="4879" width="6.28515625" style="14" customWidth="1"/>
    <col min="4880" max="4880" width="1.140625" style="14" customWidth="1"/>
    <col min="4881" max="4883" width="6.42578125" style="14" customWidth="1"/>
    <col min="4884" max="4884" width="1.5703125" style="14" customWidth="1"/>
    <col min="4885" max="4885" width="7.28515625" style="14" customWidth="1"/>
    <col min="4886" max="4887" width="6.7109375" style="14" customWidth="1"/>
    <col min="4888" max="4888" width="1.5703125" style="14" customWidth="1"/>
    <col min="4889" max="4889" width="5.5703125" style="14" customWidth="1"/>
    <col min="4890" max="4891" width="5.28515625" style="14" customWidth="1"/>
    <col min="4892" max="5119" width="11.42578125" style="14"/>
    <col min="5120" max="5120" width="9.7109375" style="14" customWidth="1"/>
    <col min="5121" max="5123" width="7.42578125" style="14" customWidth="1"/>
    <col min="5124" max="5124" width="1.140625" style="14" customWidth="1"/>
    <col min="5125" max="5125" width="7.42578125" style="14" customWidth="1"/>
    <col min="5126" max="5127" width="6.42578125" style="14" customWidth="1"/>
    <col min="5128" max="5128" width="1.140625" style="14" customWidth="1"/>
    <col min="5129" max="5131" width="6.42578125" style="14" customWidth="1"/>
    <col min="5132" max="5132" width="1" style="14" customWidth="1"/>
    <col min="5133" max="5133" width="6.42578125" style="14" customWidth="1"/>
    <col min="5134" max="5135" width="6.28515625" style="14" customWidth="1"/>
    <col min="5136" max="5136" width="1.140625" style="14" customWidth="1"/>
    <col min="5137" max="5139" width="6.42578125" style="14" customWidth="1"/>
    <col min="5140" max="5140" width="1.5703125" style="14" customWidth="1"/>
    <col min="5141" max="5141" width="7.28515625" style="14" customWidth="1"/>
    <col min="5142" max="5143" width="6.7109375" style="14" customWidth="1"/>
    <col min="5144" max="5144" width="1.5703125" style="14" customWidth="1"/>
    <col min="5145" max="5145" width="5.5703125" style="14" customWidth="1"/>
    <col min="5146" max="5147" width="5.28515625" style="14" customWidth="1"/>
    <col min="5148" max="5375" width="11.42578125" style="14"/>
    <col min="5376" max="5376" width="9.7109375" style="14" customWidth="1"/>
    <col min="5377" max="5379" width="7.42578125" style="14" customWidth="1"/>
    <col min="5380" max="5380" width="1.140625" style="14" customWidth="1"/>
    <col min="5381" max="5381" width="7.42578125" style="14" customWidth="1"/>
    <col min="5382" max="5383" width="6.42578125" style="14" customWidth="1"/>
    <col min="5384" max="5384" width="1.140625" style="14" customWidth="1"/>
    <col min="5385" max="5387" width="6.42578125" style="14" customWidth="1"/>
    <col min="5388" max="5388" width="1" style="14" customWidth="1"/>
    <col min="5389" max="5389" width="6.42578125" style="14" customWidth="1"/>
    <col min="5390" max="5391" width="6.28515625" style="14" customWidth="1"/>
    <col min="5392" max="5392" width="1.140625" style="14" customWidth="1"/>
    <col min="5393" max="5395" width="6.42578125" style="14" customWidth="1"/>
    <col min="5396" max="5396" width="1.5703125" style="14" customWidth="1"/>
    <col min="5397" max="5397" width="7.28515625" style="14" customWidth="1"/>
    <col min="5398" max="5399" width="6.7109375" style="14" customWidth="1"/>
    <col min="5400" max="5400" width="1.5703125" style="14" customWidth="1"/>
    <col min="5401" max="5401" width="5.5703125" style="14" customWidth="1"/>
    <col min="5402" max="5403" width="5.28515625" style="14" customWidth="1"/>
    <col min="5404" max="5631" width="11.42578125" style="14"/>
    <col min="5632" max="5632" width="9.7109375" style="14" customWidth="1"/>
    <col min="5633" max="5635" width="7.42578125" style="14" customWidth="1"/>
    <col min="5636" max="5636" width="1.140625" style="14" customWidth="1"/>
    <col min="5637" max="5637" width="7.42578125" style="14" customWidth="1"/>
    <col min="5638" max="5639" width="6.42578125" style="14" customWidth="1"/>
    <col min="5640" max="5640" width="1.140625" style="14" customWidth="1"/>
    <col min="5641" max="5643" width="6.42578125" style="14" customWidth="1"/>
    <col min="5644" max="5644" width="1" style="14" customWidth="1"/>
    <col min="5645" max="5645" width="6.42578125" style="14" customWidth="1"/>
    <col min="5646" max="5647" width="6.28515625" style="14" customWidth="1"/>
    <col min="5648" max="5648" width="1.140625" style="14" customWidth="1"/>
    <col min="5649" max="5651" width="6.42578125" style="14" customWidth="1"/>
    <col min="5652" max="5652" width="1.5703125" style="14" customWidth="1"/>
    <col min="5653" max="5653" width="7.28515625" style="14" customWidth="1"/>
    <col min="5654" max="5655" width="6.7109375" style="14" customWidth="1"/>
    <col min="5656" max="5656" width="1.5703125" style="14" customWidth="1"/>
    <col min="5657" max="5657" width="5.5703125" style="14" customWidth="1"/>
    <col min="5658" max="5659" width="5.28515625" style="14" customWidth="1"/>
    <col min="5660" max="5887" width="11.42578125" style="14"/>
    <col min="5888" max="5888" width="9.7109375" style="14" customWidth="1"/>
    <col min="5889" max="5891" width="7.42578125" style="14" customWidth="1"/>
    <col min="5892" max="5892" width="1.140625" style="14" customWidth="1"/>
    <col min="5893" max="5893" width="7.42578125" style="14" customWidth="1"/>
    <col min="5894" max="5895" width="6.42578125" style="14" customWidth="1"/>
    <col min="5896" max="5896" width="1.140625" style="14" customWidth="1"/>
    <col min="5897" max="5899" width="6.42578125" style="14" customWidth="1"/>
    <col min="5900" max="5900" width="1" style="14" customWidth="1"/>
    <col min="5901" max="5901" width="6.42578125" style="14" customWidth="1"/>
    <col min="5902" max="5903" width="6.28515625" style="14" customWidth="1"/>
    <col min="5904" max="5904" width="1.140625" style="14" customWidth="1"/>
    <col min="5905" max="5907" width="6.42578125" style="14" customWidth="1"/>
    <col min="5908" max="5908" width="1.5703125" style="14" customWidth="1"/>
    <col min="5909" max="5909" width="7.28515625" style="14" customWidth="1"/>
    <col min="5910" max="5911" width="6.7109375" style="14" customWidth="1"/>
    <col min="5912" max="5912" width="1.5703125" style="14" customWidth="1"/>
    <col min="5913" max="5913" width="5.5703125" style="14" customWidth="1"/>
    <col min="5914" max="5915" width="5.28515625" style="14" customWidth="1"/>
    <col min="5916" max="6143" width="11.42578125" style="14"/>
    <col min="6144" max="6144" width="9.7109375" style="14" customWidth="1"/>
    <col min="6145" max="6147" width="7.42578125" style="14" customWidth="1"/>
    <col min="6148" max="6148" width="1.140625" style="14" customWidth="1"/>
    <col min="6149" max="6149" width="7.42578125" style="14" customWidth="1"/>
    <col min="6150" max="6151" width="6.42578125" style="14" customWidth="1"/>
    <col min="6152" max="6152" width="1.140625" style="14" customWidth="1"/>
    <col min="6153" max="6155" width="6.42578125" style="14" customWidth="1"/>
    <col min="6156" max="6156" width="1" style="14" customWidth="1"/>
    <col min="6157" max="6157" width="6.42578125" style="14" customWidth="1"/>
    <col min="6158" max="6159" width="6.28515625" style="14" customWidth="1"/>
    <col min="6160" max="6160" width="1.140625" style="14" customWidth="1"/>
    <col min="6161" max="6163" width="6.42578125" style="14" customWidth="1"/>
    <col min="6164" max="6164" width="1.5703125" style="14" customWidth="1"/>
    <col min="6165" max="6165" width="7.28515625" style="14" customWidth="1"/>
    <col min="6166" max="6167" width="6.7109375" style="14" customWidth="1"/>
    <col min="6168" max="6168" width="1.5703125" style="14" customWidth="1"/>
    <col min="6169" max="6169" width="5.5703125" style="14" customWidth="1"/>
    <col min="6170" max="6171" width="5.28515625" style="14" customWidth="1"/>
    <col min="6172" max="6399" width="11.42578125" style="14"/>
    <col min="6400" max="6400" width="9.7109375" style="14" customWidth="1"/>
    <col min="6401" max="6403" width="7.42578125" style="14" customWidth="1"/>
    <col min="6404" max="6404" width="1.140625" style="14" customWidth="1"/>
    <col min="6405" max="6405" width="7.42578125" style="14" customWidth="1"/>
    <col min="6406" max="6407" width="6.42578125" style="14" customWidth="1"/>
    <col min="6408" max="6408" width="1.140625" style="14" customWidth="1"/>
    <col min="6409" max="6411" width="6.42578125" style="14" customWidth="1"/>
    <col min="6412" max="6412" width="1" style="14" customWidth="1"/>
    <col min="6413" max="6413" width="6.42578125" style="14" customWidth="1"/>
    <col min="6414" max="6415" width="6.28515625" style="14" customWidth="1"/>
    <col min="6416" max="6416" width="1.140625" style="14" customWidth="1"/>
    <col min="6417" max="6419" width="6.42578125" style="14" customWidth="1"/>
    <col min="6420" max="6420" width="1.5703125" style="14" customWidth="1"/>
    <col min="6421" max="6421" width="7.28515625" style="14" customWidth="1"/>
    <col min="6422" max="6423" width="6.7109375" style="14" customWidth="1"/>
    <col min="6424" max="6424" width="1.5703125" style="14" customWidth="1"/>
    <col min="6425" max="6425" width="5.5703125" style="14" customWidth="1"/>
    <col min="6426" max="6427" width="5.28515625" style="14" customWidth="1"/>
    <col min="6428" max="6655" width="11.42578125" style="14"/>
    <col min="6656" max="6656" width="9.7109375" style="14" customWidth="1"/>
    <col min="6657" max="6659" width="7.42578125" style="14" customWidth="1"/>
    <col min="6660" max="6660" width="1.140625" style="14" customWidth="1"/>
    <col min="6661" max="6661" width="7.42578125" style="14" customWidth="1"/>
    <col min="6662" max="6663" width="6.42578125" style="14" customWidth="1"/>
    <col min="6664" max="6664" width="1.140625" style="14" customWidth="1"/>
    <col min="6665" max="6667" width="6.42578125" style="14" customWidth="1"/>
    <col min="6668" max="6668" width="1" style="14" customWidth="1"/>
    <col min="6669" max="6669" width="6.42578125" style="14" customWidth="1"/>
    <col min="6670" max="6671" width="6.28515625" style="14" customWidth="1"/>
    <col min="6672" max="6672" width="1.140625" style="14" customWidth="1"/>
    <col min="6673" max="6675" width="6.42578125" style="14" customWidth="1"/>
    <col min="6676" max="6676" width="1.5703125" style="14" customWidth="1"/>
    <col min="6677" max="6677" width="7.28515625" style="14" customWidth="1"/>
    <col min="6678" max="6679" width="6.7109375" style="14" customWidth="1"/>
    <col min="6680" max="6680" width="1.5703125" style="14" customWidth="1"/>
    <col min="6681" max="6681" width="5.5703125" style="14" customWidth="1"/>
    <col min="6682" max="6683" width="5.28515625" style="14" customWidth="1"/>
    <col min="6684" max="6911" width="11.42578125" style="14"/>
    <col min="6912" max="6912" width="9.7109375" style="14" customWidth="1"/>
    <col min="6913" max="6915" width="7.42578125" style="14" customWidth="1"/>
    <col min="6916" max="6916" width="1.140625" style="14" customWidth="1"/>
    <col min="6917" max="6917" width="7.42578125" style="14" customWidth="1"/>
    <col min="6918" max="6919" width="6.42578125" style="14" customWidth="1"/>
    <col min="6920" max="6920" width="1.140625" style="14" customWidth="1"/>
    <col min="6921" max="6923" width="6.42578125" style="14" customWidth="1"/>
    <col min="6924" max="6924" width="1" style="14" customWidth="1"/>
    <col min="6925" max="6925" width="6.42578125" style="14" customWidth="1"/>
    <col min="6926" max="6927" width="6.28515625" style="14" customWidth="1"/>
    <col min="6928" max="6928" width="1.140625" style="14" customWidth="1"/>
    <col min="6929" max="6931" width="6.42578125" style="14" customWidth="1"/>
    <col min="6932" max="6932" width="1.5703125" style="14" customWidth="1"/>
    <col min="6933" max="6933" width="7.28515625" style="14" customWidth="1"/>
    <col min="6934" max="6935" width="6.7109375" style="14" customWidth="1"/>
    <col min="6936" max="6936" width="1.5703125" style="14" customWidth="1"/>
    <col min="6937" max="6937" width="5.5703125" style="14" customWidth="1"/>
    <col min="6938" max="6939" width="5.28515625" style="14" customWidth="1"/>
    <col min="6940" max="7167" width="11.42578125" style="14"/>
    <col min="7168" max="7168" width="9.7109375" style="14" customWidth="1"/>
    <col min="7169" max="7171" width="7.42578125" style="14" customWidth="1"/>
    <col min="7172" max="7172" width="1.140625" style="14" customWidth="1"/>
    <col min="7173" max="7173" width="7.42578125" style="14" customWidth="1"/>
    <col min="7174" max="7175" width="6.42578125" style="14" customWidth="1"/>
    <col min="7176" max="7176" width="1.140625" style="14" customWidth="1"/>
    <col min="7177" max="7179" width="6.42578125" style="14" customWidth="1"/>
    <col min="7180" max="7180" width="1" style="14" customWidth="1"/>
    <col min="7181" max="7181" width="6.42578125" style="14" customWidth="1"/>
    <col min="7182" max="7183" width="6.28515625" style="14" customWidth="1"/>
    <col min="7184" max="7184" width="1.140625" style="14" customWidth="1"/>
    <col min="7185" max="7187" width="6.42578125" style="14" customWidth="1"/>
    <col min="7188" max="7188" width="1.5703125" style="14" customWidth="1"/>
    <col min="7189" max="7189" width="7.28515625" style="14" customWidth="1"/>
    <col min="7190" max="7191" width="6.7109375" style="14" customWidth="1"/>
    <col min="7192" max="7192" width="1.5703125" style="14" customWidth="1"/>
    <col min="7193" max="7193" width="5.5703125" style="14" customWidth="1"/>
    <col min="7194" max="7195" width="5.28515625" style="14" customWidth="1"/>
    <col min="7196" max="7423" width="11.42578125" style="14"/>
    <col min="7424" max="7424" width="9.7109375" style="14" customWidth="1"/>
    <col min="7425" max="7427" width="7.42578125" style="14" customWidth="1"/>
    <col min="7428" max="7428" width="1.140625" style="14" customWidth="1"/>
    <col min="7429" max="7429" width="7.42578125" style="14" customWidth="1"/>
    <col min="7430" max="7431" width="6.42578125" style="14" customWidth="1"/>
    <col min="7432" max="7432" width="1.140625" style="14" customWidth="1"/>
    <col min="7433" max="7435" width="6.42578125" style="14" customWidth="1"/>
    <col min="7436" max="7436" width="1" style="14" customWidth="1"/>
    <col min="7437" max="7437" width="6.42578125" style="14" customWidth="1"/>
    <col min="7438" max="7439" width="6.28515625" style="14" customWidth="1"/>
    <col min="7440" max="7440" width="1.140625" style="14" customWidth="1"/>
    <col min="7441" max="7443" width="6.42578125" style="14" customWidth="1"/>
    <col min="7444" max="7444" width="1.5703125" style="14" customWidth="1"/>
    <col min="7445" max="7445" width="7.28515625" style="14" customWidth="1"/>
    <col min="7446" max="7447" width="6.7109375" style="14" customWidth="1"/>
    <col min="7448" max="7448" width="1.5703125" style="14" customWidth="1"/>
    <col min="7449" max="7449" width="5.5703125" style="14" customWidth="1"/>
    <col min="7450" max="7451" width="5.28515625" style="14" customWidth="1"/>
    <col min="7452" max="7679" width="11.42578125" style="14"/>
    <col min="7680" max="7680" width="9.7109375" style="14" customWidth="1"/>
    <col min="7681" max="7683" width="7.42578125" style="14" customWidth="1"/>
    <col min="7684" max="7684" width="1.140625" style="14" customWidth="1"/>
    <col min="7685" max="7685" width="7.42578125" style="14" customWidth="1"/>
    <col min="7686" max="7687" width="6.42578125" style="14" customWidth="1"/>
    <col min="7688" max="7688" width="1.140625" style="14" customWidth="1"/>
    <col min="7689" max="7691" width="6.42578125" style="14" customWidth="1"/>
    <col min="7692" max="7692" width="1" style="14" customWidth="1"/>
    <col min="7693" max="7693" width="6.42578125" style="14" customWidth="1"/>
    <col min="7694" max="7695" width="6.28515625" style="14" customWidth="1"/>
    <col min="7696" max="7696" width="1.140625" style="14" customWidth="1"/>
    <col min="7697" max="7699" width="6.42578125" style="14" customWidth="1"/>
    <col min="7700" max="7700" width="1.5703125" style="14" customWidth="1"/>
    <col min="7701" max="7701" width="7.28515625" style="14" customWidth="1"/>
    <col min="7702" max="7703" width="6.7109375" style="14" customWidth="1"/>
    <col min="7704" max="7704" width="1.5703125" style="14" customWidth="1"/>
    <col min="7705" max="7705" width="5.5703125" style="14" customWidth="1"/>
    <col min="7706" max="7707" width="5.28515625" style="14" customWidth="1"/>
    <col min="7708" max="7935" width="11.42578125" style="14"/>
    <col min="7936" max="7936" width="9.7109375" style="14" customWidth="1"/>
    <col min="7937" max="7939" width="7.42578125" style="14" customWidth="1"/>
    <col min="7940" max="7940" width="1.140625" style="14" customWidth="1"/>
    <col min="7941" max="7941" width="7.42578125" style="14" customWidth="1"/>
    <col min="7942" max="7943" width="6.42578125" style="14" customWidth="1"/>
    <col min="7944" max="7944" width="1.140625" style="14" customWidth="1"/>
    <col min="7945" max="7947" width="6.42578125" style="14" customWidth="1"/>
    <col min="7948" max="7948" width="1" style="14" customWidth="1"/>
    <col min="7949" max="7949" width="6.42578125" style="14" customWidth="1"/>
    <col min="7950" max="7951" width="6.28515625" style="14" customWidth="1"/>
    <col min="7952" max="7952" width="1.140625" style="14" customWidth="1"/>
    <col min="7953" max="7955" width="6.42578125" style="14" customWidth="1"/>
    <col min="7956" max="7956" width="1.5703125" style="14" customWidth="1"/>
    <col min="7957" max="7957" width="7.28515625" style="14" customWidth="1"/>
    <col min="7958" max="7959" width="6.7109375" style="14" customWidth="1"/>
    <col min="7960" max="7960" width="1.5703125" style="14" customWidth="1"/>
    <col min="7961" max="7961" width="5.5703125" style="14" customWidth="1"/>
    <col min="7962" max="7963" width="5.28515625" style="14" customWidth="1"/>
    <col min="7964" max="8191" width="11.42578125" style="14"/>
    <col min="8192" max="8192" width="9.7109375" style="14" customWidth="1"/>
    <col min="8193" max="8195" width="7.42578125" style="14" customWidth="1"/>
    <col min="8196" max="8196" width="1.140625" style="14" customWidth="1"/>
    <col min="8197" max="8197" width="7.42578125" style="14" customWidth="1"/>
    <col min="8198" max="8199" width="6.42578125" style="14" customWidth="1"/>
    <col min="8200" max="8200" width="1.140625" style="14" customWidth="1"/>
    <col min="8201" max="8203" width="6.42578125" style="14" customWidth="1"/>
    <col min="8204" max="8204" width="1" style="14" customWidth="1"/>
    <col min="8205" max="8205" width="6.42578125" style="14" customWidth="1"/>
    <col min="8206" max="8207" width="6.28515625" style="14" customWidth="1"/>
    <col min="8208" max="8208" width="1.140625" style="14" customWidth="1"/>
    <col min="8209" max="8211" width="6.42578125" style="14" customWidth="1"/>
    <col min="8212" max="8212" width="1.5703125" style="14" customWidth="1"/>
    <col min="8213" max="8213" width="7.28515625" style="14" customWidth="1"/>
    <col min="8214" max="8215" width="6.7109375" style="14" customWidth="1"/>
    <col min="8216" max="8216" width="1.5703125" style="14" customWidth="1"/>
    <col min="8217" max="8217" width="5.5703125" style="14" customWidth="1"/>
    <col min="8218" max="8219" width="5.28515625" style="14" customWidth="1"/>
    <col min="8220" max="8447" width="11.42578125" style="14"/>
    <col min="8448" max="8448" width="9.7109375" style="14" customWidth="1"/>
    <col min="8449" max="8451" width="7.42578125" style="14" customWidth="1"/>
    <col min="8452" max="8452" width="1.140625" style="14" customWidth="1"/>
    <col min="8453" max="8453" width="7.42578125" style="14" customWidth="1"/>
    <col min="8454" max="8455" width="6.42578125" style="14" customWidth="1"/>
    <col min="8456" max="8456" width="1.140625" style="14" customWidth="1"/>
    <col min="8457" max="8459" width="6.42578125" style="14" customWidth="1"/>
    <col min="8460" max="8460" width="1" style="14" customWidth="1"/>
    <col min="8461" max="8461" width="6.42578125" style="14" customWidth="1"/>
    <col min="8462" max="8463" width="6.28515625" style="14" customWidth="1"/>
    <col min="8464" max="8464" width="1.140625" style="14" customWidth="1"/>
    <col min="8465" max="8467" width="6.42578125" style="14" customWidth="1"/>
    <col min="8468" max="8468" width="1.5703125" style="14" customWidth="1"/>
    <col min="8469" max="8469" width="7.28515625" style="14" customWidth="1"/>
    <col min="8470" max="8471" width="6.7109375" style="14" customWidth="1"/>
    <col min="8472" max="8472" width="1.5703125" style="14" customWidth="1"/>
    <col min="8473" max="8473" width="5.5703125" style="14" customWidth="1"/>
    <col min="8474" max="8475" width="5.28515625" style="14" customWidth="1"/>
    <col min="8476" max="8703" width="11.42578125" style="14"/>
    <col min="8704" max="8704" width="9.7109375" style="14" customWidth="1"/>
    <col min="8705" max="8707" width="7.42578125" style="14" customWidth="1"/>
    <col min="8708" max="8708" width="1.140625" style="14" customWidth="1"/>
    <col min="8709" max="8709" width="7.42578125" style="14" customWidth="1"/>
    <col min="8710" max="8711" width="6.42578125" style="14" customWidth="1"/>
    <col min="8712" max="8712" width="1.140625" style="14" customWidth="1"/>
    <col min="8713" max="8715" width="6.42578125" style="14" customWidth="1"/>
    <col min="8716" max="8716" width="1" style="14" customWidth="1"/>
    <col min="8717" max="8717" width="6.42578125" style="14" customWidth="1"/>
    <col min="8718" max="8719" width="6.28515625" style="14" customWidth="1"/>
    <col min="8720" max="8720" width="1.140625" style="14" customWidth="1"/>
    <col min="8721" max="8723" width="6.42578125" style="14" customWidth="1"/>
    <col min="8724" max="8724" width="1.5703125" style="14" customWidth="1"/>
    <col min="8725" max="8725" width="7.28515625" style="14" customWidth="1"/>
    <col min="8726" max="8727" width="6.7109375" style="14" customWidth="1"/>
    <col min="8728" max="8728" width="1.5703125" style="14" customWidth="1"/>
    <col min="8729" max="8729" width="5.5703125" style="14" customWidth="1"/>
    <col min="8730" max="8731" width="5.28515625" style="14" customWidth="1"/>
    <col min="8732" max="8959" width="11.42578125" style="14"/>
    <col min="8960" max="8960" width="9.7109375" style="14" customWidth="1"/>
    <col min="8961" max="8963" width="7.42578125" style="14" customWidth="1"/>
    <col min="8964" max="8964" width="1.140625" style="14" customWidth="1"/>
    <col min="8965" max="8965" width="7.42578125" style="14" customWidth="1"/>
    <col min="8966" max="8967" width="6.42578125" style="14" customWidth="1"/>
    <col min="8968" max="8968" width="1.140625" style="14" customWidth="1"/>
    <col min="8969" max="8971" width="6.42578125" style="14" customWidth="1"/>
    <col min="8972" max="8972" width="1" style="14" customWidth="1"/>
    <col min="8973" max="8973" width="6.42578125" style="14" customWidth="1"/>
    <col min="8974" max="8975" width="6.28515625" style="14" customWidth="1"/>
    <col min="8976" max="8976" width="1.140625" style="14" customWidth="1"/>
    <col min="8977" max="8979" width="6.42578125" style="14" customWidth="1"/>
    <col min="8980" max="8980" width="1.5703125" style="14" customWidth="1"/>
    <col min="8981" max="8981" width="7.28515625" style="14" customWidth="1"/>
    <col min="8982" max="8983" width="6.7109375" style="14" customWidth="1"/>
    <col min="8984" max="8984" width="1.5703125" style="14" customWidth="1"/>
    <col min="8985" max="8985" width="5.5703125" style="14" customWidth="1"/>
    <col min="8986" max="8987" width="5.28515625" style="14" customWidth="1"/>
    <col min="8988" max="9215" width="11.42578125" style="14"/>
    <col min="9216" max="9216" width="9.7109375" style="14" customWidth="1"/>
    <col min="9217" max="9219" width="7.42578125" style="14" customWidth="1"/>
    <col min="9220" max="9220" width="1.140625" style="14" customWidth="1"/>
    <col min="9221" max="9221" width="7.42578125" style="14" customWidth="1"/>
    <col min="9222" max="9223" width="6.42578125" style="14" customWidth="1"/>
    <col min="9224" max="9224" width="1.140625" style="14" customWidth="1"/>
    <col min="9225" max="9227" width="6.42578125" style="14" customWidth="1"/>
    <col min="9228" max="9228" width="1" style="14" customWidth="1"/>
    <col min="9229" max="9229" width="6.42578125" style="14" customWidth="1"/>
    <col min="9230" max="9231" width="6.28515625" style="14" customWidth="1"/>
    <col min="9232" max="9232" width="1.140625" style="14" customWidth="1"/>
    <col min="9233" max="9235" width="6.42578125" style="14" customWidth="1"/>
    <col min="9236" max="9236" width="1.5703125" style="14" customWidth="1"/>
    <col min="9237" max="9237" width="7.28515625" style="14" customWidth="1"/>
    <col min="9238" max="9239" width="6.7109375" style="14" customWidth="1"/>
    <col min="9240" max="9240" width="1.5703125" style="14" customWidth="1"/>
    <col min="9241" max="9241" width="5.5703125" style="14" customWidth="1"/>
    <col min="9242" max="9243" width="5.28515625" style="14" customWidth="1"/>
    <col min="9244" max="9471" width="11.42578125" style="14"/>
    <col min="9472" max="9472" width="9.7109375" style="14" customWidth="1"/>
    <col min="9473" max="9475" width="7.42578125" style="14" customWidth="1"/>
    <col min="9476" max="9476" width="1.140625" style="14" customWidth="1"/>
    <col min="9477" max="9477" width="7.42578125" style="14" customWidth="1"/>
    <col min="9478" max="9479" width="6.42578125" style="14" customWidth="1"/>
    <col min="9480" max="9480" width="1.140625" style="14" customWidth="1"/>
    <col min="9481" max="9483" width="6.42578125" style="14" customWidth="1"/>
    <col min="9484" max="9484" width="1" style="14" customWidth="1"/>
    <col min="9485" max="9485" width="6.42578125" style="14" customWidth="1"/>
    <col min="9486" max="9487" width="6.28515625" style="14" customWidth="1"/>
    <col min="9488" max="9488" width="1.140625" style="14" customWidth="1"/>
    <col min="9489" max="9491" width="6.42578125" style="14" customWidth="1"/>
    <col min="9492" max="9492" width="1.5703125" style="14" customWidth="1"/>
    <col min="9493" max="9493" width="7.28515625" style="14" customWidth="1"/>
    <col min="9494" max="9495" width="6.7109375" style="14" customWidth="1"/>
    <col min="9496" max="9496" width="1.5703125" style="14" customWidth="1"/>
    <col min="9497" max="9497" width="5.5703125" style="14" customWidth="1"/>
    <col min="9498" max="9499" width="5.28515625" style="14" customWidth="1"/>
    <col min="9500" max="9727" width="11.42578125" style="14"/>
    <col min="9728" max="9728" width="9.7109375" style="14" customWidth="1"/>
    <col min="9729" max="9731" width="7.42578125" style="14" customWidth="1"/>
    <col min="9732" max="9732" width="1.140625" style="14" customWidth="1"/>
    <col min="9733" max="9733" width="7.42578125" style="14" customWidth="1"/>
    <col min="9734" max="9735" width="6.42578125" style="14" customWidth="1"/>
    <col min="9736" max="9736" width="1.140625" style="14" customWidth="1"/>
    <col min="9737" max="9739" width="6.42578125" style="14" customWidth="1"/>
    <col min="9740" max="9740" width="1" style="14" customWidth="1"/>
    <col min="9741" max="9741" width="6.42578125" style="14" customWidth="1"/>
    <col min="9742" max="9743" width="6.28515625" style="14" customWidth="1"/>
    <col min="9744" max="9744" width="1.140625" style="14" customWidth="1"/>
    <col min="9745" max="9747" width="6.42578125" style="14" customWidth="1"/>
    <col min="9748" max="9748" width="1.5703125" style="14" customWidth="1"/>
    <col min="9749" max="9749" width="7.28515625" style="14" customWidth="1"/>
    <col min="9750" max="9751" width="6.7109375" style="14" customWidth="1"/>
    <col min="9752" max="9752" width="1.5703125" style="14" customWidth="1"/>
    <col min="9753" max="9753" width="5.5703125" style="14" customWidth="1"/>
    <col min="9754" max="9755" width="5.28515625" style="14" customWidth="1"/>
    <col min="9756" max="9983" width="11.42578125" style="14"/>
    <col min="9984" max="9984" width="9.7109375" style="14" customWidth="1"/>
    <col min="9985" max="9987" width="7.42578125" style="14" customWidth="1"/>
    <col min="9988" max="9988" width="1.140625" style="14" customWidth="1"/>
    <col min="9989" max="9989" width="7.42578125" style="14" customWidth="1"/>
    <col min="9990" max="9991" width="6.42578125" style="14" customWidth="1"/>
    <col min="9992" max="9992" width="1.140625" style="14" customWidth="1"/>
    <col min="9993" max="9995" width="6.42578125" style="14" customWidth="1"/>
    <col min="9996" max="9996" width="1" style="14" customWidth="1"/>
    <col min="9997" max="9997" width="6.42578125" style="14" customWidth="1"/>
    <col min="9998" max="9999" width="6.28515625" style="14" customWidth="1"/>
    <col min="10000" max="10000" width="1.140625" style="14" customWidth="1"/>
    <col min="10001" max="10003" width="6.42578125" style="14" customWidth="1"/>
    <col min="10004" max="10004" width="1.5703125" style="14" customWidth="1"/>
    <col min="10005" max="10005" width="7.28515625" style="14" customWidth="1"/>
    <col min="10006" max="10007" width="6.7109375" style="14" customWidth="1"/>
    <col min="10008" max="10008" width="1.5703125" style="14" customWidth="1"/>
    <col min="10009" max="10009" width="5.5703125" style="14" customWidth="1"/>
    <col min="10010" max="10011" width="5.28515625" style="14" customWidth="1"/>
    <col min="10012" max="10239" width="11.42578125" style="14"/>
    <col min="10240" max="10240" width="9.7109375" style="14" customWidth="1"/>
    <col min="10241" max="10243" width="7.42578125" style="14" customWidth="1"/>
    <col min="10244" max="10244" width="1.140625" style="14" customWidth="1"/>
    <col min="10245" max="10245" width="7.42578125" style="14" customWidth="1"/>
    <col min="10246" max="10247" width="6.42578125" style="14" customWidth="1"/>
    <col min="10248" max="10248" width="1.140625" style="14" customWidth="1"/>
    <col min="10249" max="10251" width="6.42578125" style="14" customWidth="1"/>
    <col min="10252" max="10252" width="1" style="14" customWidth="1"/>
    <col min="10253" max="10253" width="6.42578125" style="14" customWidth="1"/>
    <col min="10254" max="10255" width="6.28515625" style="14" customWidth="1"/>
    <col min="10256" max="10256" width="1.140625" style="14" customWidth="1"/>
    <col min="10257" max="10259" width="6.42578125" style="14" customWidth="1"/>
    <col min="10260" max="10260" width="1.5703125" style="14" customWidth="1"/>
    <col min="10261" max="10261" width="7.28515625" style="14" customWidth="1"/>
    <col min="10262" max="10263" width="6.7109375" style="14" customWidth="1"/>
    <col min="10264" max="10264" width="1.5703125" style="14" customWidth="1"/>
    <col min="10265" max="10265" width="5.5703125" style="14" customWidth="1"/>
    <col min="10266" max="10267" width="5.28515625" style="14" customWidth="1"/>
    <col min="10268" max="10495" width="11.42578125" style="14"/>
    <col min="10496" max="10496" width="9.7109375" style="14" customWidth="1"/>
    <col min="10497" max="10499" width="7.42578125" style="14" customWidth="1"/>
    <col min="10500" max="10500" width="1.140625" style="14" customWidth="1"/>
    <col min="10501" max="10501" width="7.42578125" style="14" customWidth="1"/>
    <col min="10502" max="10503" width="6.42578125" style="14" customWidth="1"/>
    <col min="10504" max="10504" width="1.140625" style="14" customWidth="1"/>
    <col min="10505" max="10507" width="6.42578125" style="14" customWidth="1"/>
    <col min="10508" max="10508" width="1" style="14" customWidth="1"/>
    <col min="10509" max="10509" width="6.42578125" style="14" customWidth="1"/>
    <col min="10510" max="10511" width="6.28515625" style="14" customWidth="1"/>
    <col min="10512" max="10512" width="1.140625" style="14" customWidth="1"/>
    <col min="10513" max="10515" width="6.42578125" style="14" customWidth="1"/>
    <col min="10516" max="10516" width="1.5703125" style="14" customWidth="1"/>
    <col min="10517" max="10517" width="7.28515625" style="14" customWidth="1"/>
    <col min="10518" max="10519" width="6.7109375" style="14" customWidth="1"/>
    <col min="10520" max="10520" width="1.5703125" style="14" customWidth="1"/>
    <col min="10521" max="10521" width="5.5703125" style="14" customWidth="1"/>
    <col min="10522" max="10523" width="5.28515625" style="14" customWidth="1"/>
    <col min="10524" max="10751" width="11.42578125" style="14"/>
    <col min="10752" max="10752" width="9.7109375" style="14" customWidth="1"/>
    <col min="10753" max="10755" width="7.42578125" style="14" customWidth="1"/>
    <col min="10756" max="10756" width="1.140625" style="14" customWidth="1"/>
    <col min="10757" max="10757" width="7.42578125" style="14" customWidth="1"/>
    <col min="10758" max="10759" width="6.42578125" style="14" customWidth="1"/>
    <col min="10760" max="10760" width="1.140625" style="14" customWidth="1"/>
    <col min="10761" max="10763" width="6.42578125" style="14" customWidth="1"/>
    <col min="10764" max="10764" width="1" style="14" customWidth="1"/>
    <col min="10765" max="10765" width="6.42578125" style="14" customWidth="1"/>
    <col min="10766" max="10767" width="6.28515625" style="14" customWidth="1"/>
    <col min="10768" max="10768" width="1.140625" style="14" customWidth="1"/>
    <col min="10769" max="10771" width="6.42578125" style="14" customWidth="1"/>
    <col min="10772" max="10772" width="1.5703125" style="14" customWidth="1"/>
    <col min="10773" max="10773" width="7.28515625" style="14" customWidth="1"/>
    <col min="10774" max="10775" width="6.7109375" style="14" customWidth="1"/>
    <col min="10776" max="10776" width="1.5703125" style="14" customWidth="1"/>
    <col min="10777" max="10777" width="5.5703125" style="14" customWidth="1"/>
    <col min="10778" max="10779" width="5.28515625" style="14" customWidth="1"/>
    <col min="10780" max="11007" width="11.42578125" style="14"/>
    <col min="11008" max="11008" width="9.7109375" style="14" customWidth="1"/>
    <col min="11009" max="11011" width="7.42578125" style="14" customWidth="1"/>
    <col min="11012" max="11012" width="1.140625" style="14" customWidth="1"/>
    <col min="11013" max="11013" width="7.42578125" style="14" customWidth="1"/>
    <col min="11014" max="11015" width="6.42578125" style="14" customWidth="1"/>
    <col min="11016" max="11016" width="1.140625" style="14" customWidth="1"/>
    <col min="11017" max="11019" width="6.42578125" style="14" customWidth="1"/>
    <col min="11020" max="11020" width="1" style="14" customWidth="1"/>
    <col min="11021" max="11021" width="6.42578125" style="14" customWidth="1"/>
    <col min="11022" max="11023" width="6.28515625" style="14" customWidth="1"/>
    <col min="11024" max="11024" width="1.140625" style="14" customWidth="1"/>
    <col min="11025" max="11027" width="6.42578125" style="14" customWidth="1"/>
    <col min="11028" max="11028" width="1.5703125" style="14" customWidth="1"/>
    <col min="11029" max="11029" width="7.28515625" style="14" customWidth="1"/>
    <col min="11030" max="11031" width="6.7109375" style="14" customWidth="1"/>
    <col min="11032" max="11032" width="1.5703125" style="14" customWidth="1"/>
    <col min="11033" max="11033" width="5.5703125" style="14" customWidth="1"/>
    <col min="11034" max="11035" width="5.28515625" style="14" customWidth="1"/>
    <col min="11036" max="11263" width="11.42578125" style="14"/>
    <col min="11264" max="11264" width="9.7109375" style="14" customWidth="1"/>
    <col min="11265" max="11267" width="7.42578125" style="14" customWidth="1"/>
    <col min="11268" max="11268" width="1.140625" style="14" customWidth="1"/>
    <col min="11269" max="11269" width="7.42578125" style="14" customWidth="1"/>
    <col min="11270" max="11271" width="6.42578125" style="14" customWidth="1"/>
    <col min="11272" max="11272" width="1.140625" style="14" customWidth="1"/>
    <col min="11273" max="11275" width="6.42578125" style="14" customWidth="1"/>
    <col min="11276" max="11276" width="1" style="14" customWidth="1"/>
    <col min="11277" max="11277" width="6.42578125" style="14" customWidth="1"/>
    <col min="11278" max="11279" width="6.28515625" style="14" customWidth="1"/>
    <col min="11280" max="11280" width="1.140625" style="14" customWidth="1"/>
    <col min="11281" max="11283" width="6.42578125" style="14" customWidth="1"/>
    <col min="11284" max="11284" width="1.5703125" style="14" customWidth="1"/>
    <col min="11285" max="11285" width="7.28515625" style="14" customWidth="1"/>
    <col min="11286" max="11287" width="6.7109375" style="14" customWidth="1"/>
    <col min="11288" max="11288" width="1.5703125" style="14" customWidth="1"/>
    <col min="11289" max="11289" width="5.5703125" style="14" customWidth="1"/>
    <col min="11290" max="11291" width="5.28515625" style="14" customWidth="1"/>
    <col min="11292" max="11519" width="11.42578125" style="14"/>
    <col min="11520" max="11520" width="9.7109375" style="14" customWidth="1"/>
    <col min="11521" max="11523" width="7.42578125" style="14" customWidth="1"/>
    <col min="11524" max="11524" width="1.140625" style="14" customWidth="1"/>
    <col min="11525" max="11525" width="7.42578125" style="14" customWidth="1"/>
    <col min="11526" max="11527" width="6.42578125" style="14" customWidth="1"/>
    <col min="11528" max="11528" width="1.140625" style="14" customWidth="1"/>
    <col min="11529" max="11531" width="6.42578125" style="14" customWidth="1"/>
    <col min="11532" max="11532" width="1" style="14" customWidth="1"/>
    <col min="11533" max="11533" width="6.42578125" style="14" customWidth="1"/>
    <col min="11534" max="11535" width="6.28515625" style="14" customWidth="1"/>
    <col min="11536" max="11536" width="1.140625" style="14" customWidth="1"/>
    <col min="11537" max="11539" width="6.42578125" style="14" customWidth="1"/>
    <col min="11540" max="11540" width="1.5703125" style="14" customWidth="1"/>
    <col min="11541" max="11541" width="7.28515625" style="14" customWidth="1"/>
    <col min="11542" max="11543" width="6.7109375" style="14" customWidth="1"/>
    <col min="11544" max="11544" width="1.5703125" style="14" customWidth="1"/>
    <col min="11545" max="11545" width="5.5703125" style="14" customWidth="1"/>
    <col min="11546" max="11547" width="5.28515625" style="14" customWidth="1"/>
    <col min="11548" max="11775" width="11.42578125" style="14"/>
    <col min="11776" max="11776" width="9.7109375" style="14" customWidth="1"/>
    <col min="11777" max="11779" width="7.42578125" style="14" customWidth="1"/>
    <col min="11780" max="11780" width="1.140625" style="14" customWidth="1"/>
    <col min="11781" max="11781" width="7.42578125" style="14" customWidth="1"/>
    <col min="11782" max="11783" width="6.42578125" style="14" customWidth="1"/>
    <col min="11784" max="11784" width="1.140625" style="14" customWidth="1"/>
    <col min="11785" max="11787" width="6.42578125" style="14" customWidth="1"/>
    <col min="11788" max="11788" width="1" style="14" customWidth="1"/>
    <col min="11789" max="11789" width="6.42578125" style="14" customWidth="1"/>
    <col min="11790" max="11791" width="6.28515625" style="14" customWidth="1"/>
    <col min="11792" max="11792" width="1.140625" style="14" customWidth="1"/>
    <col min="11793" max="11795" width="6.42578125" style="14" customWidth="1"/>
    <col min="11796" max="11796" width="1.5703125" style="14" customWidth="1"/>
    <col min="11797" max="11797" width="7.28515625" style="14" customWidth="1"/>
    <col min="11798" max="11799" width="6.7109375" style="14" customWidth="1"/>
    <col min="11800" max="11800" width="1.5703125" style="14" customWidth="1"/>
    <col min="11801" max="11801" width="5.5703125" style="14" customWidth="1"/>
    <col min="11802" max="11803" width="5.28515625" style="14" customWidth="1"/>
    <col min="11804" max="12031" width="11.42578125" style="14"/>
    <col min="12032" max="12032" width="9.7109375" style="14" customWidth="1"/>
    <col min="12033" max="12035" width="7.42578125" style="14" customWidth="1"/>
    <col min="12036" max="12036" width="1.140625" style="14" customWidth="1"/>
    <col min="12037" max="12037" width="7.42578125" style="14" customWidth="1"/>
    <col min="12038" max="12039" width="6.42578125" style="14" customWidth="1"/>
    <col min="12040" max="12040" width="1.140625" style="14" customWidth="1"/>
    <col min="12041" max="12043" width="6.42578125" style="14" customWidth="1"/>
    <col min="12044" max="12044" width="1" style="14" customWidth="1"/>
    <col min="12045" max="12045" width="6.42578125" style="14" customWidth="1"/>
    <col min="12046" max="12047" width="6.28515625" style="14" customWidth="1"/>
    <col min="12048" max="12048" width="1.140625" style="14" customWidth="1"/>
    <col min="12049" max="12051" width="6.42578125" style="14" customWidth="1"/>
    <col min="12052" max="12052" width="1.5703125" style="14" customWidth="1"/>
    <col min="12053" max="12053" width="7.28515625" style="14" customWidth="1"/>
    <col min="12054" max="12055" width="6.7109375" style="14" customWidth="1"/>
    <col min="12056" max="12056" width="1.5703125" style="14" customWidth="1"/>
    <col min="12057" max="12057" width="5.5703125" style="14" customWidth="1"/>
    <col min="12058" max="12059" width="5.28515625" style="14" customWidth="1"/>
    <col min="12060" max="12287" width="11.42578125" style="14"/>
    <col min="12288" max="12288" width="9.7109375" style="14" customWidth="1"/>
    <col min="12289" max="12291" width="7.42578125" style="14" customWidth="1"/>
    <col min="12292" max="12292" width="1.140625" style="14" customWidth="1"/>
    <col min="12293" max="12293" width="7.42578125" style="14" customWidth="1"/>
    <col min="12294" max="12295" width="6.42578125" style="14" customWidth="1"/>
    <col min="12296" max="12296" width="1.140625" style="14" customWidth="1"/>
    <col min="12297" max="12299" width="6.42578125" style="14" customWidth="1"/>
    <col min="12300" max="12300" width="1" style="14" customWidth="1"/>
    <col min="12301" max="12301" width="6.42578125" style="14" customWidth="1"/>
    <col min="12302" max="12303" width="6.28515625" style="14" customWidth="1"/>
    <col min="12304" max="12304" width="1.140625" style="14" customWidth="1"/>
    <col min="12305" max="12307" width="6.42578125" style="14" customWidth="1"/>
    <col min="12308" max="12308" width="1.5703125" style="14" customWidth="1"/>
    <col min="12309" max="12309" width="7.28515625" style="14" customWidth="1"/>
    <col min="12310" max="12311" width="6.7109375" style="14" customWidth="1"/>
    <col min="12312" max="12312" width="1.5703125" style="14" customWidth="1"/>
    <col min="12313" max="12313" width="5.5703125" style="14" customWidth="1"/>
    <col min="12314" max="12315" width="5.28515625" style="14" customWidth="1"/>
    <col min="12316" max="12543" width="11.42578125" style="14"/>
    <col min="12544" max="12544" width="9.7109375" style="14" customWidth="1"/>
    <col min="12545" max="12547" width="7.42578125" style="14" customWidth="1"/>
    <col min="12548" max="12548" width="1.140625" style="14" customWidth="1"/>
    <col min="12549" max="12549" width="7.42578125" style="14" customWidth="1"/>
    <col min="12550" max="12551" width="6.42578125" style="14" customWidth="1"/>
    <col min="12552" max="12552" width="1.140625" style="14" customWidth="1"/>
    <col min="12553" max="12555" width="6.42578125" style="14" customWidth="1"/>
    <col min="12556" max="12556" width="1" style="14" customWidth="1"/>
    <col min="12557" max="12557" width="6.42578125" style="14" customWidth="1"/>
    <col min="12558" max="12559" width="6.28515625" style="14" customWidth="1"/>
    <col min="12560" max="12560" width="1.140625" style="14" customWidth="1"/>
    <col min="12561" max="12563" width="6.42578125" style="14" customWidth="1"/>
    <col min="12564" max="12564" width="1.5703125" style="14" customWidth="1"/>
    <col min="12565" max="12565" width="7.28515625" style="14" customWidth="1"/>
    <col min="12566" max="12567" width="6.7109375" style="14" customWidth="1"/>
    <col min="12568" max="12568" width="1.5703125" style="14" customWidth="1"/>
    <col min="12569" max="12569" width="5.5703125" style="14" customWidth="1"/>
    <col min="12570" max="12571" width="5.28515625" style="14" customWidth="1"/>
    <col min="12572" max="12799" width="11.42578125" style="14"/>
    <col min="12800" max="12800" width="9.7109375" style="14" customWidth="1"/>
    <col min="12801" max="12803" width="7.42578125" style="14" customWidth="1"/>
    <col min="12804" max="12804" width="1.140625" style="14" customWidth="1"/>
    <col min="12805" max="12805" width="7.42578125" style="14" customWidth="1"/>
    <col min="12806" max="12807" width="6.42578125" style="14" customWidth="1"/>
    <col min="12808" max="12808" width="1.140625" style="14" customWidth="1"/>
    <col min="12809" max="12811" width="6.42578125" style="14" customWidth="1"/>
    <col min="12812" max="12812" width="1" style="14" customWidth="1"/>
    <col min="12813" max="12813" width="6.42578125" style="14" customWidth="1"/>
    <col min="12814" max="12815" width="6.28515625" style="14" customWidth="1"/>
    <col min="12816" max="12816" width="1.140625" style="14" customWidth="1"/>
    <col min="12817" max="12819" width="6.42578125" style="14" customWidth="1"/>
    <col min="12820" max="12820" width="1.5703125" style="14" customWidth="1"/>
    <col min="12821" max="12821" width="7.28515625" style="14" customWidth="1"/>
    <col min="12822" max="12823" width="6.7109375" style="14" customWidth="1"/>
    <col min="12824" max="12824" width="1.5703125" style="14" customWidth="1"/>
    <col min="12825" max="12825" width="5.5703125" style="14" customWidth="1"/>
    <col min="12826" max="12827" width="5.28515625" style="14" customWidth="1"/>
    <col min="12828" max="13055" width="11.42578125" style="14"/>
    <col min="13056" max="13056" width="9.7109375" style="14" customWidth="1"/>
    <col min="13057" max="13059" width="7.42578125" style="14" customWidth="1"/>
    <col min="13060" max="13060" width="1.140625" style="14" customWidth="1"/>
    <col min="13061" max="13061" width="7.42578125" style="14" customWidth="1"/>
    <col min="13062" max="13063" width="6.42578125" style="14" customWidth="1"/>
    <col min="13064" max="13064" width="1.140625" style="14" customWidth="1"/>
    <col min="13065" max="13067" width="6.42578125" style="14" customWidth="1"/>
    <col min="13068" max="13068" width="1" style="14" customWidth="1"/>
    <col min="13069" max="13069" width="6.42578125" style="14" customWidth="1"/>
    <col min="13070" max="13071" width="6.28515625" style="14" customWidth="1"/>
    <col min="13072" max="13072" width="1.140625" style="14" customWidth="1"/>
    <col min="13073" max="13075" width="6.42578125" style="14" customWidth="1"/>
    <col min="13076" max="13076" width="1.5703125" style="14" customWidth="1"/>
    <col min="13077" max="13077" width="7.28515625" style="14" customWidth="1"/>
    <col min="13078" max="13079" width="6.7109375" style="14" customWidth="1"/>
    <col min="13080" max="13080" width="1.5703125" style="14" customWidth="1"/>
    <col min="13081" max="13081" width="5.5703125" style="14" customWidth="1"/>
    <col min="13082" max="13083" width="5.28515625" style="14" customWidth="1"/>
    <col min="13084" max="13311" width="11.42578125" style="14"/>
    <col min="13312" max="13312" width="9.7109375" style="14" customWidth="1"/>
    <col min="13313" max="13315" width="7.42578125" style="14" customWidth="1"/>
    <col min="13316" max="13316" width="1.140625" style="14" customWidth="1"/>
    <col min="13317" max="13317" width="7.42578125" style="14" customWidth="1"/>
    <col min="13318" max="13319" width="6.42578125" style="14" customWidth="1"/>
    <col min="13320" max="13320" width="1.140625" style="14" customWidth="1"/>
    <col min="13321" max="13323" width="6.42578125" style="14" customWidth="1"/>
    <col min="13324" max="13324" width="1" style="14" customWidth="1"/>
    <col min="13325" max="13325" width="6.42578125" style="14" customWidth="1"/>
    <col min="13326" max="13327" width="6.28515625" style="14" customWidth="1"/>
    <col min="13328" max="13328" width="1.140625" style="14" customWidth="1"/>
    <col min="13329" max="13331" width="6.42578125" style="14" customWidth="1"/>
    <col min="13332" max="13332" width="1.5703125" style="14" customWidth="1"/>
    <col min="13333" max="13333" width="7.28515625" style="14" customWidth="1"/>
    <col min="13334" max="13335" width="6.7109375" style="14" customWidth="1"/>
    <col min="13336" max="13336" width="1.5703125" style="14" customWidth="1"/>
    <col min="13337" max="13337" width="5.5703125" style="14" customWidth="1"/>
    <col min="13338" max="13339" width="5.28515625" style="14" customWidth="1"/>
    <col min="13340" max="13567" width="11.42578125" style="14"/>
    <col min="13568" max="13568" width="9.7109375" style="14" customWidth="1"/>
    <col min="13569" max="13571" width="7.42578125" style="14" customWidth="1"/>
    <col min="13572" max="13572" width="1.140625" style="14" customWidth="1"/>
    <col min="13573" max="13573" width="7.42578125" style="14" customWidth="1"/>
    <col min="13574" max="13575" width="6.42578125" style="14" customWidth="1"/>
    <col min="13576" max="13576" width="1.140625" style="14" customWidth="1"/>
    <col min="13577" max="13579" width="6.42578125" style="14" customWidth="1"/>
    <col min="13580" max="13580" width="1" style="14" customWidth="1"/>
    <col min="13581" max="13581" width="6.42578125" style="14" customWidth="1"/>
    <col min="13582" max="13583" width="6.28515625" style="14" customWidth="1"/>
    <col min="13584" max="13584" width="1.140625" style="14" customWidth="1"/>
    <col min="13585" max="13587" width="6.42578125" style="14" customWidth="1"/>
    <col min="13588" max="13588" width="1.5703125" style="14" customWidth="1"/>
    <col min="13589" max="13589" width="7.28515625" style="14" customWidth="1"/>
    <col min="13590" max="13591" width="6.7109375" style="14" customWidth="1"/>
    <col min="13592" max="13592" width="1.5703125" style="14" customWidth="1"/>
    <col min="13593" max="13593" width="5.5703125" style="14" customWidth="1"/>
    <col min="13594" max="13595" width="5.28515625" style="14" customWidth="1"/>
    <col min="13596" max="13823" width="11.42578125" style="14"/>
    <col min="13824" max="13824" width="9.7109375" style="14" customWidth="1"/>
    <col min="13825" max="13827" width="7.42578125" style="14" customWidth="1"/>
    <col min="13828" max="13828" width="1.140625" style="14" customWidth="1"/>
    <col min="13829" max="13829" width="7.42578125" style="14" customWidth="1"/>
    <col min="13830" max="13831" width="6.42578125" style="14" customWidth="1"/>
    <col min="13832" max="13832" width="1.140625" style="14" customWidth="1"/>
    <col min="13833" max="13835" width="6.42578125" style="14" customWidth="1"/>
    <col min="13836" max="13836" width="1" style="14" customWidth="1"/>
    <col min="13837" max="13837" width="6.42578125" style="14" customWidth="1"/>
    <col min="13838" max="13839" width="6.28515625" style="14" customWidth="1"/>
    <col min="13840" max="13840" width="1.140625" style="14" customWidth="1"/>
    <col min="13841" max="13843" width="6.42578125" style="14" customWidth="1"/>
    <col min="13844" max="13844" width="1.5703125" style="14" customWidth="1"/>
    <col min="13845" max="13845" width="7.28515625" style="14" customWidth="1"/>
    <col min="13846" max="13847" width="6.7109375" style="14" customWidth="1"/>
    <col min="13848" max="13848" width="1.5703125" style="14" customWidth="1"/>
    <col min="13849" max="13849" width="5.5703125" style="14" customWidth="1"/>
    <col min="13850" max="13851" width="5.28515625" style="14" customWidth="1"/>
    <col min="13852" max="14079" width="11.42578125" style="14"/>
    <col min="14080" max="14080" width="9.7109375" style="14" customWidth="1"/>
    <col min="14081" max="14083" width="7.42578125" style="14" customWidth="1"/>
    <col min="14084" max="14084" width="1.140625" style="14" customWidth="1"/>
    <col min="14085" max="14085" width="7.42578125" style="14" customWidth="1"/>
    <col min="14086" max="14087" width="6.42578125" style="14" customWidth="1"/>
    <col min="14088" max="14088" width="1.140625" style="14" customWidth="1"/>
    <col min="14089" max="14091" width="6.42578125" style="14" customWidth="1"/>
    <col min="14092" max="14092" width="1" style="14" customWidth="1"/>
    <col min="14093" max="14093" width="6.42578125" style="14" customWidth="1"/>
    <col min="14094" max="14095" width="6.28515625" style="14" customWidth="1"/>
    <col min="14096" max="14096" width="1.140625" style="14" customWidth="1"/>
    <col min="14097" max="14099" width="6.42578125" style="14" customWidth="1"/>
    <col min="14100" max="14100" width="1.5703125" style="14" customWidth="1"/>
    <col min="14101" max="14101" width="7.28515625" style="14" customWidth="1"/>
    <col min="14102" max="14103" width="6.7109375" style="14" customWidth="1"/>
    <col min="14104" max="14104" width="1.5703125" style="14" customWidth="1"/>
    <col min="14105" max="14105" width="5.5703125" style="14" customWidth="1"/>
    <col min="14106" max="14107" width="5.28515625" style="14" customWidth="1"/>
    <col min="14108" max="14335" width="11.42578125" style="14"/>
    <col min="14336" max="14336" width="9.7109375" style="14" customWidth="1"/>
    <col min="14337" max="14339" width="7.42578125" style="14" customWidth="1"/>
    <col min="14340" max="14340" width="1.140625" style="14" customWidth="1"/>
    <col min="14341" max="14341" width="7.42578125" style="14" customWidth="1"/>
    <col min="14342" max="14343" width="6.42578125" style="14" customWidth="1"/>
    <col min="14344" max="14344" width="1.140625" style="14" customWidth="1"/>
    <col min="14345" max="14347" width="6.42578125" style="14" customWidth="1"/>
    <col min="14348" max="14348" width="1" style="14" customWidth="1"/>
    <col min="14349" max="14349" width="6.42578125" style="14" customWidth="1"/>
    <col min="14350" max="14351" width="6.28515625" style="14" customWidth="1"/>
    <col min="14352" max="14352" width="1.140625" style="14" customWidth="1"/>
    <col min="14353" max="14355" width="6.42578125" style="14" customWidth="1"/>
    <col min="14356" max="14356" width="1.5703125" style="14" customWidth="1"/>
    <col min="14357" max="14357" width="7.28515625" style="14" customWidth="1"/>
    <col min="14358" max="14359" width="6.7109375" style="14" customWidth="1"/>
    <col min="14360" max="14360" width="1.5703125" style="14" customWidth="1"/>
    <col min="14361" max="14361" width="5.5703125" style="14" customWidth="1"/>
    <col min="14362" max="14363" width="5.28515625" style="14" customWidth="1"/>
    <col min="14364" max="14591" width="11.42578125" style="14"/>
    <col min="14592" max="14592" width="9.7109375" style="14" customWidth="1"/>
    <col min="14593" max="14595" width="7.42578125" style="14" customWidth="1"/>
    <col min="14596" max="14596" width="1.140625" style="14" customWidth="1"/>
    <col min="14597" max="14597" width="7.42578125" style="14" customWidth="1"/>
    <col min="14598" max="14599" width="6.42578125" style="14" customWidth="1"/>
    <col min="14600" max="14600" width="1.140625" style="14" customWidth="1"/>
    <col min="14601" max="14603" width="6.42578125" style="14" customWidth="1"/>
    <col min="14604" max="14604" width="1" style="14" customWidth="1"/>
    <col min="14605" max="14605" width="6.42578125" style="14" customWidth="1"/>
    <col min="14606" max="14607" width="6.28515625" style="14" customWidth="1"/>
    <col min="14608" max="14608" width="1.140625" style="14" customWidth="1"/>
    <col min="14609" max="14611" width="6.42578125" style="14" customWidth="1"/>
    <col min="14612" max="14612" width="1.5703125" style="14" customWidth="1"/>
    <col min="14613" max="14613" width="7.28515625" style="14" customWidth="1"/>
    <col min="14614" max="14615" width="6.7109375" style="14" customWidth="1"/>
    <col min="14616" max="14616" width="1.5703125" style="14" customWidth="1"/>
    <col min="14617" max="14617" width="5.5703125" style="14" customWidth="1"/>
    <col min="14618" max="14619" width="5.28515625" style="14" customWidth="1"/>
    <col min="14620" max="14847" width="11.42578125" style="14"/>
    <col min="14848" max="14848" width="9.7109375" style="14" customWidth="1"/>
    <col min="14849" max="14851" width="7.42578125" style="14" customWidth="1"/>
    <col min="14852" max="14852" width="1.140625" style="14" customWidth="1"/>
    <col min="14853" max="14853" width="7.42578125" style="14" customWidth="1"/>
    <col min="14854" max="14855" width="6.42578125" style="14" customWidth="1"/>
    <col min="14856" max="14856" width="1.140625" style="14" customWidth="1"/>
    <col min="14857" max="14859" width="6.42578125" style="14" customWidth="1"/>
    <col min="14860" max="14860" width="1" style="14" customWidth="1"/>
    <col min="14861" max="14861" width="6.42578125" style="14" customWidth="1"/>
    <col min="14862" max="14863" width="6.28515625" style="14" customWidth="1"/>
    <col min="14864" max="14864" width="1.140625" style="14" customWidth="1"/>
    <col min="14865" max="14867" width="6.42578125" style="14" customWidth="1"/>
    <col min="14868" max="14868" width="1.5703125" style="14" customWidth="1"/>
    <col min="14869" max="14869" width="7.28515625" style="14" customWidth="1"/>
    <col min="14870" max="14871" width="6.7109375" style="14" customWidth="1"/>
    <col min="14872" max="14872" width="1.5703125" style="14" customWidth="1"/>
    <col min="14873" max="14873" width="5.5703125" style="14" customWidth="1"/>
    <col min="14874" max="14875" width="5.28515625" style="14" customWidth="1"/>
    <col min="14876" max="15103" width="11.42578125" style="14"/>
    <col min="15104" max="15104" width="9.7109375" style="14" customWidth="1"/>
    <col min="15105" max="15107" width="7.42578125" style="14" customWidth="1"/>
    <col min="15108" max="15108" width="1.140625" style="14" customWidth="1"/>
    <col min="15109" max="15109" width="7.42578125" style="14" customWidth="1"/>
    <col min="15110" max="15111" width="6.42578125" style="14" customWidth="1"/>
    <col min="15112" max="15112" width="1.140625" style="14" customWidth="1"/>
    <col min="15113" max="15115" width="6.42578125" style="14" customWidth="1"/>
    <col min="15116" max="15116" width="1" style="14" customWidth="1"/>
    <col min="15117" max="15117" width="6.42578125" style="14" customWidth="1"/>
    <col min="15118" max="15119" width="6.28515625" style="14" customWidth="1"/>
    <col min="15120" max="15120" width="1.140625" style="14" customWidth="1"/>
    <col min="15121" max="15123" width="6.42578125" style="14" customWidth="1"/>
    <col min="15124" max="15124" width="1.5703125" style="14" customWidth="1"/>
    <col min="15125" max="15125" width="7.28515625" style="14" customWidth="1"/>
    <col min="15126" max="15127" width="6.7109375" style="14" customWidth="1"/>
    <col min="15128" max="15128" width="1.5703125" style="14" customWidth="1"/>
    <col min="15129" max="15129" width="5.5703125" style="14" customWidth="1"/>
    <col min="15130" max="15131" width="5.28515625" style="14" customWidth="1"/>
    <col min="15132" max="15359" width="11.42578125" style="14"/>
    <col min="15360" max="15360" width="9.7109375" style="14" customWidth="1"/>
    <col min="15361" max="15363" width="7.42578125" style="14" customWidth="1"/>
    <col min="15364" max="15364" width="1.140625" style="14" customWidth="1"/>
    <col min="15365" max="15365" width="7.42578125" style="14" customWidth="1"/>
    <col min="15366" max="15367" width="6.42578125" style="14" customWidth="1"/>
    <col min="15368" max="15368" width="1.140625" style="14" customWidth="1"/>
    <col min="15369" max="15371" width="6.42578125" style="14" customWidth="1"/>
    <col min="15372" max="15372" width="1" style="14" customWidth="1"/>
    <col min="15373" max="15373" width="6.42578125" style="14" customWidth="1"/>
    <col min="15374" max="15375" width="6.28515625" style="14" customWidth="1"/>
    <col min="15376" max="15376" width="1.140625" style="14" customWidth="1"/>
    <col min="15377" max="15379" width="6.42578125" style="14" customWidth="1"/>
    <col min="15380" max="15380" width="1.5703125" style="14" customWidth="1"/>
    <col min="15381" max="15381" width="7.28515625" style="14" customWidth="1"/>
    <col min="15382" max="15383" width="6.7109375" style="14" customWidth="1"/>
    <col min="15384" max="15384" width="1.5703125" style="14" customWidth="1"/>
    <col min="15385" max="15385" width="5.5703125" style="14" customWidth="1"/>
    <col min="15386" max="15387" width="5.28515625" style="14" customWidth="1"/>
    <col min="15388" max="15615" width="11.42578125" style="14"/>
    <col min="15616" max="15616" width="9.7109375" style="14" customWidth="1"/>
    <col min="15617" max="15619" width="7.42578125" style="14" customWidth="1"/>
    <col min="15620" max="15620" width="1.140625" style="14" customWidth="1"/>
    <col min="15621" max="15621" width="7.42578125" style="14" customWidth="1"/>
    <col min="15622" max="15623" width="6.42578125" style="14" customWidth="1"/>
    <col min="15624" max="15624" width="1.140625" style="14" customWidth="1"/>
    <col min="15625" max="15627" width="6.42578125" style="14" customWidth="1"/>
    <col min="15628" max="15628" width="1" style="14" customWidth="1"/>
    <col min="15629" max="15629" width="6.42578125" style="14" customWidth="1"/>
    <col min="15630" max="15631" width="6.28515625" style="14" customWidth="1"/>
    <col min="15632" max="15632" width="1.140625" style="14" customWidth="1"/>
    <col min="15633" max="15635" width="6.42578125" style="14" customWidth="1"/>
    <col min="15636" max="15636" width="1.5703125" style="14" customWidth="1"/>
    <col min="15637" max="15637" width="7.28515625" style="14" customWidth="1"/>
    <col min="15638" max="15639" width="6.7109375" style="14" customWidth="1"/>
    <col min="15640" max="15640" width="1.5703125" style="14" customWidth="1"/>
    <col min="15641" max="15641" width="5.5703125" style="14" customWidth="1"/>
    <col min="15642" max="15643" width="5.28515625" style="14" customWidth="1"/>
    <col min="15644" max="15871" width="11.42578125" style="14"/>
    <col min="15872" max="15872" width="9.7109375" style="14" customWidth="1"/>
    <col min="15873" max="15875" width="7.42578125" style="14" customWidth="1"/>
    <col min="15876" max="15876" width="1.140625" style="14" customWidth="1"/>
    <col min="15877" max="15877" width="7.42578125" style="14" customWidth="1"/>
    <col min="15878" max="15879" width="6.42578125" style="14" customWidth="1"/>
    <col min="15880" max="15880" width="1.140625" style="14" customWidth="1"/>
    <col min="15881" max="15883" width="6.42578125" style="14" customWidth="1"/>
    <col min="15884" max="15884" width="1" style="14" customWidth="1"/>
    <col min="15885" max="15885" width="6.42578125" style="14" customWidth="1"/>
    <col min="15886" max="15887" width="6.28515625" style="14" customWidth="1"/>
    <col min="15888" max="15888" width="1.140625" style="14" customWidth="1"/>
    <col min="15889" max="15891" width="6.42578125" style="14" customWidth="1"/>
    <col min="15892" max="15892" width="1.5703125" style="14" customWidth="1"/>
    <col min="15893" max="15893" width="7.28515625" style="14" customWidth="1"/>
    <col min="15894" max="15895" width="6.7109375" style="14" customWidth="1"/>
    <col min="15896" max="15896" width="1.5703125" style="14" customWidth="1"/>
    <col min="15897" max="15897" width="5.5703125" style="14" customWidth="1"/>
    <col min="15898" max="15899" width="5.28515625" style="14" customWidth="1"/>
    <col min="15900" max="16127" width="11.42578125" style="14"/>
    <col min="16128" max="16128" width="9.7109375" style="14" customWidth="1"/>
    <col min="16129" max="16131" width="7.42578125" style="14" customWidth="1"/>
    <col min="16132" max="16132" width="1.140625" style="14" customWidth="1"/>
    <col min="16133" max="16133" width="7.42578125" style="14" customWidth="1"/>
    <col min="16134" max="16135" width="6.42578125" style="14" customWidth="1"/>
    <col min="16136" max="16136" width="1.140625" style="14" customWidth="1"/>
    <col min="16137" max="16139" width="6.42578125" style="14" customWidth="1"/>
    <col min="16140" max="16140" width="1" style="14" customWidth="1"/>
    <col min="16141" max="16141" width="6.42578125" style="14" customWidth="1"/>
    <col min="16142" max="16143" width="6.28515625" style="14" customWidth="1"/>
    <col min="16144" max="16144" width="1.140625" style="14" customWidth="1"/>
    <col min="16145" max="16147" width="6.42578125" style="14" customWidth="1"/>
    <col min="16148" max="16148" width="1.5703125" style="14" customWidth="1"/>
    <col min="16149" max="16149" width="7.28515625" style="14" customWidth="1"/>
    <col min="16150" max="16151" width="6.7109375" style="14" customWidth="1"/>
    <col min="16152" max="16152" width="1.5703125" style="14" customWidth="1"/>
    <col min="16153" max="16153" width="5.5703125" style="14" customWidth="1"/>
    <col min="16154" max="16155" width="5.28515625" style="14" customWidth="1"/>
    <col min="16156" max="16384" width="11.42578125" style="14"/>
  </cols>
  <sheetData>
    <row r="1" spans="1:58" ht="14.25" customHeight="1" thickBot="1" x14ac:dyDescent="0.3">
      <c r="A1" s="297" t="s">
        <v>176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BF1" s="260" t="s">
        <v>127</v>
      </c>
    </row>
    <row r="2" spans="1:58" ht="14.25" customHeight="1" x14ac:dyDescent="0.25">
      <c r="A2" s="297" t="s">
        <v>80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</row>
    <row r="3" spans="1:58" ht="14.25" customHeight="1" x14ac:dyDescent="0.2">
      <c r="A3" s="297" t="s">
        <v>98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D3" s="300" t="s">
        <v>122</v>
      </c>
      <c r="AE3" s="300"/>
      <c r="AF3" s="300"/>
      <c r="AG3" s="300"/>
      <c r="AH3" s="300"/>
      <c r="AI3" s="300"/>
      <c r="AJ3" s="300"/>
      <c r="AK3" s="300"/>
      <c r="AL3" s="300"/>
      <c r="AM3" s="300"/>
      <c r="AN3" s="300"/>
      <c r="AO3" s="300"/>
      <c r="AP3" s="300"/>
      <c r="AQ3" s="300"/>
      <c r="AR3" s="300"/>
      <c r="AS3" s="300"/>
      <c r="AT3" s="300"/>
      <c r="AU3" s="300"/>
      <c r="AV3" s="300"/>
      <c r="AW3" s="300"/>
      <c r="AX3" s="300"/>
      <c r="AY3" s="300"/>
      <c r="AZ3" s="300"/>
      <c r="BA3" s="300"/>
      <c r="BB3" s="300"/>
      <c r="BC3" s="300"/>
      <c r="BD3" s="300"/>
      <c r="BE3" s="300"/>
    </row>
    <row r="4" spans="1:58" ht="14.25" customHeight="1" x14ac:dyDescent="0.2">
      <c r="A4" s="297" t="s">
        <v>101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  <c r="Z4" s="297"/>
      <c r="AA4" s="297"/>
      <c r="AB4" s="297"/>
      <c r="AD4" s="300" t="s">
        <v>123</v>
      </c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  <c r="AX4" s="300"/>
      <c r="AY4" s="300"/>
      <c r="AZ4" s="300"/>
      <c r="BA4" s="300"/>
      <c r="BB4" s="300"/>
      <c r="BC4" s="300"/>
      <c r="BD4" s="300"/>
      <c r="BE4" s="300"/>
    </row>
    <row r="5" spans="1:58" ht="14.25" customHeight="1" x14ac:dyDescent="0.2">
      <c r="A5" s="297" t="s">
        <v>106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D5" s="300" t="s">
        <v>31</v>
      </c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  <c r="BB5" s="300"/>
      <c r="BC5" s="300"/>
      <c r="BD5" s="300"/>
      <c r="BE5" s="300"/>
    </row>
    <row r="6" spans="1:58" ht="14.25" customHeight="1" x14ac:dyDescent="0.2">
      <c r="A6" s="297" t="s">
        <v>156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7"/>
      <c r="AD6" s="300" t="s">
        <v>115</v>
      </c>
      <c r="AE6" s="300"/>
      <c r="AF6" s="300"/>
      <c r="AG6" s="300"/>
      <c r="AH6" s="300"/>
      <c r="AI6" s="300"/>
      <c r="AJ6" s="300"/>
      <c r="AK6" s="300"/>
      <c r="AL6" s="300"/>
      <c r="AM6" s="300"/>
      <c r="AN6" s="300"/>
      <c r="AO6" s="300"/>
      <c r="AP6" s="300"/>
      <c r="AQ6" s="300"/>
      <c r="AR6" s="300"/>
      <c r="AS6" s="300"/>
      <c r="AT6" s="300"/>
      <c r="AU6" s="300"/>
      <c r="AV6" s="300"/>
      <c r="AW6" s="300"/>
      <c r="AX6" s="300"/>
      <c r="AY6" s="300"/>
      <c r="AZ6" s="300"/>
      <c r="BA6" s="300"/>
      <c r="BB6" s="300"/>
      <c r="BC6" s="300"/>
      <c r="BD6" s="300"/>
      <c r="BE6" s="300"/>
    </row>
    <row r="7" spans="1:58" ht="14.25" customHeight="1" thickBot="1" x14ac:dyDescent="0.25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D7" s="300" t="s">
        <v>124</v>
      </c>
      <c r="AE7" s="300"/>
      <c r="AF7" s="300"/>
      <c r="AG7" s="300"/>
      <c r="AH7" s="300"/>
      <c r="AI7" s="300"/>
      <c r="AJ7" s="300"/>
      <c r="AK7" s="300"/>
      <c r="AL7" s="300"/>
      <c r="AM7" s="300"/>
      <c r="AN7" s="300"/>
      <c r="AO7" s="300"/>
      <c r="AP7" s="300"/>
      <c r="AQ7" s="300"/>
      <c r="AR7" s="300"/>
      <c r="AS7" s="300"/>
      <c r="AT7" s="300"/>
      <c r="AU7" s="300"/>
      <c r="AV7" s="300"/>
      <c r="AW7" s="300"/>
      <c r="AX7" s="300"/>
      <c r="AY7" s="300"/>
      <c r="AZ7" s="300"/>
      <c r="BA7" s="300"/>
      <c r="BB7" s="300"/>
      <c r="BC7" s="300"/>
      <c r="BD7" s="300"/>
      <c r="BE7" s="300"/>
    </row>
    <row r="8" spans="1:58" s="105" customFormat="1" ht="14.25" customHeight="1" thickBot="1" x14ac:dyDescent="0.25">
      <c r="A8" s="271" t="s">
        <v>42</v>
      </c>
      <c r="B8" s="273" t="s">
        <v>11</v>
      </c>
      <c r="C8" s="273"/>
      <c r="D8" s="273"/>
      <c r="E8" s="8"/>
      <c r="F8" s="273" t="s">
        <v>22</v>
      </c>
      <c r="G8" s="273"/>
      <c r="H8" s="273"/>
      <c r="I8" s="8"/>
      <c r="J8" s="273" t="s">
        <v>23</v>
      </c>
      <c r="K8" s="273"/>
      <c r="L8" s="273"/>
      <c r="M8" s="8"/>
      <c r="N8" s="273" t="s">
        <v>24</v>
      </c>
      <c r="O8" s="273"/>
      <c r="P8" s="273"/>
      <c r="Q8" s="8"/>
      <c r="R8" s="273" t="s">
        <v>25</v>
      </c>
      <c r="S8" s="273"/>
      <c r="T8" s="273"/>
      <c r="U8" s="8"/>
      <c r="V8" s="273" t="s">
        <v>26</v>
      </c>
      <c r="W8" s="273"/>
      <c r="X8" s="273"/>
      <c r="Y8" s="8"/>
      <c r="Z8" s="273" t="s">
        <v>27</v>
      </c>
      <c r="AA8" s="273"/>
      <c r="AB8" s="273"/>
      <c r="AD8" s="290" t="s">
        <v>125</v>
      </c>
      <c r="AE8" s="290"/>
      <c r="AF8" s="290"/>
      <c r="AG8" s="290"/>
      <c r="AH8" s="290"/>
      <c r="AI8" s="290"/>
      <c r="AJ8" s="290"/>
      <c r="AK8" s="290"/>
      <c r="AL8" s="290"/>
      <c r="AM8" s="290"/>
      <c r="AN8" s="290"/>
      <c r="AO8" s="290"/>
      <c r="AP8" s="290"/>
      <c r="AQ8" s="290"/>
      <c r="AR8" s="290"/>
      <c r="AS8" s="290"/>
      <c r="AT8" s="290"/>
      <c r="AU8" s="290"/>
      <c r="AV8" s="290"/>
      <c r="AW8" s="290"/>
      <c r="AX8" s="290"/>
      <c r="AY8" s="290"/>
      <c r="AZ8" s="290"/>
      <c r="BA8" s="290"/>
      <c r="BB8" s="290"/>
      <c r="BC8" s="290"/>
      <c r="BD8" s="290"/>
      <c r="BE8" s="290"/>
    </row>
    <row r="9" spans="1:58" s="105" customFormat="1" ht="14.25" customHeight="1" thickBot="1" x14ac:dyDescent="0.3">
      <c r="A9" s="271"/>
      <c r="B9" s="113" t="s">
        <v>32</v>
      </c>
      <c r="C9" s="113" t="s">
        <v>33</v>
      </c>
      <c r="D9" s="113" t="s">
        <v>34</v>
      </c>
      <c r="E9" s="113"/>
      <c r="F9" s="113" t="s">
        <v>32</v>
      </c>
      <c r="G9" s="113" t="s">
        <v>33</v>
      </c>
      <c r="H9" s="113" t="s">
        <v>34</v>
      </c>
      <c r="I9" s="113"/>
      <c r="J9" s="113" t="s">
        <v>32</v>
      </c>
      <c r="K9" s="113" t="s">
        <v>33</v>
      </c>
      <c r="L9" s="113" t="s">
        <v>34</v>
      </c>
      <c r="M9" s="113"/>
      <c r="N9" s="113" t="s">
        <v>32</v>
      </c>
      <c r="O9" s="113" t="s">
        <v>33</v>
      </c>
      <c r="P9" s="113" t="s">
        <v>34</v>
      </c>
      <c r="Q9" s="113"/>
      <c r="R9" s="113" t="s">
        <v>32</v>
      </c>
      <c r="S9" s="113" t="s">
        <v>33</v>
      </c>
      <c r="T9" s="113" t="s">
        <v>34</v>
      </c>
      <c r="U9" s="113"/>
      <c r="V9" s="113" t="s">
        <v>32</v>
      </c>
      <c r="W9" s="113" t="s">
        <v>33</v>
      </c>
      <c r="X9" s="113" t="s">
        <v>34</v>
      </c>
      <c r="Y9" s="113"/>
      <c r="Z9" s="113" t="s">
        <v>32</v>
      </c>
      <c r="AA9" s="113" t="s">
        <v>33</v>
      </c>
      <c r="AB9" s="113" t="s">
        <v>34</v>
      </c>
      <c r="AD9" s="301" t="s">
        <v>42</v>
      </c>
      <c r="AE9" s="284" t="s">
        <v>11</v>
      </c>
      <c r="AF9" s="284"/>
      <c r="AG9" s="284"/>
      <c r="AH9" s="118"/>
      <c r="AI9" s="284" t="s">
        <v>22</v>
      </c>
      <c r="AJ9" s="284"/>
      <c r="AK9" s="284"/>
      <c r="AL9" s="118"/>
      <c r="AM9" s="284" t="s">
        <v>23</v>
      </c>
      <c r="AN9" s="284"/>
      <c r="AO9" s="284"/>
      <c r="AP9" s="118"/>
      <c r="AQ9" s="284" t="s">
        <v>24</v>
      </c>
      <c r="AR9" s="284"/>
      <c r="AS9" s="284"/>
      <c r="AT9" s="118"/>
      <c r="AU9" s="284" t="s">
        <v>25</v>
      </c>
      <c r="AV9" s="284"/>
      <c r="AW9" s="284"/>
      <c r="AX9" s="118"/>
      <c r="AY9" s="284" t="s">
        <v>26</v>
      </c>
      <c r="AZ9" s="284"/>
      <c r="BA9" s="284"/>
      <c r="BB9" s="180"/>
      <c r="BC9" s="284" t="s">
        <v>27</v>
      </c>
      <c r="BD9" s="284"/>
      <c r="BE9" s="284"/>
    </row>
    <row r="10" spans="1:58" s="105" customFormat="1" ht="14.25" customHeight="1" thickBot="1" x14ac:dyDescent="0.3">
      <c r="A10" s="106" t="s">
        <v>6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7"/>
      <c r="AD10" s="292"/>
      <c r="AE10" s="182" t="s">
        <v>32</v>
      </c>
      <c r="AF10" s="182" t="s">
        <v>33</v>
      </c>
      <c r="AG10" s="182" t="s">
        <v>34</v>
      </c>
      <c r="AH10" s="182"/>
      <c r="AI10" s="182" t="s">
        <v>32</v>
      </c>
      <c r="AJ10" s="182" t="s">
        <v>33</v>
      </c>
      <c r="AK10" s="182" t="s">
        <v>34</v>
      </c>
      <c r="AL10" s="182"/>
      <c r="AM10" s="182" t="s">
        <v>32</v>
      </c>
      <c r="AN10" s="182" t="s">
        <v>33</v>
      </c>
      <c r="AO10" s="182" t="s">
        <v>34</v>
      </c>
      <c r="AP10" s="182"/>
      <c r="AQ10" s="182" t="s">
        <v>32</v>
      </c>
      <c r="AR10" s="182" t="s">
        <v>33</v>
      </c>
      <c r="AS10" s="182" t="s">
        <v>34</v>
      </c>
      <c r="AT10" s="182"/>
      <c r="AU10" s="182" t="s">
        <v>32</v>
      </c>
      <c r="AV10" s="182" t="s">
        <v>33</v>
      </c>
      <c r="AW10" s="182" t="s">
        <v>34</v>
      </c>
      <c r="AX10" s="182"/>
      <c r="AY10" s="182" t="s">
        <v>32</v>
      </c>
      <c r="AZ10" s="182" t="s">
        <v>33</v>
      </c>
      <c r="BA10" s="182" t="s">
        <v>34</v>
      </c>
      <c r="BB10" s="182"/>
      <c r="BC10" s="182" t="s">
        <v>32</v>
      </c>
      <c r="BD10" s="182" t="s">
        <v>33</v>
      </c>
      <c r="BE10" s="182" t="s">
        <v>34</v>
      </c>
    </row>
    <row r="11" spans="1:58" s="105" customFormat="1" ht="14.25" customHeight="1" x14ac:dyDescent="0.2">
      <c r="A11" s="106"/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3"/>
      <c r="AD11" s="183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46"/>
    </row>
    <row r="12" spans="1:58" s="112" customFormat="1" ht="14.25" customHeight="1" x14ac:dyDescent="0.25">
      <c r="A12" s="108" t="s">
        <v>11</v>
      </c>
      <c r="B12" s="111">
        <v>26506</v>
      </c>
      <c r="C12" s="111">
        <v>15295</v>
      </c>
      <c r="D12" s="111">
        <v>11211</v>
      </c>
      <c r="E12" s="111"/>
      <c r="F12" s="111">
        <v>8585</v>
      </c>
      <c r="G12" s="111">
        <v>5119</v>
      </c>
      <c r="H12" s="111">
        <v>3466</v>
      </c>
      <c r="I12" s="111"/>
      <c r="J12" s="111">
        <v>6946</v>
      </c>
      <c r="K12" s="111">
        <v>4042</v>
      </c>
      <c r="L12" s="111">
        <v>2904</v>
      </c>
      <c r="M12" s="111"/>
      <c r="N12" s="111">
        <v>3797</v>
      </c>
      <c r="O12" s="111">
        <v>2195</v>
      </c>
      <c r="P12" s="111">
        <v>1602</v>
      </c>
      <c r="Q12" s="111"/>
      <c r="R12" s="111">
        <v>5327</v>
      </c>
      <c r="S12" s="111">
        <v>2952</v>
      </c>
      <c r="T12" s="111">
        <v>2375</v>
      </c>
      <c r="U12" s="111"/>
      <c r="V12" s="111">
        <v>1703</v>
      </c>
      <c r="W12" s="111">
        <v>907</v>
      </c>
      <c r="X12" s="111">
        <v>796</v>
      </c>
      <c r="Y12" s="111"/>
      <c r="Z12" s="111">
        <v>148</v>
      </c>
      <c r="AA12" s="111">
        <v>80</v>
      </c>
      <c r="AB12" s="111">
        <v>68</v>
      </c>
      <c r="AD12" s="185" t="s">
        <v>11</v>
      </c>
      <c r="AE12" s="186">
        <v>369824</v>
      </c>
      <c r="AF12" s="186">
        <v>183590</v>
      </c>
      <c r="AG12" s="186">
        <v>186234</v>
      </c>
      <c r="AH12" s="186"/>
      <c r="AI12" s="186">
        <v>92644</v>
      </c>
      <c r="AJ12" s="186">
        <v>49128</v>
      </c>
      <c r="AK12" s="186">
        <v>43516</v>
      </c>
      <c r="AL12" s="186"/>
      <c r="AM12" s="186">
        <v>74374</v>
      </c>
      <c r="AN12" s="186">
        <v>38098</v>
      </c>
      <c r="AO12" s="186">
        <v>36276</v>
      </c>
      <c r="AP12" s="186"/>
      <c r="AQ12" s="186">
        <v>62047</v>
      </c>
      <c r="AR12" s="186">
        <v>30830</v>
      </c>
      <c r="AS12" s="186">
        <v>31217</v>
      </c>
      <c r="AT12" s="186"/>
      <c r="AU12" s="186">
        <v>71763</v>
      </c>
      <c r="AV12" s="186">
        <v>34227</v>
      </c>
      <c r="AW12" s="186">
        <v>37536</v>
      </c>
      <c r="AX12" s="186"/>
      <c r="AY12" s="186">
        <v>54517</v>
      </c>
      <c r="AZ12" s="186">
        <v>25025</v>
      </c>
      <c r="BA12" s="186">
        <v>29492</v>
      </c>
      <c r="BB12" s="186"/>
      <c r="BC12" s="186">
        <v>14479</v>
      </c>
      <c r="BD12" s="186">
        <v>6282</v>
      </c>
      <c r="BE12" s="186">
        <v>8197</v>
      </c>
    </row>
    <row r="13" spans="1:58" s="105" customFormat="1" ht="14.25" customHeight="1" x14ac:dyDescent="0.2">
      <c r="A13" s="15"/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D13" s="149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86"/>
      <c r="AW13" s="186"/>
      <c r="AX13" s="186"/>
      <c r="AY13" s="186"/>
      <c r="AZ13" s="186"/>
      <c r="BA13" s="186"/>
      <c r="BB13" s="186"/>
      <c r="BC13" s="186"/>
      <c r="BD13" s="186"/>
      <c r="BE13" s="186"/>
    </row>
    <row r="14" spans="1:58" s="105" customFormat="1" ht="14.25" customHeight="1" x14ac:dyDescent="0.2">
      <c r="A14" s="197">
        <v>11</v>
      </c>
      <c r="B14" s="225">
        <v>5.0049093655589125</v>
      </c>
      <c r="C14" s="225">
        <v>5.0042533699777518</v>
      </c>
      <c r="D14" s="225">
        <v>0</v>
      </c>
      <c r="E14" s="109"/>
      <c r="F14" s="225">
        <v>5.0064147422439929</v>
      </c>
      <c r="G14" s="225">
        <v>5.0068466353677623</v>
      </c>
      <c r="H14" s="225">
        <v>0</v>
      </c>
      <c r="I14" s="109"/>
      <c r="J14" s="225">
        <v>0</v>
      </c>
      <c r="K14" s="225">
        <v>0</v>
      </c>
      <c r="L14" s="225">
        <v>0</v>
      </c>
      <c r="M14" s="109"/>
      <c r="N14" s="225">
        <v>0</v>
      </c>
      <c r="O14" s="225">
        <v>0</v>
      </c>
      <c r="P14" s="225">
        <v>0</v>
      </c>
      <c r="Q14" s="109"/>
      <c r="R14" s="225">
        <v>0</v>
      </c>
      <c r="S14" s="225">
        <v>0</v>
      </c>
      <c r="T14" s="225">
        <v>0</v>
      </c>
      <c r="U14" s="109"/>
      <c r="V14" s="225">
        <v>0</v>
      </c>
      <c r="W14" s="225">
        <v>0</v>
      </c>
      <c r="X14" s="225">
        <v>0</v>
      </c>
      <c r="Y14" s="109"/>
      <c r="Z14" s="225">
        <v>0</v>
      </c>
      <c r="AA14" s="225">
        <v>0</v>
      </c>
      <c r="AB14" s="225">
        <v>0</v>
      </c>
      <c r="AD14" s="149">
        <v>11</v>
      </c>
      <c r="AE14" s="186">
        <v>701</v>
      </c>
      <c r="AF14" s="186">
        <v>335</v>
      </c>
      <c r="AG14" s="186">
        <v>366</v>
      </c>
      <c r="AH14" s="186"/>
      <c r="AI14" s="186">
        <v>701</v>
      </c>
      <c r="AJ14" s="186">
        <v>335</v>
      </c>
      <c r="AK14" s="186">
        <v>366</v>
      </c>
      <c r="AL14" s="186"/>
      <c r="AM14" s="186">
        <v>0</v>
      </c>
      <c r="AN14" s="186">
        <v>0</v>
      </c>
      <c r="AO14" s="186">
        <v>0</v>
      </c>
      <c r="AP14" s="186"/>
      <c r="AQ14" s="186">
        <v>0</v>
      </c>
      <c r="AR14" s="186">
        <v>0</v>
      </c>
      <c r="AS14" s="186">
        <v>0</v>
      </c>
      <c r="AT14" s="186"/>
      <c r="AU14" s="186">
        <v>0</v>
      </c>
      <c r="AV14" s="186">
        <v>0</v>
      </c>
      <c r="AW14" s="186">
        <v>0</v>
      </c>
      <c r="AX14" s="186"/>
      <c r="AY14" s="186">
        <v>0</v>
      </c>
      <c r="AZ14" s="186">
        <v>0</v>
      </c>
      <c r="BA14" s="186">
        <v>0</v>
      </c>
      <c r="BB14" s="186"/>
      <c r="BC14" s="186">
        <v>0</v>
      </c>
      <c r="BD14" s="186">
        <v>0</v>
      </c>
      <c r="BE14" s="186">
        <v>0</v>
      </c>
    </row>
    <row r="15" spans="1:58" s="105" customFormat="1" ht="14.25" customHeight="1" x14ac:dyDescent="0.2">
      <c r="A15" s="197">
        <v>12</v>
      </c>
      <c r="B15" s="109">
        <v>265.26019637462235</v>
      </c>
      <c r="C15" s="109">
        <v>131.11143829341708</v>
      </c>
      <c r="D15" s="109">
        <v>134.15556349348097</v>
      </c>
      <c r="E15" s="109"/>
      <c r="F15" s="109">
        <v>263.33741544203406</v>
      </c>
      <c r="G15" s="109">
        <v>130.1780125195618</v>
      </c>
      <c r="H15" s="109">
        <v>133.15366839976892</v>
      </c>
      <c r="I15" s="109"/>
      <c r="J15" s="225">
        <v>2.0017291066282423</v>
      </c>
      <c r="K15" s="225">
        <v>1.0009905894006934</v>
      </c>
      <c r="L15" s="225">
        <v>1.0006891798759476</v>
      </c>
      <c r="M15" s="109"/>
      <c r="N15" s="225">
        <v>0</v>
      </c>
      <c r="O15" s="225">
        <v>0</v>
      </c>
      <c r="P15" s="225">
        <v>0</v>
      </c>
      <c r="Q15" s="109"/>
      <c r="R15" s="225">
        <v>0</v>
      </c>
      <c r="S15" s="225">
        <v>0</v>
      </c>
      <c r="T15" s="225">
        <v>0</v>
      </c>
      <c r="U15" s="109"/>
      <c r="V15" s="225">
        <v>0</v>
      </c>
      <c r="W15" s="225">
        <v>0</v>
      </c>
      <c r="X15" s="225">
        <v>0</v>
      </c>
      <c r="Y15" s="109"/>
      <c r="Z15" s="225">
        <v>0</v>
      </c>
      <c r="AA15" s="225">
        <v>0</v>
      </c>
      <c r="AB15" s="225">
        <v>0</v>
      </c>
      <c r="AD15" s="149">
        <v>12</v>
      </c>
      <c r="AE15" s="186">
        <v>37799</v>
      </c>
      <c r="AF15" s="186">
        <v>18713</v>
      </c>
      <c r="AG15" s="186">
        <v>19086</v>
      </c>
      <c r="AH15" s="186"/>
      <c r="AI15" s="186">
        <v>36851</v>
      </c>
      <c r="AJ15" s="186">
        <v>18273</v>
      </c>
      <c r="AK15" s="186">
        <v>18578</v>
      </c>
      <c r="AL15" s="186"/>
      <c r="AM15" s="186">
        <v>948</v>
      </c>
      <c r="AN15" s="186">
        <v>440</v>
      </c>
      <c r="AO15" s="186">
        <v>508</v>
      </c>
      <c r="AP15" s="186"/>
      <c r="AQ15" s="186">
        <v>0</v>
      </c>
      <c r="AR15" s="186">
        <v>0</v>
      </c>
      <c r="AS15" s="186">
        <v>0</v>
      </c>
      <c r="AT15" s="186"/>
      <c r="AU15" s="186">
        <v>0</v>
      </c>
      <c r="AV15" s="186">
        <v>0</v>
      </c>
      <c r="AW15" s="186">
        <v>0</v>
      </c>
      <c r="AX15" s="186"/>
      <c r="AY15" s="186">
        <v>0</v>
      </c>
      <c r="AZ15" s="186">
        <v>0</v>
      </c>
      <c r="BA15" s="186">
        <v>0</v>
      </c>
      <c r="BB15" s="186"/>
      <c r="BC15" s="186">
        <v>0</v>
      </c>
      <c r="BD15" s="186">
        <v>0</v>
      </c>
      <c r="BE15" s="186">
        <v>0</v>
      </c>
    </row>
    <row r="16" spans="1:58" s="105" customFormat="1" ht="14.25" customHeight="1" x14ac:dyDescent="0.2">
      <c r="A16" s="197">
        <v>13</v>
      </c>
      <c r="B16" s="109">
        <v>2532.4841389728094</v>
      </c>
      <c r="C16" s="109">
        <v>1424.2105090956682</v>
      </c>
      <c r="D16" s="109">
        <v>1108.2851402036076</v>
      </c>
      <c r="E16" s="109"/>
      <c r="F16" s="109">
        <v>2296.9430837415443</v>
      </c>
      <c r="G16" s="109">
        <v>1315.7992957746478</v>
      </c>
      <c r="H16" s="109">
        <v>981.1322934719816</v>
      </c>
      <c r="I16" s="109"/>
      <c r="J16" s="109">
        <v>230.19884726224782</v>
      </c>
      <c r="K16" s="109">
        <v>107.10599306587419</v>
      </c>
      <c r="L16" s="109">
        <v>123.08476912474157</v>
      </c>
      <c r="M16" s="109"/>
      <c r="N16" s="225">
        <v>6.0047443331576176</v>
      </c>
      <c r="O16" s="225">
        <v>2</v>
      </c>
      <c r="P16" s="225">
        <v>4.0075046904315199</v>
      </c>
      <c r="Q16" s="109"/>
      <c r="R16" s="225">
        <v>0</v>
      </c>
      <c r="S16" s="225">
        <v>0</v>
      </c>
      <c r="T16" s="225">
        <v>0</v>
      </c>
      <c r="U16" s="109"/>
      <c r="V16" s="225">
        <v>0</v>
      </c>
      <c r="W16" s="225">
        <v>0</v>
      </c>
      <c r="X16" s="225">
        <v>0</v>
      </c>
      <c r="Y16" s="109"/>
      <c r="Z16" s="225">
        <v>0</v>
      </c>
      <c r="AA16" s="225">
        <v>0</v>
      </c>
      <c r="AB16" s="225">
        <v>0</v>
      </c>
      <c r="AD16" s="149">
        <v>13</v>
      </c>
      <c r="AE16" s="186">
        <v>57960</v>
      </c>
      <c r="AF16" s="186">
        <v>28927</v>
      </c>
      <c r="AG16" s="186">
        <v>29033</v>
      </c>
      <c r="AH16" s="186"/>
      <c r="AI16" s="186">
        <v>28130</v>
      </c>
      <c r="AJ16" s="186">
        <v>14761</v>
      </c>
      <c r="AK16" s="186">
        <v>13369</v>
      </c>
      <c r="AL16" s="186"/>
      <c r="AM16" s="186">
        <v>28720</v>
      </c>
      <c r="AN16" s="186">
        <v>13654</v>
      </c>
      <c r="AO16" s="186">
        <v>15066</v>
      </c>
      <c r="AP16" s="186"/>
      <c r="AQ16" s="186">
        <v>1110</v>
      </c>
      <c r="AR16" s="186">
        <v>512</v>
      </c>
      <c r="AS16" s="186">
        <v>598</v>
      </c>
      <c r="AT16" s="186"/>
      <c r="AU16" s="186">
        <v>0</v>
      </c>
      <c r="AV16" s="186">
        <v>0</v>
      </c>
      <c r="AW16" s="186">
        <v>0</v>
      </c>
      <c r="AX16" s="186"/>
      <c r="AY16" s="186">
        <v>0</v>
      </c>
      <c r="AZ16" s="186">
        <v>0</v>
      </c>
      <c r="BA16" s="186">
        <v>0</v>
      </c>
      <c r="BB16" s="186"/>
      <c r="BC16" s="186">
        <v>0</v>
      </c>
      <c r="BD16" s="186">
        <v>0</v>
      </c>
      <c r="BE16" s="186">
        <v>0</v>
      </c>
    </row>
    <row r="17" spans="1:57" s="105" customFormat="1" ht="14.25" customHeight="1" x14ac:dyDescent="0.2">
      <c r="A17" s="197">
        <v>14</v>
      </c>
      <c r="B17" s="109">
        <v>5056.9604229607248</v>
      </c>
      <c r="C17" s="109">
        <v>2942.500981546918</v>
      </c>
      <c r="D17" s="109">
        <v>2114.451866404715</v>
      </c>
      <c r="E17" s="109"/>
      <c r="F17" s="109">
        <v>3049.9078609750409</v>
      </c>
      <c r="G17" s="109">
        <v>1813.4798513302032</v>
      </c>
      <c r="H17" s="109">
        <v>1236.4269208549972</v>
      </c>
      <c r="I17" s="109"/>
      <c r="J17" s="109">
        <v>1851.599423631124</v>
      </c>
      <c r="K17" s="109">
        <v>1060.0490341753343</v>
      </c>
      <c r="L17" s="109">
        <v>791.54514128187452</v>
      </c>
      <c r="M17" s="109"/>
      <c r="N17" s="109">
        <v>152.1201897733263</v>
      </c>
      <c r="O17" s="109">
        <v>70</v>
      </c>
      <c r="P17" s="109">
        <v>82.153846153846146</v>
      </c>
      <c r="Q17" s="109"/>
      <c r="R17" s="225">
        <v>4.0037579857196537</v>
      </c>
      <c r="S17" s="225">
        <v>0</v>
      </c>
      <c r="T17" s="225">
        <v>4.0050590219224285</v>
      </c>
      <c r="U17" s="109"/>
      <c r="V17" s="225">
        <v>0</v>
      </c>
      <c r="W17" s="225">
        <v>0</v>
      </c>
      <c r="X17" s="225">
        <v>0</v>
      </c>
      <c r="Y17" s="109"/>
      <c r="Z17" s="225">
        <v>0</v>
      </c>
      <c r="AA17" s="225">
        <v>0</v>
      </c>
      <c r="AB17" s="225">
        <v>0</v>
      </c>
      <c r="AD17" s="149">
        <v>14</v>
      </c>
      <c r="AE17" s="186">
        <v>62660</v>
      </c>
      <c r="AF17" s="186">
        <v>31655</v>
      </c>
      <c r="AG17" s="186">
        <v>31005</v>
      </c>
      <c r="AH17" s="186"/>
      <c r="AI17" s="186">
        <v>12947</v>
      </c>
      <c r="AJ17" s="186">
        <v>7499</v>
      </c>
      <c r="AK17" s="186">
        <v>5448</v>
      </c>
      <c r="AL17" s="186"/>
      <c r="AM17" s="186">
        <v>22867</v>
      </c>
      <c r="AN17" s="186">
        <v>11721</v>
      </c>
      <c r="AO17" s="186">
        <v>11146</v>
      </c>
      <c r="AP17" s="186"/>
      <c r="AQ17" s="186">
        <v>25434</v>
      </c>
      <c r="AR17" s="186">
        <v>11868</v>
      </c>
      <c r="AS17" s="186">
        <v>13566</v>
      </c>
      <c r="AT17" s="186"/>
      <c r="AU17" s="186">
        <v>1412</v>
      </c>
      <c r="AV17" s="186">
        <v>567</v>
      </c>
      <c r="AW17" s="186">
        <v>845</v>
      </c>
      <c r="AX17" s="186"/>
      <c r="AY17" s="186">
        <v>0</v>
      </c>
      <c r="AZ17" s="186">
        <v>0</v>
      </c>
      <c r="BA17" s="186">
        <v>0</v>
      </c>
      <c r="BB17" s="186"/>
      <c r="BC17" s="186">
        <v>0</v>
      </c>
      <c r="BD17" s="186">
        <v>0</v>
      </c>
      <c r="BE17" s="186">
        <v>0</v>
      </c>
    </row>
    <row r="18" spans="1:57" s="105" customFormat="1" ht="14.25" customHeight="1" x14ac:dyDescent="0.2">
      <c r="A18" s="197">
        <v>15</v>
      </c>
      <c r="B18" s="109">
        <v>4365.2819486404833</v>
      </c>
      <c r="C18" s="109">
        <v>2551.1683680146575</v>
      </c>
      <c r="D18" s="109">
        <v>1814.1035899267727</v>
      </c>
      <c r="E18" s="109"/>
      <c r="F18" s="109">
        <v>1287.6498717051552</v>
      </c>
      <c r="G18" s="109">
        <v>817.11737089201881</v>
      </c>
      <c r="H18" s="109">
        <v>470.54303870595038</v>
      </c>
      <c r="I18" s="109"/>
      <c r="J18" s="109">
        <v>2053.7740634005763</v>
      </c>
      <c r="K18" s="109">
        <v>1174.1619613670134</v>
      </c>
      <c r="L18" s="109">
        <v>879.60578911095797</v>
      </c>
      <c r="M18" s="109"/>
      <c r="N18" s="109">
        <v>834.65946230890881</v>
      </c>
      <c r="O18" s="109">
        <v>476</v>
      </c>
      <c r="P18" s="109">
        <v>358.67166979362099</v>
      </c>
      <c r="Q18" s="109"/>
      <c r="R18" s="109">
        <v>188.17662532882375</v>
      </c>
      <c r="S18" s="109">
        <v>83.056271186440682</v>
      </c>
      <c r="T18" s="109">
        <v>105.13279932546375</v>
      </c>
      <c r="U18" s="109"/>
      <c r="V18" s="225">
        <v>1.000587544065805</v>
      </c>
      <c r="W18" s="225">
        <v>1</v>
      </c>
      <c r="X18" s="225">
        <v>0</v>
      </c>
      <c r="Y18" s="109"/>
      <c r="Z18" s="225">
        <v>0</v>
      </c>
      <c r="AA18" s="225">
        <v>0</v>
      </c>
      <c r="AB18" s="225">
        <v>0</v>
      </c>
      <c r="AD18" s="149">
        <v>15</v>
      </c>
      <c r="AE18" s="186">
        <v>60553</v>
      </c>
      <c r="AF18" s="186">
        <v>30049</v>
      </c>
      <c r="AG18" s="186">
        <v>30504</v>
      </c>
      <c r="AH18" s="186"/>
      <c r="AI18" s="186">
        <v>5977</v>
      </c>
      <c r="AJ18" s="186">
        <v>3583</v>
      </c>
      <c r="AK18" s="186">
        <v>2394</v>
      </c>
      <c r="AL18" s="186"/>
      <c r="AM18" s="186">
        <v>9983</v>
      </c>
      <c r="AN18" s="186">
        <v>5549</v>
      </c>
      <c r="AO18" s="186">
        <v>4434</v>
      </c>
      <c r="AP18" s="186"/>
      <c r="AQ18" s="186">
        <v>17916</v>
      </c>
      <c r="AR18" s="186">
        <v>8799</v>
      </c>
      <c r="AS18" s="186">
        <v>9117</v>
      </c>
      <c r="AT18" s="186"/>
      <c r="AU18" s="186">
        <v>25536</v>
      </c>
      <c r="AV18" s="186">
        <v>11659</v>
      </c>
      <c r="AW18" s="186">
        <v>13877</v>
      </c>
      <c r="AX18" s="186"/>
      <c r="AY18" s="186">
        <v>1141</v>
      </c>
      <c r="AZ18" s="186">
        <v>459</v>
      </c>
      <c r="BA18" s="186">
        <v>682</v>
      </c>
      <c r="BB18" s="186"/>
      <c r="BC18" s="186">
        <v>0</v>
      </c>
      <c r="BD18" s="186">
        <v>0</v>
      </c>
      <c r="BE18" s="186">
        <v>0</v>
      </c>
    </row>
    <row r="19" spans="1:57" s="105" customFormat="1" ht="14.25" customHeight="1" x14ac:dyDescent="0.2">
      <c r="A19" s="197">
        <v>16</v>
      </c>
      <c r="B19" s="109">
        <v>4288.2063444108762</v>
      </c>
      <c r="C19" s="109">
        <v>2533.1530558827376</v>
      </c>
      <c r="D19" s="109">
        <v>1755.0350955527772</v>
      </c>
      <c r="E19" s="109"/>
      <c r="F19" s="109">
        <v>524.67226498717048</v>
      </c>
      <c r="G19" s="109">
        <v>354.48474178403757</v>
      </c>
      <c r="H19" s="109">
        <v>170.19641825534373</v>
      </c>
      <c r="I19" s="109"/>
      <c r="J19" s="109">
        <v>1107.9570605187319</v>
      </c>
      <c r="K19" s="109">
        <v>682.675581971273</v>
      </c>
      <c r="L19" s="109">
        <v>425.2929014472777</v>
      </c>
      <c r="M19" s="109"/>
      <c r="N19" s="109">
        <v>1056.8350026357405</v>
      </c>
      <c r="O19" s="109">
        <v>637</v>
      </c>
      <c r="P19" s="109">
        <v>419.78611632270173</v>
      </c>
      <c r="Q19" s="109"/>
      <c r="R19" s="109">
        <v>1510.4177001127396</v>
      </c>
      <c r="S19" s="109">
        <v>815.55254237288125</v>
      </c>
      <c r="T19" s="109">
        <v>694.87774030354126</v>
      </c>
      <c r="U19" s="109"/>
      <c r="V19" s="109">
        <v>88.051703877790828</v>
      </c>
      <c r="W19" s="109">
        <v>43</v>
      </c>
      <c r="X19" s="109">
        <v>45.056603773584904</v>
      </c>
      <c r="Y19" s="109"/>
      <c r="Z19" s="225">
        <v>0</v>
      </c>
      <c r="AA19" s="225">
        <v>0</v>
      </c>
      <c r="AB19" s="225">
        <v>0</v>
      </c>
      <c r="AD19" s="149">
        <v>16</v>
      </c>
      <c r="AE19" s="186">
        <v>55202</v>
      </c>
      <c r="AF19" s="186">
        <v>27093</v>
      </c>
      <c r="AG19" s="186">
        <v>28109</v>
      </c>
      <c r="AH19" s="186"/>
      <c r="AI19" s="186">
        <v>2498</v>
      </c>
      <c r="AJ19" s="186">
        <v>1502</v>
      </c>
      <c r="AK19" s="186">
        <v>996</v>
      </c>
      <c r="AL19" s="186"/>
      <c r="AM19" s="186">
        <v>4695</v>
      </c>
      <c r="AN19" s="186">
        <v>2770</v>
      </c>
      <c r="AO19" s="186">
        <v>1925</v>
      </c>
      <c r="AP19" s="186"/>
      <c r="AQ19" s="186">
        <v>7654</v>
      </c>
      <c r="AR19" s="186">
        <v>4167</v>
      </c>
      <c r="AS19" s="186">
        <v>3487</v>
      </c>
      <c r="AT19" s="186"/>
      <c r="AU19" s="186">
        <v>18464</v>
      </c>
      <c r="AV19" s="186">
        <v>8912</v>
      </c>
      <c r="AW19" s="186">
        <v>9552</v>
      </c>
      <c r="AX19" s="186"/>
      <c r="AY19" s="186">
        <v>21605</v>
      </c>
      <c r="AZ19" s="186">
        <v>9610</v>
      </c>
      <c r="BA19" s="186">
        <v>11995</v>
      </c>
      <c r="BB19" s="186"/>
      <c r="BC19" s="186">
        <v>286</v>
      </c>
      <c r="BD19" s="186">
        <v>132</v>
      </c>
      <c r="BE19" s="186">
        <v>154</v>
      </c>
    </row>
    <row r="20" spans="1:57" s="105" customFormat="1" ht="14.25" customHeight="1" x14ac:dyDescent="0.2">
      <c r="A20" s="197">
        <v>17</v>
      </c>
      <c r="B20" s="109">
        <v>3458.3923716012082</v>
      </c>
      <c r="C20" s="109">
        <v>2025.721764166994</v>
      </c>
      <c r="D20" s="109">
        <v>1432.6612787997856</v>
      </c>
      <c r="E20" s="109"/>
      <c r="F20" s="109">
        <v>250.32073711219965</v>
      </c>
      <c r="G20" s="109">
        <v>166.22730829420968</v>
      </c>
      <c r="H20" s="109">
        <v>84.097053726169847</v>
      </c>
      <c r="I20" s="109"/>
      <c r="J20" s="109">
        <v>467.40374639769453</v>
      </c>
      <c r="K20" s="109">
        <v>295.29222387320459</v>
      </c>
      <c r="L20" s="109">
        <v>172.11853893866299</v>
      </c>
      <c r="M20" s="109"/>
      <c r="N20" s="109">
        <v>678.5361096468107</v>
      </c>
      <c r="O20" s="109">
        <v>413</v>
      </c>
      <c r="P20" s="109">
        <v>265.49718574108817</v>
      </c>
      <c r="Q20" s="109"/>
      <c r="R20" s="109">
        <v>1607.5088312664413</v>
      </c>
      <c r="S20" s="109">
        <v>918.62237288135589</v>
      </c>
      <c r="T20" s="109">
        <v>688.87015177065769</v>
      </c>
      <c r="U20" s="109"/>
      <c r="V20" s="109">
        <v>437.25675675675672</v>
      </c>
      <c r="W20" s="109">
        <v>227</v>
      </c>
      <c r="X20" s="109">
        <v>210.26415094339623</v>
      </c>
      <c r="Y20" s="109"/>
      <c r="Z20" s="109">
        <v>17</v>
      </c>
      <c r="AA20" s="109">
        <v>5</v>
      </c>
      <c r="AB20" s="109">
        <v>12</v>
      </c>
      <c r="AD20" s="149">
        <v>17</v>
      </c>
      <c r="AE20" s="186">
        <v>35610</v>
      </c>
      <c r="AF20" s="186">
        <v>17798</v>
      </c>
      <c r="AG20" s="186">
        <v>17812</v>
      </c>
      <c r="AH20" s="186"/>
      <c r="AI20" s="186">
        <v>1238</v>
      </c>
      <c r="AJ20" s="186">
        <v>760</v>
      </c>
      <c r="AK20" s="186">
        <v>478</v>
      </c>
      <c r="AL20" s="186"/>
      <c r="AM20" s="186">
        <v>2008</v>
      </c>
      <c r="AN20" s="186">
        <v>1171</v>
      </c>
      <c r="AO20" s="186">
        <v>837</v>
      </c>
      <c r="AP20" s="186"/>
      <c r="AQ20" s="186">
        <v>3777</v>
      </c>
      <c r="AR20" s="186">
        <v>2180</v>
      </c>
      <c r="AS20" s="186">
        <v>1597</v>
      </c>
      <c r="AT20" s="186"/>
      <c r="AU20" s="186">
        <v>8705</v>
      </c>
      <c r="AV20" s="186">
        <v>4566</v>
      </c>
      <c r="AW20" s="186">
        <v>4139</v>
      </c>
      <c r="AX20" s="186"/>
      <c r="AY20" s="186">
        <v>14973</v>
      </c>
      <c r="AZ20" s="186">
        <v>6998</v>
      </c>
      <c r="BA20" s="186">
        <v>7975</v>
      </c>
      <c r="BB20" s="186"/>
      <c r="BC20" s="186">
        <v>4909</v>
      </c>
      <c r="BD20" s="186">
        <v>2123</v>
      </c>
      <c r="BE20" s="186">
        <v>2786</v>
      </c>
    </row>
    <row r="21" spans="1:57" s="105" customFormat="1" ht="14.25" customHeight="1" x14ac:dyDescent="0.2">
      <c r="A21" s="197">
        <v>18</v>
      </c>
      <c r="B21" s="109">
        <v>1808.774244712991</v>
      </c>
      <c r="C21" s="109">
        <v>1111.9450988090564</v>
      </c>
      <c r="D21" s="109">
        <v>696.80800142882651</v>
      </c>
      <c r="E21" s="109"/>
      <c r="F21" s="109">
        <v>143.18346162817824</v>
      </c>
      <c r="G21" s="109">
        <v>97.132824726134587</v>
      </c>
      <c r="H21" s="109">
        <v>46.05314846909301</v>
      </c>
      <c r="I21" s="109"/>
      <c r="J21" s="109">
        <v>215.18587896253601</v>
      </c>
      <c r="K21" s="109">
        <v>143.14165428429916</v>
      </c>
      <c r="L21" s="109">
        <v>72.049620951068235</v>
      </c>
      <c r="M21" s="109"/>
      <c r="N21" s="109">
        <v>267.21112282551394</v>
      </c>
      <c r="O21" s="109">
        <v>162</v>
      </c>
      <c r="P21" s="109">
        <v>105.1969981238274</v>
      </c>
      <c r="Q21" s="109"/>
      <c r="R21" s="109">
        <v>750.70462232243517</v>
      </c>
      <c r="S21" s="109">
        <v>461.31254237288135</v>
      </c>
      <c r="T21" s="109">
        <v>289.36551433389542</v>
      </c>
      <c r="U21" s="109"/>
      <c r="V21" s="109">
        <v>371.21797884841362</v>
      </c>
      <c r="W21" s="109">
        <v>218</v>
      </c>
      <c r="X21" s="109">
        <v>153.1924528301887</v>
      </c>
      <c r="Y21" s="109"/>
      <c r="Z21" s="109">
        <v>61</v>
      </c>
      <c r="AA21" s="109">
        <v>30</v>
      </c>
      <c r="AB21" s="109">
        <v>31</v>
      </c>
      <c r="AD21" s="149">
        <v>18</v>
      </c>
      <c r="AE21" s="186">
        <v>18688</v>
      </c>
      <c r="AF21" s="186">
        <v>9605</v>
      </c>
      <c r="AG21" s="186">
        <v>9083</v>
      </c>
      <c r="AH21" s="186"/>
      <c r="AI21" s="186">
        <v>857</v>
      </c>
      <c r="AJ21" s="186">
        <v>513</v>
      </c>
      <c r="AK21" s="186">
        <v>344</v>
      </c>
      <c r="AL21" s="186"/>
      <c r="AM21" s="186">
        <v>1043</v>
      </c>
      <c r="AN21" s="186">
        <v>601</v>
      </c>
      <c r="AO21" s="186">
        <v>442</v>
      </c>
      <c r="AP21" s="186"/>
      <c r="AQ21" s="186">
        <v>1614</v>
      </c>
      <c r="AR21" s="186">
        <v>935</v>
      </c>
      <c r="AS21" s="186">
        <v>679</v>
      </c>
      <c r="AT21" s="186"/>
      <c r="AU21" s="186">
        <v>4779</v>
      </c>
      <c r="AV21" s="186">
        <v>2553</v>
      </c>
      <c r="AW21" s="186">
        <v>2226</v>
      </c>
      <c r="AX21" s="186"/>
      <c r="AY21" s="186">
        <v>5880</v>
      </c>
      <c r="AZ21" s="186">
        <v>2969</v>
      </c>
      <c r="BA21" s="186">
        <v>2911</v>
      </c>
      <c r="BB21" s="186"/>
      <c r="BC21" s="186">
        <v>4515</v>
      </c>
      <c r="BD21" s="186">
        <v>2034</v>
      </c>
      <c r="BE21" s="186">
        <v>2481</v>
      </c>
    </row>
    <row r="22" spans="1:57" s="105" customFormat="1" ht="14.25" customHeight="1" x14ac:dyDescent="0.2">
      <c r="A22" s="197">
        <v>19</v>
      </c>
      <c r="B22" s="109">
        <v>976.95830815709974</v>
      </c>
      <c r="C22" s="109">
        <v>616.52401518125896</v>
      </c>
      <c r="D22" s="109">
        <v>360.417931773531</v>
      </c>
      <c r="E22" s="109"/>
      <c r="F22" s="109">
        <v>105.13470958712387</v>
      </c>
      <c r="G22" s="109">
        <v>75.102699530516432</v>
      </c>
      <c r="H22" s="109">
        <v>30.034662045060657</v>
      </c>
      <c r="I22" s="109"/>
      <c r="J22" s="109">
        <v>147.12708933717579</v>
      </c>
      <c r="K22" s="109">
        <v>99.09806835066864</v>
      </c>
      <c r="L22" s="109">
        <v>48.033080634045483</v>
      </c>
      <c r="M22" s="109"/>
      <c r="N22" s="109">
        <v>135.10674749604638</v>
      </c>
      <c r="O22" s="109">
        <v>90</v>
      </c>
      <c r="P22" s="109">
        <v>45.084427767354597</v>
      </c>
      <c r="Q22" s="109"/>
      <c r="R22" s="109">
        <v>330.31003382187146</v>
      </c>
      <c r="S22" s="109">
        <v>199.13491525423731</v>
      </c>
      <c r="T22" s="109">
        <v>131.16568296795953</v>
      </c>
      <c r="U22" s="109"/>
      <c r="V22" s="109">
        <v>228.13396004700351</v>
      </c>
      <c r="W22" s="109">
        <v>131</v>
      </c>
      <c r="X22" s="109">
        <v>97.122012578616349</v>
      </c>
      <c r="Y22" s="109"/>
      <c r="Z22" s="109">
        <v>31</v>
      </c>
      <c r="AA22" s="109">
        <v>22</v>
      </c>
      <c r="AB22" s="109">
        <v>9</v>
      </c>
      <c r="AD22" s="149">
        <v>19</v>
      </c>
      <c r="AE22" s="186">
        <v>9378</v>
      </c>
      <c r="AF22" s="186">
        <v>4907</v>
      </c>
      <c r="AG22" s="186">
        <v>4471</v>
      </c>
      <c r="AH22" s="186"/>
      <c r="AI22" s="186">
        <v>625</v>
      </c>
      <c r="AJ22" s="186">
        <v>379</v>
      </c>
      <c r="AK22" s="186">
        <v>246</v>
      </c>
      <c r="AL22" s="186"/>
      <c r="AM22" s="186">
        <v>732</v>
      </c>
      <c r="AN22" s="186">
        <v>417</v>
      </c>
      <c r="AO22" s="186">
        <v>315</v>
      </c>
      <c r="AP22" s="186"/>
      <c r="AQ22" s="186">
        <v>936</v>
      </c>
      <c r="AR22" s="186">
        <v>499</v>
      </c>
      <c r="AS22" s="186">
        <v>437</v>
      </c>
      <c r="AT22" s="186"/>
      <c r="AU22" s="186">
        <v>2653</v>
      </c>
      <c r="AV22" s="186">
        <v>1378</v>
      </c>
      <c r="AW22" s="186">
        <v>1275</v>
      </c>
      <c r="AX22" s="186"/>
      <c r="AY22" s="186">
        <v>3080</v>
      </c>
      <c r="AZ22" s="186">
        <v>1578</v>
      </c>
      <c r="BA22" s="186">
        <v>1502</v>
      </c>
      <c r="BB22" s="186"/>
      <c r="BC22" s="186">
        <v>1352</v>
      </c>
      <c r="BD22" s="186">
        <v>656</v>
      </c>
      <c r="BE22" s="186">
        <v>696</v>
      </c>
    </row>
    <row r="23" spans="1:57" s="105" customFormat="1" ht="14.25" customHeight="1" x14ac:dyDescent="0.2">
      <c r="A23" s="197">
        <v>20</v>
      </c>
      <c r="B23" s="109">
        <v>634.62250755287016</v>
      </c>
      <c r="C23" s="109">
        <v>371.31560005234917</v>
      </c>
      <c r="D23" s="109">
        <v>263.30532237899627</v>
      </c>
      <c r="E23" s="109"/>
      <c r="F23" s="109">
        <v>93.119314205738277</v>
      </c>
      <c r="G23" s="109">
        <v>59.080790297339597</v>
      </c>
      <c r="H23" s="109">
        <v>34.039283651068743</v>
      </c>
      <c r="I23" s="109"/>
      <c r="J23" s="109">
        <v>136.11757925072047</v>
      </c>
      <c r="K23" s="109">
        <v>82.08122833085686</v>
      </c>
      <c r="L23" s="109">
        <v>54.037215713301173</v>
      </c>
      <c r="M23" s="109"/>
      <c r="N23" s="109">
        <v>105.08302583025831</v>
      </c>
      <c r="O23" s="109">
        <v>75</v>
      </c>
      <c r="P23" s="109">
        <v>30.056285178236401</v>
      </c>
      <c r="Q23" s="109"/>
      <c r="R23" s="109">
        <v>178.16723036452461</v>
      </c>
      <c r="S23" s="109">
        <v>89.060338983050841</v>
      </c>
      <c r="T23" s="109">
        <v>89.112563237774026</v>
      </c>
      <c r="U23" s="109"/>
      <c r="V23" s="109">
        <v>107.06286721504114</v>
      </c>
      <c r="W23" s="109">
        <v>57</v>
      </c>
      <c r="X23" s="109">
        <v>50.062893081761004</v>
      </c>
      <c r="Y23" s="109"/>
      <c r="Z23" s="109">
        <v>15</v>
      </c>
      <c r="AA23" s="109">
        <v>9</v>
      </c>
      <c r="AB23" s="109">
        <v>6</v>
      </c>
      <c r="AD23" s="149">
        <v>20</v>
      </c>
      <c r="AE23" s="186">
        <v>5806</v>
      </c>
      <c r="AF23" s="186">
        <v>3031</v>
      </c>
      <c r="AG23" s="186">
        <v>2775</v>
      </c>
      <c r="AH23" s="186"/>
      <c r="AI23" s="186">
        <v>468</v>
      </c>
      <c r="AJ23" s="186">
        <v>290</v>
      </c>
      <c r="AK23" s="186">
        <v>178</v>
      </c>
      <c r="AL23" s="186"/>
      <c r="AM23" s="186">
        <v>538</v>
      </c>
      <c r="AN23" s="186">
        <v>312</v>
      </c>
      <c r="AO23" s="186">
        <v>226</v>
      </c>
      <c r="AP23" s="186"/>
      <c r="AQ23" s="186">
        <v>667</v>
      </c>
      <c r="AR23" s="186">
        <v>383</v>
      </c>
      <c r="AS23" s="186">
        <v>284</v>
      </c>
      <c r="AT23" s="186"/>
      <c r="AU23" s="186">
        <v>1765</v>
      </c>
      <c r="AV23" s="186">
        <v>881</v>
      </c>
      <c r="AW23" s="186">
        <v>884</v>
      </c>
      <c r="AX23" s="186"/>
      <c r="AY23" s="186">
        <v>1610</v>
      </c>
      <c r="AZ23" s="186">
        <v>789</v>
      </c>
      <c r="BA23" s="186">
        <v>821</v>
      </c>
      <c r="BB23" s="186"/>
      <c r="BC23" s="186">
        <v>758</v>
      </c>
      <c r="BD23" s="186">
        <v>376</v>
      </c>
      <c r="BE23" s="186">
        <v>382</v>
      </c>
    </row>
    <row r="24" spans="1:57" s="105" customFormat="1" ht="14.25" customHeight="1" x14ac:dyDescent="0.2">
      <c r="A24" s="197">
        <v>21</v>
      </c>
      <c r="B24" s="109">
        <v>439.43104229607252</v>
      </c>
      <c r="C24" s="109">
        <v>266.22627928281639</v>
      </c>
      <c r="D24" s="109">
        <v>173.20083943561349</v>
      </c>
      <c r="E24" s="109"/>
      <c r="F24" s="109">
        <v>68.087240494518312</v>
      </c>
      <c r="G24" s="109">
        <v>44.060250391236302</v>
      </c>
      <c r="H24" s="109">
        <v>24.027729636048527</v>
      </c>
      <c r="I24" s="109"/>
      <c r="J24" s="109">
        <v>110.09510086455332</v>
      </c>
      <c r="K24" s="109">
        <v>76.075284794452699</v>
      </c>
      <c r="L24" s="109">
        <v>34.023432115782221</v>
      </c>
      <c r="M24" s="109"/>
      <c r="N24" s="109">
        <v>69.054559831312602</v>
      </c>
      <c r="O24" s="109">
        <v>42</v>
      </c>
      <c r="P24" s="109">
        <v>27.050656660412759</v>
      </c>
      <c r="Q24" s="109"/>
      <c r="R24" s="109">
        <v>119.11180007515972</v>
      </c>
      <c r="S24" s="109">
        <v>63.042711864406776</v>
      </c>
      <c r="T24" s="109">
        <v>56.070826306913993</v>
      </c>
      <c r="U24" s="109"/>
      <c r="V24" s="109">
        <v>68.039952996474725</v>
      </c>
      <c r="W24" s="109">
        <v>37</v>
      </c>
      <c r="X24" s="109">
        <v>31.038993710691823</v>
      </c>
      <c r="Y24" s="109"/>
      <c r="Z24" s="109">
        <v>5</v>
      </c>
      <c r="AA24" s="109">
        <v>4</v>
      </c>
      <c r="AB24" s="109">
        <v>1</v>
      </c>
      <c r="AD24" s="149">
        <v>21</v>
      </c>
      <c r="AE24" s="186">
        <v>4376</v>
      </c>
      <c r="AF24" s="186">
        <v>2233</v>
      </c>
      <c r="AG24" s="186">
        <v>2143</v>
      </c>
      <c r="AH24" s="186"/>
      <c r="AI24" s="186">
        <v>381</v>
      </c>
      <c r="AJ24" s="186">
        <v>240</v>
      </c>
      <c r="AK24" s="186">
        <v>141</v>
      </c>
      <c r="AL24" s="186"/>
      <c r="AM24" s="186">
        <v>505</v>
      </c>
      <c r="AN24" s="186">
        <v>303</v>
      </c>
      <c r="AO24" s="186">
        <v>202</v>
      </c>
      <c r="AP24" s="186"/>
      <c r="AQ24" s="186">
        <v>475</v>
      </c>
      <c r="AR24" s="186">
        <v>259</v>
      </c>
      <c r="AS24" s="186">
        <v>216</v>
      </c>
      <c r="AT24" s="186"/>
      <c r="AU24" s="186">
        <v>1422</v>
      </c>
      <c r="AV24" s="186">
        <v>683</v>
      </c>
      <c r="AW24" s="186">
        <v>739</v>
      </c>
      <c r="AX24" s="186"/>
      <c r="AY24" s="186">
        <v>1148</v>
      </c>
      <c r="AZ24" s="186">
        <v>559</v>
      </c>
      <c r="BA24" s="186">
        <v>589</v>
      </c>
      <c r="BB24" s="186"/>
      <c r="BC24" s="186">
        <v>445</v>
      </c>
      <c r="BD24" s="186">
        <v>189</v>
      </c>
      <c r="BE24" s="186">
        <v>256</v>
      </c>
    </row>
    <row r="25" spans="1:57" s="105" customFormat="1" ht="14.25" customHeight="1" x14ac:dyDescent="0.2">
      <c r="A25" s="197">
        <v>22</v>
      </c>
      <c r="B25" s="109">
        <v>354.34758308157103</v>
      </c>
      <c r="C25" s="109">
        <v>231.19650569297212</v>
      </c>
      <c r="D25" s="109">
        <v>123.14279335595643</v>
      </c>
      <c r="E25" s="109"/>
      <c r="F25" s="109">
        <v>63.080825752274322</v>
      </c>
      <c r="G25" s="109">
        <v>43.058881064162755</v>
      </c>
      <c r="H25" s="109">
        <v>20.02310803004044</v>
      </c>
      <c r="I25" s="109"/>
      <c r="J25" s="109">
        <v>84.072622478386165</v>
      </c>
      <c r="K25" s="109">
        <v>56.055473006438831</v>
      </c>
      <c r="L25" s="109">
        <v>28.019297036526531</v>
      </c>
      <c r="M25" s="109"/>
      <c r="N25" s="109">
        <v>65.051396942540862</v>
      </c>
      <c r="O25" s="109">
        <v>42</v>
      </c>
      <c r="P25" s="109">
        <v>23.043151969981238</v>
      </c>
      <c r="Q25" s="109"/>
      <c r="R25" s="109">
        <v>87.081736189402491</v>
      </c>
      <c r="S25" s="109">
        <v>59.04</v>
      </c>
      <c r="T25" s="109">
        <v>28.035413153456997</v>
      </c>
      <c r="U25" s="109"/>
      <c r="V25" s="109">
        <v>50.029377203290245</v>
      </c>
      <c r="W25" s="109">
        <v>29</v>
      </c>
      <c r="X25" s="109">
        <v>21.026415094339622</v>
      </c>
      <c r="Y25" s="109"/>
      <c r="Z25" s="109">
        <v>5</v>
      </c>
      <c r="AA25" s="109">
        <v>2</v>
      </c>
      <c r="AB25" s="109">
        <v>3</v>
      </c>
      <c r="AD25" s="149">
        <v>22</v>
      </c>
      <c r="AE25" s="186">
        <v>3418</v>
      </c>
      <c r="AF25" s="186">
        <v>1638</v>
      </c>
      <c r="AG25" s="186">
        <v>1780</v>
      </c>
      <c r="AH25" s="186"/>
      <c r="AI25" s="186">
        <v>293</v>
      </c>
      <c r="AJ25" s="186">
        <v>172</v>
      </c>
      <c r="AK25" s="186">
        <v>121</v>
      </c>
      <c r="AL25" s="186"/>
      <c r="AM25" s="186">
        <v>390</v>
      </c>
      <c r="AN25" s="186">
        <v>222</v>
      </c>
      <c r="AO25" s="186">
        <v>168</v>
      </c>
      <c r="AP25" s="186"/>
      <c r="AQ25" s="186">
        <v>390</v>
      </c>
      <c r="AR25" s="186">
        <v>227</v>
      </c>
      <c r="AS25" s="186">
        <v>163</v>
      </c>
      <c r="AT25" s="186"/>
      <c r="AU25" s="186">
        <v>1146</v>
      </c>
      <c r="AV25" s="186">
        <v>538</v>
      </c>
      <c r="AW25" s="186">
        <v>608</v>
      </c>
      <c r="AX25" s="186"/>
      <c r="AY25" s="186">
        <v>860</v>
      </c>
      <c r="AZ25" s="186">
        <v>367</v>
      </c>
      <c r="BA25" s="186">
        <v>493</v>
      </c>
      <c r="BB25" s="186"/>
      <c r="BC25" s="186">
        <v>339</v>
      </c>
      <c r="BD25" s="186">
        <v>112</v>
      </c>
      <c r="BE25" s="186">
        <v>227</v>
      </c>
    </row>
    <row r="26" spans="1:57" s="105" customFormat="1" ht="14.25" customHeight="1" x14ac:dyDescent="0.2">
      <c r="A26" s="197">
        <v>23</v>
      </c>
      <c r="B26" s="109">
        <v>308.302416918429</v>
      </c>
      <c r="C26" s="109">
        <v>179.15227064520352</v>
      </c>
      <c r="D26" s="109">
        <v>129.14975888551527</v>
      </c>
      <c r="E26" s="109"/>
      <c r="F26" s="109">
        <v>64.082108700723126</v>
      </c>
      <c r="G26" s="109">
        <v>42.057511737089207</v>
      </c>
      <c r="H26" s="109">
        <v>22.025418833044483</v>
      </c>
      <c r="I26" s="109"/>
      <c r="J26" s="109">
        <v>67.057925072046103</v>
      </c>
      <c r="K26" s="109">
        <v>38.03764239722635</v>
      </c>
      <c r="L26" s="109">
        <v>29.019986216402479</v>
      </c>
      <c r="M26" s="109"/>
      <c r="N26" s="109">
        <v>60.047443331576169</v>
      </c>
      <c r="O26" s="109">
        <v>40</v>
      </c>
      <c r="P26" s="109">
        <v>20.037523452157597</v>
      </c>
      <c r="Q26" s="109"/>
      <c r="R26" s="109">
        <v>82.07703870725291</v>
      </c>
      <c r="S26" s="109">
        <v>42.028474576271186</v>
      </c>
      <c r="T26" s="109">
        <v>40.050590219224283</v>
      </c>
      <c r="U26" s="109"/>
      <c r="V26" s="109">
        <v>31.018213866039954</v>
      </c>
      <c r="W26" s="109">
        <v>15.000000000000002</v>
      </c>
      <c r="X26" s="109">
        <v>16.020125786163522</v>
      </c>
      <c r="Y26" s="109"/>
      <c r="Z26" s="109">
        <v>4</v>
      </c>
      <c r="AA26" s="109">
        <v>2</v>
      </c>
      <c r="AB26" s="109">
        <v>2</v>
      </c>
      <c r="AD26" s="149">
        <v>23</v>
      </c>
      <c r="AE26" s="186">
        <v>2886</v>
      </c>
      <c r="AF26" s="186">
        <v>1362</v>
      </c>
      <c r="AG26" s="186">
        <v>1524</v>
      </c>
      <c r="AH26" s="186"/>
      <c r="AI26" s="186">
        <v>271</v>
      </c>
      <c r="AJ26" s="186">
        <v>151</v>
      </c>
      <c r="AK26" s="186">
        <v>120</v>
      </c>
      <c r="AL26" s="186"/>
      <c r="AM26" s="186">
        <v>300</v>
      </c>
      <c r="AN26" s="186">
        <v>174</v>
      </c>
      <c r="AO26" s="186">
        <v>126</v>
      </c>
      <c r="AP26" s="186"/>
      <c r="AQ26" s="186">
        <v>344</v>
      </c>
      <c r="AR26" s="186">
        <v>185</v>
      </c>
      <c r="AS26" s="186">
        <v>159</v>
      </c>
      <c r="AT26" s="186"/>
      <c r="AU26" s="186">
        <v>1012</v>
      </c>
      <c r="AV26" s="186">
        <v>466</v>
      </c>
      <c r="AW26" s="186">
        <v>546</v>
      </c>
      <c r="AX26" s="186"/>
      <c r="AY26" s="186">
        <v>668</v>
      </c>
      <c r="AZ26" s="186">
        <v>275</v>
      </c>
      <c r="BA26" s="186">
        <v>393</v>
      </c>
      <c r="BB26" s="186"/>
      <c r="BC26" s="186">
        <v>291</v>
      </c>
      <c r="BD26" s="186">
        <v>111</v>
      </c>
      <c r="BE26" s="186">
        <v>180</v>
      </c>
    </row>
    <row r="27" spans="1:57" s="105" customFormat="1" ht="14.25" customHeight="1" x14ac:dyDescent="0.2">
      <c r="A27" s="197">
        <v>24</v>
      </c>
      <c r="B27" s="109">
        <v>249.24448640483385</v>
      </c>
      <c r="C27" s="109">
        <v>144.12249705535925</v>
      </c>
      <c r="D27" s="109">
        <v>105.12189676727988</v>
      </c>
      <c r="E27" s="109"/>
      <c r="F27" s="109">
        <v>44.056449731747136</v>
      </c>
      <c r="G27" s="109">
        <v>24.03286384976526</v>
      </c>
      <c r="H27" s="109">
        <v>20.02310803004044</v>
      </c>
      <c r="I27" s="109"/>
      <c r="J27" s="109">
        <v>70.060518731988466</v>
      </c>
      <c r="K27" s="109">
        <v>38.03764239722635</v>
      </c>
      <c r="L27" s="109">
        <v>32.022053756030324</v>
      </c>
      <c r="M27" s="109"/>
      <c r="N27" s="109">
        <v>33.02609383236689</v>
      </c>
      <c r="O27" s="109">
        <v>20</v>
      </c>
      <c r="P27" s="109">
        <v>13.02439024390244</v>
      </c>
      <c r="Q27" s="109"/>
      <c r="R27" s="109">
        <v>62.058248778654637</v>
      </c>
      <c r="S27" s="109">
        <v>38.025762711864409</v>
      </c>
      <c r="T27" s="109">
        <v>24.030354131534569</v>
      </c>
      <c r="U27" s="109"/>
      <c r="V27" s="109">
        <v>40.0235017626322</v>
      </c>
      <c r="W27" s="109">
        <v>24</v>
      </c>
      <c r="X27" s="109">
        <v>16.020125786163522</v>
      </c>
      <c r="Y27" s="109"/>
      <c r="Z27" s="109">
        <v>0</v>
      </c>
      <c r="AA27" s="109">
        <v>0</v>
      </c>
      <c r="AB27" s="109">
        <v>0</v>
      </c>
      <c r="AD27" s="149">
        <v>24</v>
      </c>
      <c r="AE27" s="186">
        <v>2452</v>
      </c>
      <c r="AF27" s="186">
        <v>1187</v>
      </c>
      <c r="AG27" s="186">
        <v>1265</v>
      </c>
      <c r="AH27" s="186"/>
      <c r="AI27" s="186">
        <v>218</v>
      </c>
      <c r="AJ27" s="186">
        <v>128</v>
      </c>
      <c r="AK27" s="186">
        <v>90</v>
      </c>
      <c r="AL27" s="186"/>
      <c r="AM27" s="186">
        <v>273</v>
      </c>
      <c r="AN27" s="186">
        <v>147</v>
      </c>
      <c r="AO27" s="186">
        <v>126</v>
      </c>
      <c r="AP27" s="186"/>
      <c r="AQ27" s="186">
        <v>289</v>
      </c>
      <c r="AR27" s="186">
        <v>170</v>
      </c>
      <c r="AS27" s="186">
        <v>119</v>
      </c>
      <c r="AT27" s="186"/>
      <c r="AU27" s="186">
        <v>828</v>
      </c>
      <c r="AV27" s="186">
        <v>382</v>
      </c>
      <c r="AW27" s="186">
        <v>446</v>
      </c>
      <c r="AX27" s="186"/>
      <c r="AY27" s="186">
        <v>556</v>
      </c>
      <c r="AZ27" s="186">
        <v>249</v>
      </c>
      <c r="BA27" s="186">
        <v>307</v>
      </c>
      <c r="BB27" s="186"/>
      <c r="BC27" s="186">
        <v>288</v>
      </c>
      <c r="BD27" s="186">
        <v>111</v>
      </c>
      <c r="BE27" s="186">
        <v>177</v>
      </c>
    </row>
    <row r="28" spans="1:57" s="105" customFormat="1" ht="14.25" customHeight="1" x14ac:dyDescent="0.2">
      <c r="A28" s="197" t="s">
        <v>43</v>
      </c>
      <c r="B28" s="109">
        <v>815.80022658610278</v>
      </c>
      <c r="C28" s="109">
        <v>423.35983510011778</v>
      </c>
      <c r="D28" s="109">
        <v>392.45508126451153</v>
      </c>
      <c r="E28" s="109"/>
      <c r="F28" s="109">
        <v>136.17448098903662</v>
      </c>
      <c r="G28" s="109">
        <v>72.098591549295776</v>
      </c>
      <c r="H28" s="109">
        <v>64.0739456961294</v>
      </c>
      <c r="I28" s="109"/>
      <c r="J28" s="109">
        <v>217.18760806916427</v>
      </c>
      <c r="K28" s="109">
        <v>115.11391778107973</v>
      </c>
      <c r="L28" s="109">
        <v>102.07029634734666</v>
      </c>
      <c r="M28" s="109"/>
      <c r="N28" s="109">
        <v>148.11702688455458</v>
      </c>
      <c r="O28" s="109">
        <v>68</v>
      </c>
      <c r="P28" s="109">
        <v>80.150093808630388</v>
      </c>
      <c r="Q28" s="109"/>
      <c r="R28" s="109">
        <v>186.17474633596393</v>
      </c>
      <c r="S28" s="109">
        <v>102.06915254237289</v>
      </c>
      <c r="T28" s="109">
        <v>84.106239460371</v>
      </c>
      <c r="U28" s="109"/>
      <c r="V28" s="109">
        <v>121.0710928319624</v>
      </c>
      <c r="W28" s="109">
        <v>62</v>
      </c>
      <c r="X28" s="109">
        <v>59.074213836477988</v>
      </c>
      <c r="Y28" s="109"/>
      <c r="Z28" s="109">
        <v>7</v>
      </c>
      <c r="AA28" s="109">
        <v>4</v>
      </c>
      <c r="AB28" s="109">
        <v>3</v>
      </c>
      <c r="AD28" s="149" t="s">
        <v>43</v>
      </c>
      <c r="AE28" s="186">
        <v>6215</v>
      </c>
      <c r="AF28" s="186">
        <v>2795</v>
      </c>
      <c r="AG28" s="186">
        <v>3420</v>
      </c>
      <c r="AH28" s="186"/>
      <c r="AI28" s="186">
        <v>573</v>
      </c>
      <c r="AJ28" s="186">
        <v>310</v>
      </c>
      <c r="AK28" s="186">
        <v>263</v>
      </c>
      <c r="AL28" s="186"/>
      <c r="AM28" s="186">
        <v>691</v>
      </c>
      <c r="AN28" s="186">
        <v>365</v>
      </c>
      <c r="AO28" s="186">
        <v>326</v>
      </c>
      <c r="AP28" s="186"/>
      <c r="AQ28" s="186">
        <v>728</v>
      </c>
      <c r="AR28" s="186">
        <v>368</v>
      </c>
      <c r="AS28" s="186">
        <v>360</v>
      </c>
      <c r="AT28" s="186"/>
      <c r="AU28" s="186">
        <v>2005</v>
      </c>
      <c r="AV28" s="186">
        <v>871</v>
      </c>
      <c r="AW28" s="186">
        <v>1134</v>
      </c>
      <c r="AX28" s="186"/>
      <c r="AY28" s="186">
        <v>1602</v>
      </c>
      <c r="AZ28" s="186">
        <v>668</v>
      </c>
      <c r="BA28" s="186">
        <v>934</v>
      </c>
      <c r="BB28" s="186"/>
      <c r="BC28" s="186">
        <v>616</v>
      </c>
      <c r="BD28" s="186">
        <v>213</v>
      </c>
      <c r="BE28" s="186">
        <v>403</v>
      </c>
    </row>
    <row r="29" spans="1:57" s="105" customFormat="1" ht="14.25" customHeight="1" x14ac:dyDescent="0.2">
      <c r="A29" s="197" t="s">
        <v>44</v>
      </c>
      <c r="B29" s="109">
        <v>476.46737160120847</v>
      </c>
      <c r="C29" s="109">
        <v>198.16843345111897</v>
      </c>
      <c r="D29" s="109">
        <v>278.3227362028934</v>
      </c>
      <c r="E29" s="109"/>
      <c r="F29" s="109">
        <v>93.119314205738277</v>
      </c>
      <c r="G29" s="109">
        <v>35.047926447574334</v>
      </c>
      <c r="H29" s="109">
        <v>58.06701328711727</v>
      </c>
      <c r="I29" s="109"/>
      <c r="J29" s="109">
        <v>94.081268011527371</v>
      </c>
      <c r="K29" s="109">
        <v>39.038632986627043</v>
      </c>
      <c r="L29" s="109">
        <v>55.037904893177121</v>
      </c>
      <c r="M29" s="109"/>
      <c r="N29" s="109">
        <v>107.08460727464417</v>
      </c>
      <c r="O29" s="109">
        <v>40</v>
      </c>
      <c r="P29" s="109">
        <v>67.125703564727957</v>
      </c>
      <c r="Q29" s="109"/>
      <c r="R29" s="109">
        <v>101.09488913942127</v>
      </c>
      <c r="S29" s="109">
        <v>44.029830508474582</v>
      </c>
      <c r="T29" s="109">
        <v>57.072091062394598</v>
      </c>
      <c r="U29" s="109"/>
      <c r="V29" s="109">
        <v>80.047003525264401</v>
      </c>
      <c r="W29" s="109">
        <v>39</v>
      </c>
      <c r="X29" s="109">
        <v>41.051572327044028</v>
      </c>
      <c r="Y29" s="109"/>
      <c r="Z29" s="109">
        <v>1</v>
      </c>
      <c r="AA29" s="109">
        <v>1</v>
      </c>
      <c r="AB29" s="109">
        <v>0</v>
      </c>
      <c r="AD29" s="149" t="s">
        <v>44</v>
      </c>
      <c r="AE29" s="186">
        <v>3164</v>
      </c>
      <c r="AF29" s="186">
        <v>1266</v>
      </c>
      <c r="AG29" s="186">
        <v>1898</v>
      </c>
      <c r="AH29" s="186"/>
      <c r="AI29" s="186">
        <v>305</v>
      </c>
      <c r="AJ29" s="186">
        <v>129</v>
      </c>
      <c r="AK29" s="186">
        <v>176</v>
      </c>
      <c r="AL29" s="186"/>
      <c r="AM29" s="186">
        <v>350</v>
      </c>
      <c r="AN29" s="186">
        <v>143</v>
      </c>
      <c r="AO29" s="186">
        <v>207</v>
      </c>
      <c r="AP29" s="186"/>
      <c r="AQ29" s="186">
        <v>396</v>
      </c>
      <c r="AR29" s="186">
        <v>165</v>
      </c>
      <c r="AS29" s="186">
        <v>231</v>
      </c>
      <c r="AT29" s="186"/>
      <c r="AU29" s="186">
        <v>1051</v>
      </c>
      <c r="AV29" s="186">
        <v>454</v>
      </c>
      <c r="AW29" s="186">
        <v>597</v>
      </c>
      <c r="AX29" s="186"/>
      <c r="AY29" s="186">
        <v>714</v>
      </c>
      <c r="AZ29" s="186">
        <v>264</v>
      </c>
      <c r="BA29" s="186">
        <v>450</v>
      </c>
      <c r="BB29" s="186"/>
      <c r="BC29" s="186">
        <v>348</v>
      </c>
      <c r="BD29" s="186">
        <v>111</v>
      </c>
      <c r="BE29" s="186">
        <v>237</v>
      </c>
    </row>
    <row r="30" spans="1:57" s="105" customFormat="1" ht="14.25" customHeight="1" x14ac:dyDescent="0.2">
      <c r="A30" s="197" t="s">
        <v>45</v>
      </c>
      <c r="B30" s="109">
        <v>292.28670694864047</v>
      </c>
      <c r="C30" s="109">
        <v>89.075709985603979</v>
      </c>
      <c r="D30" s="109">
        <v>203.23566708340778</v>
      </c>
      <c r="E30" s="109"/>
      <c r="F30" s="109">
        <v>63.080825752274322</v>
      </c>
      <c r="G30" s="109">
        <v>17.02327856025039</v>
      </c>
      <c r="H30" s="109">
        <v>46.05314846909301</v>
      </c>
      <c r="I30" s="109"/>
      <c r="J30" s="109">
        <v>63.054466858789624</v>
      </c>
      <c r="K30" s="109">
        <v>25.024764735017335</v>
      </c>
      <c r="L30" s="109">
        <v>38.026188835286007</v>
      </c>
      <c r="M30" s="109"/>
      <c r="N30" s="109">
        <v>50.039536109646811</v>
      </c>
      <c r="O30" s="109">
        <v>10</v>
      </c>
      <c r="P30" s="109">
        <v>40.075046904315194</v>
      </c>
      <c r="Q30" s="109"/>
      <c r="R30" s="109">
        <v>70.065764750093948</v>
      </c>
      <c r="S30" s="109">
        <v>21.014237288135593</v>
      </c>
      <c r="T30" s="109">
        <v>49.061973018549743</v>
      </c>
      <c r="U30" s="109"/>
      <c r="V30" s="109">
        <v>45.026439482961223</v>
      </c>
      <c r="W30" s="109">
        <v>15.000000000000002</v>
      </c>
      <c r="X30" s="109">
        <v>30.037735849056602</v>
      </c>
      <c r="Y30" s="109"/>
      <c r="Z30" s="225">
        <v>1</v>
      </c>
      <c r="AA30" s="225">
        <v>1</v>
      </c>
      <c r="AB30" s="225">
        <v>0</v>
      </c>
      <c r="AD30" s="149" t="s">
        <v>45</v>
      </c>
      <c r="AE30" s="186">
        <v>1730</v>
      </c>
      <c r="AF30" s="186">
        <v>577</v>
      </c>
      <c r="AG30" s="186">
        <v>1153</v>
      </c>
      <c r="AH30" s="186"/>
      <c r="AI30" s="186">
        <v>196</v>
      </c>
      <c r="AJ30" s="186">
        <v>64</v>
      </c>
      <c r="AK30" s="186">
        <v>132</v>
      </c>
      <c r="AL30" s="186"/>
      <c r="AM30" s="186">
        <v>191</v>
      </c>
      <c r="AN30" s="186">
        <v>63</v>
      </c>
      <c r="AO30" s="186">
        <v>128</v>
      </c>
      <c r="AP30" s="186"/>
      <c r="AQ30" s="186">
        <v>177</v>
      </c>
      <c r="AR30" s="186">
        <v>69</v>
      </c>
      <c r="AS30" s="186">
        <v>108</v>
      </c>
      <c r="AT30" s="186"/>
      <c r="AU30" s="186">
        <v>580</v>
      </c>
      <c r="AV30" s="186">
        <v>178</v>
      </c>
      <c r="AW30" s="186">
        <v>402</v>
      </c>
      <c r="AX30" s="186"/>
      <c r="AY30" s="186">
        <v>381</v>
      </c>
      <c r="AZ30" s="186">
        <v>135</v>
      </c>
      <c r="BA30" s="186">
        <v>246</v>
      </c>
      <c r="BB30" s="186"/>
      <c r="BC30" s="186">
        <v>205</v>
      </c>
      <c r="BD30" s="186">
        <v>68</v>
      </c>
      <c r="BE30" s="186">
        <v>137</v>
      </c>
    </row>
    <row r="31" spans="1:57" s="105" customFormat="1" ht="14.25" customHeight="1" x14ac:dyDescent="0.2">
      <c r="A31" s="197" t="s">
        <v>46</v>
      </c>
      <c r="B31" s="109">
        <v>105.10309667673715</v>
      </c>
      <c r="C31" s="109">
        <v>33.02807224185316</v>
      </c>
      <c r="D31" s="109">
        <v>72.083586354706199</v>
      </c>
      <c r="E31" s="109"/>
      <c r="F31" s="109">
        <v>21.026941917424772</v>
      </c>
      <c r="G31" s="109">
        <v>6.008215962441315</v>
      </c>
      <c r="H31" s="109">
        <v>15.017331022530328</v>
      </c>
      <c r="I31" s="109"/>
      <c r="J31" s="109">
        <v>21.018155619596541</v>
      </c>
      <c r="K31" s="109">
        <v>6.0059435364041605</v>
      </c>
      <c r="L31" s="109">
        <v>15.010337698139216</v>
      </c>
      <c r="M31" s="109"/>
      <c r="N31" s="109">
        <v>15.011860832894042</v>
      </c>
      <c r="O31" s="109">
        <v>3</v>
      </c>
      <c r="P31" s="109">
        <v>12.022514071294559</v>
      </c>
      <c r="Q31" s="109"/>
      <c r="R31" s="109">
        <v>27.025366403607666</v>
      </c>
      <c r="S31" s="109">
        <v>11.007457627118646</v>
      </c>
      <c r="T31" s="109">
        <v>16.020236087689714</v>
      </c>
      <c r="U31" s="109"/>
      <c r="V31" s="225">
        <v>20.0117508813161</v>
      </c>
      <c r="W31" s="225">
        <v>7</v>
      </c>
      <c r="X31" s="225">
        <v>13.016352201257861</v>
      </c>
      <c r="Y31" s="109"/>
      <c r="Z31" s="225">
        <v>1</v>
      </c>
      <c r="AA31" s="225">
        <v>0</v>
      </c>
      <c r="AB31" s="225">
        <v>1</v>
      </c>
      <c r="AD31" s="149" t="s">
        <v>46</v>
      </c>
      <c r="AE31" s="186">
        <v>677</v>
      </c>
      <c r="AF31" s="186">
        <v>213</v>
      </c>
      <c r="AG31" s="186">
        <v>464</v>
      </c>
      <c r="AH31" s="186"/>
      <c r="AI31" s="186">
        <v>58</v>
      </c>
      <c r="AJ31" s="186">
        <v>13</v>
      </c>
      <c r="AK31" s="186">
        <v>45</v>
      </c>
      <c r="AL31" s="186"/>
      <c r="AM31" s="186">
        <v>74</v>
      </c>
      <c r="AN31" s="186">
        <v>17</v>
      </c>
      <c r="AO31" s="186">
        <v>57</v>
      </c>
      <c r="AP31" s="186"/>
      <c r="AQ31" s="186">
        <v>82</v>
      </c>
      <c r="AR31" s="186">
        <v>27</v>
      </c>
      <c r="AS31" s="186">
        <v>55</v>
      </c>
      <c r="AT31" s="186"/>
      <c r="AU31" s="186">
        <v>230</v>
      </c>
      <c r="AV31" s="186">
        <v>69</v>
      </c>
      <c r="AW31" s="186">
        <v>161</v>
      </c>
      <c r="AX31" s="186"/>
      <c r="AY31" s="186">
        <v>164</v>
      </c>
      <c r="AZ31" s="186">
        <v>62</v>
      </c>
      <c r="BA31" s="186">
        <v>102</v>
      </c>
      <c r="BB31" s="186"/>
      <c r="BC31" s="186">
        <v>69</v>
      </c>
      <c r="BD31" s="186">
        <v>25</v>
      </c>
      <c r="BE31" s="186">
        <v>44</v>
      </c>
    </row>
    <row r="32" spans="1:57" s="105" customFormat="1" ht="14.25" customHeight="1" x14ac:dyDescent="0.2">
      <c r="A32" s="197" t="s">
        <v>81</v>
      </c>
      <c r="B32" s="109">
        <v>39.038293051359517</v>
      </c>
      <c r="C32" s="109">
        <v>11.009357413951053</v>
      </c>
      <c r="D32" s="109">
        <v>28.032505804607968</v>
      </c>
      <c r="E32" s="109"/>
      <c r="F32" s="109">
        <v>8.0102635875903907</v>
      </c>
      <c r="G32" s="109">
        <v>2.0027386541471048</v>
      </c>
      <c r="H32" s="109">
        <v>6.0069324090121317</v>
      </c>
      <c r="I32" s="109"/>
      <c r="J32" s="109">
        <v>5.0043227665706045</v>
      </c>
      <c r="K32" s="109">
        <v>2.0019811788013868</v>
      </c>
      <c r="L32" s="109">
        <v>3.0020675396278427</v>
      </c>
      <c r="M32" s="109"/>
      <c r="N32" s="109">
        <v>7.0055350553505535</v>
      </c>
      <c r="O32" s="109">
        <v>2</v>
      </c>
      <c r="P32" s="109">
        <v>5.0093808630393992</v>
      </c>
      <c r="Q32" s="109"/>
      <c r="R32" s="109">
        <v>13.012213453588876</v>
      </c>
      <c r="S32" s="109">
        <v>4.0027118644067796</v>
      </c>
      <c r="T32" s="109">
        <v>9.0113827993254638</v>
      </c>
      <c r="U32" s="109"/>
      <c r="V32" s="109">
        <v>6.0035252643948294</v>
      </c>
      <c r="W32" s="109">
        <v>1</v>
      </c>
      <c r="X32" s="109">
        <v>5.0062893081761013</v>
      </c>
      <c r="Y32" s="109"/>
      <c r="Z32" s="225">
        <v>0</v>
      </c>
      <c r="AA32" s="225">
        <v>0</v>
      </c>
      <c r="AB32" s="225">
        <v>0</v>
      </c>
      <c r="AD32" s="149" t="s">
        <v>81</v>
      </c>
      <c r="AE32" s="186">
        <v>335</v>
      </c>
      <c r="AF32" s="186">
        <v>116</v>
      </c>
      <c r="AG32" s="186">
        <v>219</v>
      </c>
      <c r="AH32" s="186"/>
      <c r="AI32" s="186">
        <v>40</v>
      </c>
      <c r="AJ32" s="186">
        <v>16</v>
      </c>
      <c r="AK32" s="186">
        <v>24</v>
      </c>
      <c r="AL32" s="186"/>
      <c r="AM32" s="186">
        <v>47</v>
      </c>
      <c r="AN32" s="186">
        <v>22</v>
      </c>
      <c r="AO32" s="186">
        <v>25</v>
      </c>
      <c r="AP32" s="186"/>
      <c r="AQ32" s="186">
        <v>37</v>
      </c>
      <c r="AR32" s="186">
        <v>11</v>
      </c>
      <c r="AS32" s="186">
        <v>26</v>
      </c>
      <c r="AT32" s="186"/>
      <c r="AU32" s="186">
        <v>95</v>
      </c>
      <c r="AV32" s="186">
        <v>32</v>
      </c>
      <c r="AW32" s="186">
        <v>63</v>
      </c>
      <c r="AX32" s="186"/>
      <c r="AY32" s="186">
        <v>84</v>
      </c>
      <c r="AZ32" s="186">
        <v>25</v>
      </c>
      <c r="BA32" s="186">
        <v>59</v>
      </c>
      <c r="BB32" s="186"/>
      <c r="BC32" s="186">
        <v>32</v>
      </c>
      <c r="BD32" s="186">
        <v>10</v>
      </c>
      <c r="BE32" s="186">
        <v>22</v>
      </c>
    </row>
    <row r="33" spans="1:57" s="105" customFormat="1" ht="14.25" customHeight="1" thickBot="1" x14ac:dyDescent="0.25">
      <c r="A33" s="198" t="s">
        <v>48</v>
      </c>
      <c r="B33" s="109">
        <v>34.033383685800608</v>
      </c>
      <c r="C33" s="109">
        <v>7.0059547179688524</v>
      </c>
      <c r="D33" s="109">
        <v>27.031344883014825</v>
      </c>
      <c r="E33" s="109"/>
      <c r="F33" s="109">
        <v>5.0064147422439929</v>
      </c>
      <c r="G33" s="109">
        <v>0</v>
      </c>
      <c r="H33" s="109">
        <v>5.00577700751011</v>
      </c>
      <c r="I33" s="109"/>
      <c r="J33" s="109">
        <v>3.002593659942363</v>
      </c>
      <c r="K33" s="109">
        <v>2.0019811788013868</v>
      </c>
      <c r="L33" s="109">
        <v>1.0006891798759476</v>
      </c>
      <c r="M33" s="109"/>
      <c r="N33" s="225">
        <v>7.0055350553505535</v>
      </c>
      <c r="O33" s="225">
        <v>3</v>
      </c>
      <c r="P33" s="225">
        <v>4.0075046904315199</v>
      </c>
      <c r="Q33" s="109"/>
      <c r="R33" s="109">
        <v>10.009394964299135</v>
      </c>
      <c r="S33" s="109">
        <v>1.0006779661016949</v>
      </c>
      <c r="T33" s="109">
        <v>9.0113827993254638</v>
      </c>
      <c r="U33" s="109"/>
      <c r="V33" s="109">
        <v>9.0052878965922449</v>
      </c>
      <c r="W33" s="109">
        <v>1</v>
      </c>
      <c r="X33" s="109">
        <v>8.010062893081761</v>
      </c>
      <c r="Y33" s="109"/>
      <c r="Z33" s="225">
        <v>0</v>
      </c>
      <c r="AA33" s="225">
        <v>0</v>
      </c>
      <c r="AB33" s="225">
        <v>0</v>
      </c>
      <c r="AD33" s="187" t="s">
        <v>48</v>
      </c>
      <c r="AE33" s="188">
        <v>214</v>
      </c>
      <c r="AF33" s="188">
        <v>90</v>
      </c>
      <c r="AG33" s="188">
        <v>124</v>
      </c>
      <c r="AH33" s="188"/>
      <c r="AI33" s="188">
        <v>17</v>
      </c>
      <c r="AJ33" s="188">
        <v>10</v>
      </c>
      <c r="AK33" s="188">
        <v>7</v>
      </c>
      <c r="AL33" s="188"/>
      <c r="AM33" s="188">
        <v>19</v>
      </c>
      <c r="AN33" s="188">
        <v>7</v>
      </c>
      <c r="AO33" s="188">
        <v>12</v>
      </c>
      <c r="AP33" s="188"/>
      <c r="AQ33" s="188">
        <v>21</v>
      </c>
      <c r="AR33" s="188">
        <v>6</v>
      </c>
      <c r="AS33" s="188">
        <v>15</v>
      </c>
      <c r="AT33" s="188"/>
      <c r="AU33" s="188">
        <v>80</v>
      </c>
      <c r="AV33" s="188">
        <v>38</v>
      </c>
      <c r="AW33" s="188">
        <v>42</v>
      </c>
      <c r="AX33" s="188"/>
      <c r="AY33" s="188">
        <v>51</v>
      </c>
      <c r="AZ33" s="188">
        <v>18</v>
      </c>
      <c r="BA33" s="188">
        <v>33</v>
      </c>
      <c r="BB33" s="188"/>
      <c r="BC33" s="188">
        <v>26</v>
      </c>
      <c r="BD33" s="188">
        <v>11</v>
      </c>
      <c r="BE33" s="188">
        <v>15</v>
      </c>
    </row>
    <row r="34" spans="1:57" s="105" customFormat="1" ht="14.25" customHeight="1" x14ac:dyDescent="0.25"/>
    <row r="35" spans="1:57" s="105" customFormat="1" ht="14.25" customHeight="1" x14ac:dyDescent="0.25">
      <c r="A35" s="106" t="s">
        <v>7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7"/>
    </row>
    <row r="36" spans="1:57" s="105" customFormat="1" ht="14.25" customHeight="1" x14ac:dyDescent="0.25">
      <c r="A36" s="16"/>
    </row>
    <row r="37" spans="1:57" s="112" customFormat="1" ht="14.25" customHeight="1" x14ac:dyDescent="0.25">
      <c r="A37" s="108" t="s">
        <v>11</v>
      </c>
      <c r="B37" s="200">
        <v>7.2327884956476653</v>
      </c>
      <c r="C37" s="200">
        <v>8.4585478617211294</v>
      </c>
      <c r="D37" s="200">
        <v>6.0388802404563497</v>
      </c>
      <c r="E37" s="200"/>
      <c r="F37" s="200">
        <v>9.9996505655014971</v>
      </c>
      <c r="G37" s="200">
        <v>11.451645377060917</v>
      </c>
      <c r="H37" s="200">
        <v>8.422433903576982</v>
      </c>
      <c r="I37" s="200"/>
      <c r="J37" s="200">
        <v>9.3141133087495795</v>
      </c>
      <c r="K37" s="200">
        <v>10.711541009672718</v>
      </c>
      <c r="L37" s="200">
        <v>7.8827361563517915</v>
      </c>
      <c r="M37" s="200"/>
      <c r="N37" s="200">
        <v>5.9088999206336856</v>
      </c>
      <c r="O37" s="200">
        <v>6.9127326551821868</v>
      </c>
      <c r="P37" s="200">
        <v>4.9283209253676237</v>
      </c>
      <c r="Q37" s="200"/>
      <c r="R37" s="200">
        <v>7.4974314224993313</v>
      </c>
      <c r="S37" s="200">
        <v>8.6225026288117768</v>
      </c>
      <c r="T37" s="200">
        <v>6.451174792883335</v>
      </c>
      <c r="U37" s="200"/>
      <c r="V37" s="200">
        <v>3.10658713219869</v>
      </c>
      <c r="W37" s="200">
        <v>3.5728354210982429</v>
      </c>
      <c r="X37" s="200">
        <v>2.704447388985153</v>
      </c>
      <c r="Y37" s="200"/>
      <c r="Z37" s="200">
        <v>0.93005718594859554</v>
      </c>
      <c r="AA37" s="200">
        <v>1.1409013120365088</v>
      </c>
      <c r="AB37" s="200">
        <v>0.7639591057184586</v>
      </c>
    </row>
    <row r="38" spans="1:57" s="105" customFormat="1" ht="14.25" customHeight="1" x14ac:dyDescent="0.25">
      <c r="A38" s="15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</row>
    <row r="39" spans="1:57" s="105" customFormat="1" ht="14.25" customHeight="1" x14ac:dyDescent="0.25">
      <c r="A39" s="197">
        <v>11</v>
      </c>
      <c r="B39" s="227">
        <v>1.5976415789333593</v>
      </c>
      <c r="C39" s="227">
        <v>3.3296851583877718</v>
      </c>
      <c r="D39" s="227">
        <v>0</v>
      </c>
      <c r="E39" s="227"/>
      <c r="F39" s="227">
        <v>1.6008281734370633</v>
      </c>
      <c r="G39" s="227">
        <v>3.3255482922591257</v>
      </c>
      <c r="H39" s="227">
        <v>0</v>
      </c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</row>
    <row r="40" spans="1:57" s="105" customFormat="1" ht="14.25" customHeight="1" x14ac:dyDescent="0.25">
      <c r="A40" s="197">
        <v>12</v>
      </c>
      <c r="B40" s="201">
        <v>0.67035473266949241</v>
      </c>
      <c r="C40" s="201">
        <v>0.68056167073817264</v>
      </c>
      <c r="D40" s="201">
        <v>0.66079488112833851</v>
      </c>
      <c r="E40" s="201"/>
      <c r="F40" s="201">
        <v>0.67052567071001123</v>
      </c>
      <c r="G40" s="201">
        <v>0.67836967689911554</v>
      </c>
      <c r="H40" s="201">
        <v>0.66300212951681936</v>
      </c>
      <c r="I40" s="201"/>
      <c r="J40" s="227">
        <v>0.87711926597823164</v>
      </c>
      <c r="K40" s="227">
        <v>0.92436053312933075</v>
      </c>
      <c r="L40" s="227">
        <v>0.83442057334469055</v>
      </c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</row>
    <row r="41" spans="1:57" s="105" customFormat="1" ht="14.25" customHeight="1" x14ac:dyDescent="0.25">
      <c r="A41" s="197">
        <v>13</v>
      </c>
      <c r="B41" s="201">
        <v>4.1456750714886148</v>
      </c>
      <c r="C41" s="201">
        <v>4.7456179538747794</v>
      </c>
      <c r="D41" s="201">
        <v>3.5664956216696311</v>
      </c>
      <c r="E41" s="201"/>
      <c r="F41" s="201">
        <v>8.779434727439158</v>
      </c>
      <c r="G41" s="201">
        <v>9.7083844872580016</v>
      </c>
      <c r="H41" s="201">
        <v>7.7808721924015902</v>
      </c>
      <c r="I41" s="201"/>
      <c r="J41" s="201">
        <v>0.67082823974895767</v>
      </c>
      <c r="K41" s="201">
        <v>0.65850745347358008</v>
      </c>
      <c r="L41" s="201">
        <v>0.68188538079681771</v>
      </c>
      <c r="M41" s="201"/>
      <c r="N41" s="227">
        <v>2.4603267198315462</v>
      </c>
      <c r="O41" s="227">
        <v>2.1710634515723801</v>
      </c>
      <c r="P41" s="227">
        <v>2.6375204037205808</v>
      </c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</row>
    <row r="42" spans="1:57" s="105" customFormat="1" ht="14.25" customHeight="1" x14ac:dyDescent="0.25">
      <c r="A42" s="197">
        <v>14</v>
      </c>
      <c r="B42" s="201">
        <v>8.0192648621589608</v>
      </c>
      <c r="C42" s="201">
        <v>9.3091516797131977</v>
      </c>
      <c r="D42" s="201">
        <v>6.7217696733284162</v>
      </c>
      <c r="E42" s="201"/>
      <c r="F42" s="201">
        <v>30.070405493440639</v>
      </c>
      <c r="G42" s="201">
        <v>30.257911967070417</v>
      </c>
      <c r="H42" s="201">
        <v>29.799527918967307</v>
      </c>
      <c r="I42" s="201"/>
      <c r="J42" s="201">
        <v>8.3356368598958639</v>
      </c>
      <c r="K42" s="201">
        <v>9.3061136579282415</v>
      </c>
      <c r="L42" s="201">
        <v>7.3141112660957672</v>
      </c>
      <c r="M42" s="201"/>
      <c r="N42" s="201">
        <v>0.50365007200437506</v>
      </c>
      <c r="O42" s="201">
        <v>0.50017186224332599</v>
      </c>
      <c r="P42" s="201">
        <v>0.50686099825525566</v>
      </c>
      <c r="Q42" s="201"/>
      <c r="R42" s="227">
        <v>1.9947495070744024</v>
      </c>
      <c r="S42" s="227">
        <v>0</v>
      </c>
      <c r="T42" s="227">
        <v>3.1378816944471484</v>
      </c>
      <c r="U42" s="227"/>
      <c r="V42" s="227"/>
      <c r="W42" s="227"/>
      <c r="X42" s="227"/>
      <c r="Y42" s="227"/>
      <c r="Z42" s="227"/>
      <c r="AA42" s="227"/>
      <c r="AB42" s="227"/>
    </row>
    <row r="43" spans="1:57" s="105" customFormat="1" ht="14.25" customHeight="1" x14ac:dyDescent="0.25">
      <c r="A43" s="197">
        <v>15</v>
      </c>
      <c r="B43" s="201">
        <v>7.6998026915846882</v>
      </c>
      <c r="C43" s="201">
        <v>9.0327342671184354</v>
      </c>
      <c r="D43" s="201">
        <v>6.3758476127044093</v>
      </c>
      <c r="E43" s="201"/>
      <c r="F43" s="201">
        <v>34.717635684665723</v>
      </c>
      <c r="G43" s="201">
        <v>35.70910512362174</v>
      </c>
      <c r="H43" s="201">
        <v>33.121416280986686</v>
      </c>
      <c r="I43" s="201"/>
      <c r="J43" s="201">
        <v>25.800583913235819</v>
      </c>
      <c r="K43" s="201">
        <v>26.038318977851095</v>
      </c>
      <c r="L43" s="201">
        <v>25.489740753441254</v>
      </c>
      <c r="M43" s="201"/>
      <c r="N43" s="201">
        <v>4.4916477419093148</v>
      </c>
      <c r="O43" s="201">
        <v>5.1030592705673623</v>
      </c>
      <c r="P43" s="201">
        <v>3.8755455380517945</v>
      </c>
      <c r="Q43" s="201"/>
      <c r="R43" s="201">
        <v>0.71985084260466958</v>
      </c>
      <c r="S43" s="201">
        <v>0.6945546111230555</v>
      </c>
      <c r="T43" s="201">
        <v>0.74126699136335361</v>
      </c>
      <c r="U43" s="201"/>
      <c r="V43" s="227">
        <v>0.54475151150035528</v>
      </c>
      <c r="W43" s="227">
        <v>1.3134194340748704</v>
      </c>
      <c r="X43" s="227">
        <v>0</v>
      </c>
      <c r="Y43" s="227"/>
      <c r="Z43" s="227"/>
      <c r="AA43" s="227"/>
      <c r="AB43" s="227"/>
    </row>
    <row r="44" spans="1:57" s="105" customFormat="1" ht="14.25" customHeight="1" x14ac:dyDescent="0.25">
      <c r="A44" s="197">
        <v>16</v>
      </c>
      <c r="B44" s="201">
        <v>7.8399144133789651</v>
      </c>
      <c r="C44" s="201">
        <v>9.3977868080076341</v>
      </c>
      <c r="D44" s="201">
        <v>6.3262837356227939</v>
      </c>
      <c r="E44" s="201"/>
      <c r="F44" s="201">
        <v>33.313847195534393</v>
      </c>
      <c r="G44" s="201">
        <v>36.337767005733753</v>
      </c>
      <c r="H44" s="201">
        <v>28.393969556486066</v>
      </c>
      <c r="I44" s="201"/>
      <c r="J44" s="201">
        <v>30.83970654623489</v>
      </c>
      <c r="K44" s="201">
        <v>31.973144335399805</v>
      </c>
      <c r="L44" s="201">
        <v>29.180045138311172</v>
      </c>
      <c r="M44" s="201"/>
      <c r="N44" s="201">
        <v>15.352497128466716</v>
      </c>
      <c r="O44" s="201">
        <v>16.662258056043449</v>
      </c>
      <c r="P44" s="201">
        <v>13.714971027027465</v>
      </c>
      <c r="Q44" s="201"/>
      <c r="R44" s="201">
        <v>7.7157236504806654</v>
      </c>
      <c r="S44" s="201">
        <v>8.3519596374779734</v>
      </c>
      <c r="T44" s="201">
        <v>7.0826139151762</v>
      </c>
      <c r="U44" s="201"/>
      <c r="V44" s="201">
        <v>0.37847582600158491</v>
      </c>
      <c r="W44" s="201">
        <v>0.41648889822820667</v>
      </c>
      <c r="X44" s="201">
        <v>0.34818526118341692</v>
      </c>
      <c r="Y44" s="201"/>
      <c r="Z44" s="227">
        <v>0</v>
      </c>
      <c r="AA44" s="227">
        <v>0</v>
      </c>
      <c r="AB44" s="227">
        <v>0</v>
      </c>
    </row>
    <row r="45" spans="1:57" s="105" customFormat="1" ht="14.25" customHeight="1" x14ac:dyDescent="0.25">
      <c r="A45" s="197">
        <v>17</v>
      </c>
      <c r="B45" s="201">
        <v>9.5804123904354128</v>
      </c>
      <c r="C45" s="201">
        <v>11.111007656758174</v>
      </c>
      <c r="D45" s="201">
        <v>8.0164888620889947</v>
      </c>
      <c r="E45" s="201"/>
      <c r="F45" s="201">
        <v>27.959670152496653</v>
      </c>
      <c r="G45" s="201">
        <v>28.784995861140057</v>
      </c>
      <c r="H45" s="201">
        <v>26.46116147399491</v>
      </c>
      <c r="I45" s="201"/>
      <c r="J45" s="201">
        <v>29.202568717573723</v>
      </c>
      <c r="K45" s="201">
        <v>31.833429373297552</v>
      </c>
      <c r="L45" s="201">
        <v>25.577092415633711</v>
      </c>
      <c r="M45" s="201"/>
      <c r="N45" s="201">
        <v>22.060439482898595</v>
      </c>
      <c r="O45" s="201">
        <v>22.92568991333675</v>
      </c>
      <c r="P45" s="201">
        <v>20.834215398040229</v>
      </c>
      <c r="Q45" s="201"/>
      <c r="R45" s="201">
        <v>19.232396190849432</v>
      </c>
      <c r="S45" s="201">
        <v>20.33928777092342</v>
      </c>
      <c r="T45" s="201">
        <v>17.930704920165557</v>
      </c>
      <c r="U45" s="201"/>
      <c r="V45" s="201">
        <v>2.9473968007163522</v>
      </c>
      <c r="W45" s="201">
        <v>3.1538434200919689</v>
      </c>
      <c r="X45" s="201">
        <v>2.7529459745613041</v>
      </c>
      <c r="Y45" s="201"/>
      <c r="Z45" s="201">
        <v>0.22286406541648998</v>
      </c>
      <c r="AA45" s="201">
        <v>0.1506943459659994</v>
      </c>
      <c r="AB45" s="201">
        <v>0.27842268308949936</v>
      </c>
    </row>
    <row r="46" spans="1:57" s="105" customFormat="1" ht="14.25" customHeight="1" x14ac:dyDescent="0.25">
      <c r="A46" s="197">
        <v>18</v>
      </c>
      <c r="B46" s="201">
        <v>11.401692435965019</v>
      </c>
      <c r="C46" s="201">
        <v>13.004934042895419</v>
      </c>
      <c r="D46" s="201">
        <v>9.5170429611595271</v>
      </c>
      <c r="E46" s="201"/>
      <c r="F46" s="201">
        <v>25.288461809840808</v>
      </c>
      <c r="G46" s="201">
        <v>27.461466422725206</v>
      </c>
      <c r="H46" s="201">
        <v>21.672593795577217</v>
      </c>
      <c r="I46" s="201"/>
      <c r="J46" s="201">
        <v>25.746750298359792</v>
      </c>
      <c r="K46" s="201">
        <v>29.374123608332063</v>
      </c>
      <c r="L46" s="201">
        <v>20.675780937234617</v>
      </c>
      <c r="M46" s="201"/>
      <c r="N46" s="201">
        <v>21.170554068582856</v>
      </c>
      <c r="O46" s="201">
        <v>22.260270832577564</v>
      </c>
      <c r="P46" s="201">
        <v>19.683998971748366</v>
      </c>
      <c r="Q46" s="201"/>
      <c r="R46" s="201">
        <v>18.715099408982461</v>
      </c>
      <c r="S46" s="201">
        <v>20.826598135691938</v>
      </c>
      <c r="T46" s="201">
        <v>16.109799501521497</v>
      </c>
      <c r="U46" s="201"/>
      <c r="V46" s="201">
        <v>6.573354925706326</v>
      </c>
      <c r="W46" s="201">
        <v>7.1778011242676811</v>
      </c>
      <c r="X46" s="201">
        <v>5.8690559524621921</v>
      </c>
      <c r="Y46" s="201"/>
      <c r="Z46" s="201">
        <v>1.6654317430934196</v>
      </c>
      <c r="AA46" s="201">
        <v>1.687847133893871</v>
      </c>
      <c r="AB46" s="201">
        <v>1.6442991112424512</v>
      </c>
    </row>
    <row r="47" spans="1:57" s="105" customFormat="1" ht="14.25" customHeight="1" x14ac:dyDescent="0.25">
      <c r="A47" s="197">
        <v>19</v>
      </c>
      <c r="B47" s="201">
        <v>13.233816208512589</v>
      </c>
      <c r="C47" s="201">
        <v>15.873764346926189</v>
      </c>
      <c r="D47" s="201">
        <v>10.2948093655198</v>
      </c>
      <c r="E47" s="201"/>
      <c r="F47" s="201">
        <v>21.702366756342979</v>
      </c>
      <c r="G47" s="201">
        <v>24.521719730799614</v>
      </c>
      <c r="H47" s="201">
        <v>16.857419825219434</v>
      </c>
      <c r="I47" s="201"/>
      <c r="J47" s="201">
        <v>26.373381565663639</v>
      </c>
      <c r="K47" s="201">
        <v>30.892482275984694</v>
      </c>
      <c r="L47" s="201">
        <v>20.260429704905512</v>
      </c>
      <c r="M47" s="201"/>
      <c r="N47" s="201">
        <v>22.050678226490227</v>
      </c>
      <c r="O47" s="201">
        <v>25.122305653908967</v>
      </c>
      <c r="P47" s="201">
        <v>17.717492974367762</v>
      </c>
      <c r="Q47" s="201"/>
      <c r="R47" s="201">
        <v>15.330370498760976</v>
      </c>
      <c r="S47" s="201">
        <v>18.408145529025767</v>
      </c>
      <c r="T47" s="201">
        <v>12.226068830431238</v>
      </c>
      <c r="U47" s="201"/>
      <c r="V47" s="201">
        <v>9.1182048934501587</v>
      </c>
      <c r="W47" s="201">
        <v>10.320649176711571</v>
      </c>
      <c r="X47" s="201">
        <v>7.879050842345368</v>
      </c>
      <c r="Y47" s="201"/>
      <c r="Z47" s="201">
        <v>2.7814839270623568</v>
      </c>
      <c r="AA47" s="201">
        <v>3.8930111405657533</v>
      </c>
      <c r="AB47" s="201">
        <v>1.638157442060014</v>
      </c>
    </row>
    <row r="48" spans="1:57" s="105" customFormat="1" ht="14.25" customHeight="1" x14ac:dyDescent="0.25">
      <c r="A48" s="197">
        <v>20</v>
      </c>
      <c r="B48" s="201">
        <v>12.502979301306475</v>
      </c>
      <c r="C48" s="201">
        <v>14.156650415167347</v>
      </c>
      <c r="D48" s="201">
        <v>10.729028192077926</v>
      </c>
      <c r="E48" s="201"/>
      <c r="F48" s="201">
        <v>23.727275083162478</v>
      </c>
      <c r="G48" s="201">
        <v>24.174070033350308</v>
      </c>
      <c r="H48" s="201">
        <v>22.990277101473851</v>
      </c>
      <c r="I48" s="201"/>
      <c r="J48" s="201">
        <v>26.521590453491978</v>
      </c>
      <c r="K48" s="201">
        <v>28.390606904452802</v>
      </c>
      <c r="L48" s="201">
        <v>24.110941408492554</v>
      </c>
      <c r="M48" s="201"/>
      <c r="N48" s="201">
        <v>20.915277450600492</v>
      </c>
      <c r="O48" s="201">
        <v>25.093627222797199</v>
      </c>
      <c r="P48" s="201">
        <v>14.766649443715371</v>
      </c>
      <c r="Q48" s="201"/>
      <c r="R48" s="201">
        <v>11.039470305014557</v>
      </c>
      <c r="S48" s="201">
        <v>11.385080168206432</v>
      </c>
      <c r="T48" s="201">
        <v>10.715072084054194</v>
      </c>
      <c r="U48" s="201"/>
      <c r="V48" s="201">
        <v>7.4383914032481817</v>
      </c>
      <c r="W48" s="201">
        <v>8.0488045142644111</v>
      </c>
      <c r="X48" s="201">
        <v>6.8471577819866143</v>
      </c>
      <c r="Y48" s="201"/>
      <c r="Z48" s="201">
        <v>2.3536421379341523</v>
      </c>
      <c r="AA48" s="201">
        <v>2.917077218275165</v>
      </c>
      <c r="AB48" s="201">
        <v>1.824916646441348</v>
      </c>
    </row>
    <row r="49" spans="1:28" s="105" customFormat="1" ht="14.25" customHeight="1" x14ac:dyDescent="0.25">
      <c r="A49" s="197">
        <v>21</v>
      </c>
      <c r="B49" s="201">
        <v>11.198412933182047</v>
      </c>
      <c r="C49" s="201">
        <v>13.815347522558493</v>
      </c>
      <c r="D49" s="201">
        <v>8.6734162637651888</v>
      </c>
      <c r="E49" s="201"/>
      <c r="F49" s="201">
        <v>20.187898565380859</v>
      </c>
      <c r="G49" s="201">
        <v>22.253460655700643</v>
      </c>
      <c r="H49" s="201">
        <v>17.252030139568259</v>
      </c>
      <c r="I49" s="201"/>
      <c r="J49" s="201">
        <v>25.42002556552837</v>
      </c>
      <c r="K49" s="201">
        <v>28.751538435868301</v>
      </c>
      <c r="L49" s="201">
        <v>20.190954601480261</v>
      </c>
      <c r="M49" s="201"/>
      <c r="N49" s="201">
        <v>16.574039189845603</v>
      </c>
      <c r="O49" s="201">
        <v>18.651408743053626</v>
      </c>
      <c r="P49" s="201">
        <v>14.128705213965247</v>
      </c>
      <c r="Q49" s="201"/>
      <c r="R49" s="201">
        <v>9.7496935253569497</v>
      </c>
      <c r="S49" s="201">
        <v>10.898429334514054</v>
      </c>
      <c r="T49" s="201">
        <v>8.7169231274446144</v>
      </c>
      <c r="U49" s="201"/>
      <c r="V49" s="201">
        <v>6.2563255652846133</v>
      </c>
      <c r="W49" s="201">
        <v>7.5802262637526168</v>
      </c>
      <c r="X49" s="201">
        <v>5.1781151917026715</v>
      </c>
      <c r="Y49" s="201"/>
      <c r="Z49" s="201">
        <v>1.1262940129224319</v>
      </c>
      <c r="AA49" s="201">
        <v>2.2517789053352151</v>
      </c>
      <c r="AB49" s="201">
        <v>0.37552129377279198</v>
      </c>
    </row>
    <row r="50" spans="1:28" s="105" customFormat="1" ht="14.25" customHeight="1" x14ac:dyDescent="0.25">
      <c r="A50" s="197">
        <v>22</v>
      </c>
      <c r="B50" s="201">
        <v>11.400719788957657</v>
      </c>
      <c r="C50" s="201">
        <v>14.844277812529539</v>
      </c>
      <c r="D50" s="201">
        <v>7.9401167571948994</v>
      </c>
      <c r="E50" s="201"/>
      <c r="F50" s="201">
        <v>25.824908391229883</v>
      </c>
      <c r="G50" s="201">
        <v>29.825417398289702</v>
      </c>
      <c r="H50" s="201">
        <v>20.044405066577671</v>
      </c>
      <c r="I50" s="201"/>
      <c r="J50" s="201">
        <v>26.065336677654987</v>
      </c>
      <c r="K50" s="201">
        <v>29.186192152423974</v>
      </c>
      <c r="L50" s="201">
        <v>21.473345128674413</v>
      </c>
      <c r="M50" s="201"/>
      <c r="N50" s="201">
        <v>18.464336035064289</v>
      </c>
      <c r="O50" s="201">
        <v>21.042614992163067</v>
      </c>
      <c r="P50" s="201">
        <v>15.08915050633162</v>
      </c>
      <c r="Q50" s="201"/>
      <c r="R50" s="201">
        <v>8.3368795575080199</v>
      </c>
      <c r="S50" s="201">
        <v>11.426361850180768</v>
      </c>
      <c r="T50" s="201">
        <v>5.311382688419414</v>
      </c>
      <c r="U50" s="201"/>
      <c r="V50" s="201">
        <v>6.1103306423043637</v>
      </c>
      <c r="W50" s="201">
        <v>7.514889032260812</v>
      </c>
      <c r="X50" s="201">
        <v>4.8574823248426302</v>
      </c>
      <c r="Y50" s="201"/>
      <c r="Z50" s="201">
        <v>1.4797770569780875</v>
      </c>
      <c r="AA50" s="201">
        <v>1.6315855627640752</v>
      </c>
      <c r="AB50" s="201">
        <v>1.3933489712396196</v>
      </c>
    </row>
    <row r="51" spans="1:28" s="105" customFormat="1" ht="14.25" customHeight="1" x14ac:dyDescent="0.25">
      <c r="A51" s="197">
        <v>23</v>
      </c>
      <c r="B51" s="201">
        <v>11.569306456497214</v>
      </c>
      <c r="C51" s="201">
        <v>14.24189720610573</v>
      </c>
      <c r="D51" s="201">
        <v>9.1837005053237615</v>
      </c>
      <c r="E51" s="201"/>
      <c r="F51" s="201">
        <v>28.117147039095482</v>
      </c>
      <c r="G51" s="201">
        <v>33.158149801842214</v>
      </c>
      <c r="H51" s="201">
        <v>21.791811687068101</v>
      </c>
      <c r="I51" s="201"/>
      <c r="J51" s="201">
        <v>25.526202576490032</v>
      </c>
      <c r="K51" s="201">
        <v>25.678098120309961</v>
      </c>
      <c r="L51" s="201">
        <v>25.32955079477523</v>
      </c>
      <c r="M51" s="201"/>
      <c r="N51" s="201">
        <v>19.865475879720929</v>
      </c>
      <c r="O51" s="201">
        <v>25.21234976019538</v>
      </c>
      <c r="P51" s="201">
        <v>13.951963986189616</v>
      </c>
      <c r="Q51" s="201"/>
      <c r="R51" s="201">
        <v>9.1914031186065941</v>
      </c>
      <c r="S51" s="201">
        <v>10.082168372011356</v>
      </c>
      <c r="T51" s="201">
        <v>8.4119275296235454</v>
      </c>
      <c r="U51" s="201"/>
      <c r="V51" s="201">
        <v>4.6558435258605124</v>
      </c>
      <c r="W51" s="201">
        <v>5.2874789717352328</v>
      </c>
      <c r="X51" s="201">
        <v>4.1879170554726306</v>
      </c>
      <c r="Y51" s="201"/>
      <c r="Z51" s="201">
        <v>1.2371126521360221</v>
      </c>
      <c r="AA51" s="201">
        <v>1.5780909541488592</v>
      </c>
      <c r="AB51" s="201">
        <v>1.0173037160230898</v>
      </c>
    </row>
    <row r="52" spans="1:28" s="105" customFormat="1" ht="14.25" customHeight="1" x14ac:dyDescent="0.25">
      <c r="A52" s="197">
        <v>24</v>
      </c>
      <c r="B52" s="201">
        <v>11.297512989814235</v>
      </c>
      <c r="C52" s="201">
        <v>13.807357153835206</v>
      </c>
      <c r="D52" s="201">
        <v>9.0474321571209266</v>
      </c>
      <c r="E52" s="201"/>
      <c r="F52" s="201">
        <v>23.685220359512769</v>
      </c>
      <c r="G52" s="201">
        <v>24.026229311496859</v>
      </c>
      <c r="H52" s="201">
        <v>23.287943458948778</v>
      </c>
      <c r="I52" s="201"/>
      <c r="J52" s="201">
        <v>29.392826466291794</v>
      </c>
      <c r="K52" s="201">
        <v>29.55019228130908</v>
      </c>
      <c r="L52" s="201">
        <v>29.207316956588201</v>
      </c>
      <c r="M52" s="201"/>
      <c r="N52" s="201">
        <v>15.327485655064299</v>
      </c>
      <c r="O52" s="201">
        <v>16.844457813923636</v>
      </c>
      <c r="P52" s="201">
        <v>13.463804772575974</v>
      </c>
      <c r="Q52" s="201"/>
      <c r="R52" s="201">
        <v>8.0693062616405271</v>
      </c>
      <c r="S52" s="201">
        <v>10.093974189777178</v>
      </c>
      <c r="T52" s="201">
        <v>6.124754743182141</v>
      </c>
      <c r="U52" s="201"/>
      <c r="V52" s="201">
        <v>6.9243100564138516</v>
      </c>
      <c r="W52" s="201">
        <v>10.00482977608336</v>
      </c>
      <c r="X52" s="201">
        <v>4.7378578174056667</v>
      </c>
      <c r="Y52" s="201"/>
      <c r="Z52" s="201">
        <v>0</v>
      </c>
      <c r="AA52" s="201">
        <v>0</v>
      </c>
      <c r="AB52" s="201">
        <v>0</v>
      </c>
    </row>
    <row r="53" spans="1:28" s="105" customFormat="1" ht="14.25" customHeight="1" x14ac:dyDescent="0.25">
      <c r="A53" s="197" t="s">
        <v>43</v>
      </c>
      <c r="B53" s="201">
        <v>11.651874056739013</v>
      </c>
      <c r="C53" s="201">
        <v>13.903630561981878</v>
      </c>
      <c r="D53" s="201">
        <v>9.930339690997144</v>
      </c>
      <c r="E53" s="201"/>
      <c r="F53" s="201">
        <v>24.3583419618855</v>
      </c>
      <c r="G53" s="201">
        <v>27.099351665292971</v>
      </c>
      <c r="H53" s="201">
        <v>21.868706192572745</v>
      </c>
      <c r="I53" s="201"/>
      <c r="J53" s="201">
        <v>28.819211414123252</v>
      </c>
      <c r="K53" s="201">
        <v>34.353521033068724</v>
      </c>
      <c r="L53" s="201">
        <v>24.38753505721429</v>
      </c>
      <c r="M53" s="201"/>
      <c r="N53" s="201">
        <v>19.390970751756118</v>
      </c>
      <c r="O53" s="201">
        <v>19.25638887481589</v>
      </c>
      <c r="P53" s="201">
        <v>19.514734025176292</v>
      </c>
      <c r="Q53" s="201"/>
      <c r="R53" s="201">
        <v>7.7132571096631786</v>
      </c>
      <c r="S53" s="201">
        <v>9.5627123903152231</v>
      </c>
      <c r="T53" s="201">
        <v>6.2470650659257974</v>
      </c>
      <c r="U53" s="201"/>
      <c r="V53" s="201">
        <v>6.75561269357447</v>
      </c>
      <c r="W53" s="201">
        <v>8.1768037945293841</v>
      </c>
      <c r="X53" s="201">
        <v>5.7136534397081764</v>
      </c>
      <c r="Y53" s="201"/>
      <c r="Z53" s="201">
        <v>0.93904959682709899</v>
      </c>
      <c r="AA53" s="201">
        <v>1.4640843833168127</v>
      </c>
      <c r="AB53" s="201">
        <v>0.63528871356438121</v>
      </c>
    </row>
    <row r="54" spans="1:28" s="105" customFormat="1" ht="14.25" customHeight="1" x14ac:dyDescent="0.25">
      <c r="A54" s="197" t="s">
        <v>44</v>
      </c>
      <c r="B54" s="201">
        <v>12.299475783357156</v>
      </c>
      <c r="C54" s="201">
        <v>14.238837064892559</v>
      </c>
      <c r="D54" s="201">
        <v>11.238359121923731</v>
      </c>
      <c r="E54" s="201"/>
      <c r="F54" s="201">
        <v>23.977035873511561</v>
      </c>
      <c r="G54" s="201">
        <v>28.322586289073552</v>
      </c>
      <c r="H54" s="201">
        <v>21.943277432638144</v>
      </c>
      <c r="I54" s="201"/>
      <c r="J54" s="201">
        <v>25.273940702233777</v>
      </c>
      <c r="K54" s="201">
        <v>31.322183966857814</v>
      </c>
      <c r="L54" s="201">
        <v>22.227621906727489</v>
      </c>
      <c r="M54" s="201"/>
      <c r="N54" s="201">
        <v>24.217834952368026</v>
      </c>
      <c r="O54" s="201">
        <v>22.987730663707552</v>
      </c>
      <c r="P54" s="201">
        <v>25.031340294142289</v>
      </c>
      <c r="Q54" s="201"/>
      <c r="R54" s="201">
        <v>7.7004799613972068</v>
      </c>
      <c r="S54" s="201">
        <v>8.874937778563643</v>
      </c>
      <c r="T54" s="201">
        <v>6.9879239329554279</v>
      </c>
      <c r="U54" s="201"/>
      <c r="V54" s="201">
        <v>7.9358862169187567</v>
      </c>
      <c r="W54" s="201">
        <v>11.229144530964433</v>
      </c>
      <c r="X54" s="201">
        <v>6.2071377505091272</v>
      </c>
      <c r="Y54" s="201"/>
      <c r="Z54" s="201">
        <v>0.27481573915307345</v>
      </c>
      <c r="AA54" s="201">
        <v>0.77010838562464345</v>
      </c>
      <c r="AB54" s="201">
        <v>0</v>
      </c>
    </row>
    <row r="55" spans="1:28" s="105" customFormat="1" ht="14.25" customHeight="1" x14ac:dyDescent="0.25">
      <c r="A55" s="197" t="s">
        <v>45</v>
      </c>
      <c r="B55" s="201">
        <v>13.595473367700334</v>
      </c>
      <c r="C55" s="201">
        <v>14.919285844169208</v>
      </c>
      <c r="D55" s="201">
        <v>13.130284326621686</v>
      </c>
      <c r="E55" s="201"/>
      <c r="F55" s="201">
        <v>27.431791580017524</v>
      </c>
      <c r="G55" s="201">
        <v>29.478610219239819</v>
      </c>
      <c r="H55" s="201">
        <v>26.742858149245734</v>
      </c>
      <c r="I55" s="201"/>
      <c r="J55" s="201">
        <v>27.146649771269498</v>
      </c>
      <c r="K55" s="201">
        <v>37.114475951404948</v>
      </c>
      <c r="L55" s="201">
        <v>23.067482694300846</v>
      </c>
      <c r="M55" s="201"/>
      <c r="N55" s="201">
        <v>21.491889109639605</v>
      </c>
      <c r="O55" s="201">
        <v>16.558958528941879</v>
      </c>
      <c r="P55" s="201">
        <v>23.24004968132612</v>
      </c>
      <c r="Q55" s="201"/>
      <c r="R55" s="201">
        <v>9.732561606351636</v>
      </c>
      <c r="S55" s="201">
        <v>9.5851600719826262</v>
      </c>
      <c r="T55" s="201">
        <v>9.7991927511966495</v>
      </c>
      <c r="U55" s="201"/>
      <c r="V55" s="201">
        <v>8.3121566841002466</v>
      </c>
      <c r="W55" s="201">
        <v>10.346721441093402</v>
      </c>
      <c r="X55" s="201">
        <v>7.5715134506019979</v>
      </c>
      <c r="Y55" s="201"/>
      <c r="Z55" s="227">
        <v>0.49837051141749061</v>
      </c>
      <c r="AA55" s="227">
        <v>2.0481606000655415</v>
      </c>
      <c r="AB55" s="227">
        <v>0</v>
      </c>
    </row>
    <row r="56" spans="1:28" s="105" customFormat="1" ht="14.25" customHeight="1" x14ac:dyDescent="0.25">
      <c r="A56" s="197" t="s">
        <v>46</v>
      </c>
      <c r="B56" s="201">
        <v>12.178463566104112</v>
      </c>
      <c r="C56" s="201">
        <v>13.889543803560416</v>
      </c>
      <c r="D56" s="201">
        <v>11.566521110672245</v>
      </c>
      <c r="E56" s="201"/>
      <c r="F56" s="201">
        <v>23.379367823878567</v>
      </c>
      <c r="G56" s="201">
        <v>20.808430742992819</v>
      </c>
      <c r="H56" s="201">
        <v>24.592742718767621</v>
      </c>
      <c r="I56" s="201"/>
      <c r="J56" s="201">
        <v>26.911613842513919</v>
      </c>
      <c r="K56" s="201">
        <v>39.192886604683622</v>
      </c>
      <c r="L56" s="201">
        <v>23.910712303834611</v>
      </c>
      <c r="M56" s="201"/>
      <c r="N56" s="201">
        <v>16.333835723326096</v>
      </c>
      <c r="O56" s="201">
        <v>12.743198520098749</v>
      </c>
      <c r="P56" s="201">
        <v>17.58588801917999</v>
      </c>
      <c r="Q56" s="201"/>
      <c r="R56" s="201">
        <v>9.100184820204948</v>
      </c>
      <c r="S56" s="201">
        <v>13.710641055345116</v>
      </c>
      <c r="T56" s="201">
        <v>7.3930917530987488</v>
      </c>
      <c r="U56" s="201"/>
      <c r="V56" s="227">
        <v>8.6090194228181147</v>
      </c>
      <c r="W56" s="227">
        <v>10.825118238907397</v>
      </c>
      <c r="X56" s="227">
        <v>7.7576842131995987</v>
      </c>
      <c r="Y56" s="201"/>
      <c r="Z56" s="227">
        <v>1.2998041716699418</v>
      </c>
      <c r="AA56" s="227">
        <v>0</v>
      </c>
      <c r="AB56" s="227">
        <v>1.9621579869205426</v>
      </c>
    </row>
    <row r="57" spans="1:28" s="105" customFormat="1" ht="14.25" customHeight="1" x14ac:dyDescent="0.25">
      <c r="A57" s="197" t="s">
        <v>81</v>
      </c>
      <c r="B57" s="201">
        <v>8.4738909346625402</v>
      </c>
      <c r="C57" s="201">
        <v>8.6950802672695282</v>
      </c>
      <c r="D57" s="201">
        <v>8.4184465576146632</v>
      </c>
      <c r="E57" s="201"/>
      <c r="F57" s="201">
        <v>18.661082707494913</v>
      </c>
      <c r="G57" s="201">
        <v>19.421202026793296</v>
      </c>
      <c r="H57" s="201">
        <v>18.418917427505875</v>
      </c>
      <c r="I57" s="201"/>
      <c r="J57" s="201">
        <v>13.334583435479869</v>
      </c>
      <c r="K57" s="201">
        <v>15.074187155647548</v>
      </c>
      <c r="L57" s="201">
        <v>12.380657795597301</v>
      </c>
      <c r="M57" s="201"/>
      <c r="N57" s="201">
        <v>14.913502182167306</v>
      </c>
      <c r="O57" s="201">
        <v>21.710634515723797</v>
      </c>
      <c r="P57" s="201">
        <v>13.265535895041856</v>
      </c>
      <c r="Q57" s="201"/>
      <c r="R57" s="201">
        <v>7.6087151856670321</v>
      </c>
      <c r="S57" s="201">
        <v>8.1017424417948387</v>
      </c>
      <c r="T57" s="201">
        <v>7.4099663859840552</v>
      </c>
      <c r="U57" s="201"/>
      <c r="V57" s="201">
        <v>4.9446675659263013</v>
      </c>
      <c r="W57" s="201">
        <v>3.4242720959809119</v>
      </c>
      <c r="X57" s="201">
        <v>5.4291761788045871</v>
      </c>
      <c r="Y57" s="201"/>
      <c r="Z57" s="227">
        <v>0</v>
      </c>
      <c r="AA57" s="227">
        <v>0</v>
      </c>
      <c r="AB57" s="227">
        <v>0</v>
      </c>
    </row>
    <row r="58" spans="1:28" s="105" customFormat="1" ht="14.25" customHeight="1" thickBot="1" x14ac:dyDescent="0.3">
      <c r="A58" s="199" t="s">
        <v>48</v>
      </c>
      <c r="B58" s="110">
        <v>9.0582359603393314</v>
      </c>
      <c r="C58" s="110">
        <v>6.0228995254377038</v>
      </c>
      <c r="D58" s="110">
        <v>10.450852735823938</v>
      </c>
      <c r="E58" s="110"/>
      <c r="F58" s="110">
        <v>14.84404306278004</v>
      </c>
      <c r="G58" s="110">
        <v>0</v>
      </c>
      <c r="H58" s="110">
        <v>23.443836023544598</v>
      </c>
      <c r="I58" s="110"/>
      <c r="J58" s="110">
        <v>10.963990824727892</v>
      </c>
      <c r="K58" s="110">
        <v>16.330369418618176</v>
      </c>
      <c r="L58" s="110">
        <v>6.6153817898160714</v>
      </c>
      <c r="M58" s="110"/>
      <c r="N58" s="228">
        <v>25.408188902951711</v>
      </c>
      <c r="O58" s="228">
        <v>48.848927660378543</v>
      </c>
      <c r="P58" s="228">
        <v>18.699940980772638</v>
      </c>
      <c r="Q58" s="110"/>
      <c r="R58" s="110">
        <v>6.5599144863520618</v>
      </c>
      <c r="S58" s="110">
        <v>2.3147835547985256</v>
      </c>
      <c r="T58" s="110">
        <v>8.2405338136493285</v>
      </c>
      <c r="U58" s="110"/>
      <c r="V58" s="110">
        <v>9.0394703939590197</v>
      </c>
      <c r="W58" s="110">
        <v>3.1959872895821846</v>
      </c>
      <c r="X58" s="110">
        <v>11.722166132256518</v>
      </c>
      <c r="Y58" s="110"/>
      <c r="Z58" s="228">
        <v>0</v>
      </c>
      <c r="AA58" s="228">
        <v>0</v>
      </c>
      <c r="AB58" s="228">
        <v>0</v>
      </c>
    </row>
    <row r="59" spans="1:28" ht="14.25" customHeight="1" x14ac:dyDescent="0.25">
      <c r="A59" s="276" t="s">
        <v>105</v>
      </c>
      <c r="B59" s="276"/>
      <c r="C59" s="276"/>
      <c r="D59" s="276"/>
      <c r="E59" s="276"/>
      <c r="F59" s="276"/>
      <c r="G59" s="276"/>
      <c r="H59" s="276"/>
      <c r="I59" s="276"/>
      <c r="J59" s="276"/>
      <c r="K59" s="276"/>
      <c r="L59" s="276"/>
      <c r="M59" s="276"/>
      <c r="N59" s="276"/>
      <c r="O59" s="276"/>
      <c r="P59" s="276"/>
      <c r="Q59" s="276"/>
      <c r="R59" s="276"/>
      <c r="S59" s="276"/>
      <c r="T59" s="276"/>
      <c r="U59" s="276"/>
      <c r="V59" s="276"/>
      <c r="W59" s="276"/>
      <c r="X59" s="276"/>
      <c r="Y59" s="276"/>
      <c r="Z59" s="276"/>
      <c r="AA59" s="276"/>
      <c r="AB59" s="276"/>
    </row>
    <row r="60" spans="1:28" ht="14.25" customHeight="1" x14ac:dyDescent="0.25">
      <c r="A60" s="288" t="s">
        <v>86</v>
      </c>
      <c r="B60" s="288"/>
      <c r="C60" s="288"/>
      <c r="D60" s="288"/>
      <c r="E60" s="288"/>
      <c r="F60" s="288"/>
      <c r="G60" s="288"/>
      <c r="H60" s="288"/>
      <c r="I60" s="288"/>
      <c r="J60" s="288"/>
      <c r="K60" s="288"/>
      <c r="L60" s="288"/>
      <c r="M60" s="288"/>
      <c r="N60" s="288"/>
      <c r="O60" s="288"/>
      <c r="P60" s="288"/>
      <c r="Q60" s="288"/>
      <c r="R60" s="288"/>
      <c r="S60" s="288"/>
      <c r="T60" s="288"/>
      <c r="U60" s="288"/>
      <c r="V60" s="288"/>
      <c r="W60" s="288"/>
      <c r="X60" s="288"/>
      <c r="Y60" s="288"/>
      <c r="Z60" s="288"/>
      <c r="AA60" s="288"/>
      <c r="AB60" s="288"/>
    </row>
  </sheetData>
  <mergeCells count="30">
    <mergeCell ref="A60:AB60"/>
    <mergeCell ref="B8:D8"/>
    <mergeCell ref="F8:H8"/>
    <mergeCell ref="J8:L8"/>
    <mergeCell ref="N8:P8"/>
    <mergeCell ref="R8:T8"/>
    <mergeCell ref="V8:X8"/>
    <mergeCell ref="A8:A9"/>
    <mergeCell ref="Z8:AB8"/>
    <mergeCell ref="A1:AB1"/>
    <mergeCell ref="A2:AB2"/>
    <mergeCell ref="A3:AB3"/>
    <mergeCell ref="A4:AB4"/>
    <mergeCell ref="A59:AB59"/>
    <mergeCell ref="AD3:BE3"/>
    <mergeCell ref="AD4:BE4"/>
    <mergeCell ref="AD5:BE5"/>
    <mergeCell ref="AD6:BE6"/>
    <mergeCell ref="A6:AB6"/>
    <mergeCell ref="A5:AB5"/>
    <mergeCell ref="AY9:BA9"/>
    <mergeCell ref="BC9:BE9"/>
    <mergeCell ref="AD7:BE7"/>
    <mergeCell ref="AD8:BE8"/>
    <mergeCell ref="AD9:AD10"/>
    <mergeCell ref="AE9:AG9"/>
    <mergeCell ref="AI9:AK9"/>
    <mergeCell ref="AM9:AO9"/>
    <mergeCell ref="AQ9:AS9"/>
    <mergeCell ref="AU9:AW9"/>
  </mergeCells>
  <hyperlinks>
    <hyperlink ref="BF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BG190"/>
  <sheetViews>
    <sheetView zoomScaleNormal="100" zoomScaleSheetLayoutView="100" workbookViewId="0">
      <selection activeCell="BG1" sqref="BG1"/>
    </sheetView>
  </sheetViews>
  <sheetFormatPr baseColWidth="10" defaultRowHeight="12.75" x14ac:dyDescent="0.25"/>
  <cols>
    <col min="1" max="1" width="16.140625" style="4" customWidth="1"/>
    <col min="2" max="2" width="6.42578125" style="4" bestFit="1" customWidth="1"/>
    <col min="3" max="4" width="6.7109375" style="4" customWidth="1"/>
    <col min="5" max="5" width="1.7109375" style="4" customWidth="1"/>
    <col min="6" max="6" width="7.140625" style="4" customWidth="1"/>
    <col min="7" max="7" width="5.85546875" style="4" customWidth="1"/>
    <col min="8" max="8" width="5.5703125" style="4" customWidth="1"/>
    <col min="9" max="9" width="1.7109375" style="4" customWidth="1"/>
    <col min="10" max="10" width="5.85546875" style="4" customWidth="1"/>
    <col min="11" max="11" width="5.5703125" style="4" customWidth="1"/>
    <col min="12" max="12" width="5.7109375" style="4" customWidth="1"/>
    <col min="13" max="13" width="1.7109375" style="4" customWidth="1"/>
    <col min="14" max="15" width="5.42578125" style="4" bestFit="1" customWidth="1"/>
    <col min="16" max="16" width="5.85546875" style="4" customWidth="1"/>
    <col min="17" max="17" width="1.7109375" style="4" customWidth="1"/>
    <col min="18" max="20" width="5.42578125" style="4" bestFit="1" customWidth="1"/>
    <col min="21" max="21" width="1.7109375" style="4" customWidth="1"/>
    <col min="22" max="23" width="5.42578125" style="4" bestFit="1" customWidth="1"/>
    <col min="24" max="24" width="5.28515625" style="4" bestFit="1" customWidth="1"/>
    <col min="25" max="25" width="1.7109375" style="4" customWidth="1"/>
    <col min="26" max="26" width="5" style="4" bestFit="1" customWidth="1"/>
    <col min="27" max="28" width="4.42578125" style="4" customWidth="1"/>
    <col min="29" max="29" width="8.85546875" style="4" customWidth="1"/>
    <col min="30" max="30" width="12" style="8" hidden="1" customWidth="1"/>
    <col min="31" max="33" width="6.5703125" style="22" hidden="1" customWidth="1"/>
    <col min="34" max="34" width="1.7109375" style="22" hidden="1" customWidth="1"/>
    <col min="35" max="35" width="6.140625" style="22" hidden="1" customWidth="1"/>
    <col min="36" max="37" width="5.7109375" style="22" hidden="1" customWidth="1"/>
    <col min="38" max="38" width="1.7109375" style="22" hidden="1" customWidth="1"/>
    <col min="39" max="41" width="5.7109375" style="22" hidden="1" customWidth="1"/>
    <col min="42" max="42" width="1.7109375" style="22" hidden="1" customWidth="1"/>
    <col min="43" max="45" width="5.7109375" style="22" hidden="1" customWidth="1"/>
    <col min="46" max="46" width="1.7109375" style="22" hidden="1" customWidth="1"/>
    <col min="47" max="49" width="5.7109375" style="22" hidden="1" customWidth="1"/>
    <col min="50" max="50" width="1.7109375" style="22" hidden="1" customWidth="1"/>
    <col min="51" max="53" width="5.7109375" style="22" hidden="1" customWidth="1"/>
    <col min="54" max="54" width="1.7109375" style="22" hidden="1" customWidth="1"/>
    <col min="55" max="55" width="5.7109375" style="22" hidden="1" customWidth="1"/>
    <col min="56" max="56" width="5" style="22" hidden="1" customWidth="1"/>
    <col min="57" max="57" width="5.28515625" style="22" hidden="1" customWidth="1"/>
    <col min="58" max="58" width="11.42578125" style="4" hidden="1" customWidth="1"/>
    <col min="59" max="256" width="11.42578125" style="4"/>
    <col min="257" max="257" width="16.140625" style="4" customWidth="1"/>
    <col min="258" max="258" width="6" style="4" customWidth="1"/>
    <col min="259" max="259" width="6" style="4" bestFit="1" customWidth="1"/>
    <col min="260" max="260" width="5.7109375" style="4" bestFit="1" customWidth="1"/>
    <col min="261" max="261" width="1.7109375" style="4" customWidth="1"/>
    <col min="262" max="262" width="6" style="4" bestFit="1" customWidth="1"/>
    <col min="263" max="264" width="5" style="4" customWidth="1"/>
    <col min="265" max="265" width="1.7109375" style="4" customWidth="1"/>
    <col min="266" max="268" width="5" style="4" customWidth="1"/>
    <col min="269" max="269" width="1.7109375" style="4" customWidth="1"/>
    <col min="270" max="272" width="5.140625" style="4" bestFit="1" customWidth="1"/>
    <col min="273" max="273" width="1.7109375" style="4" customWidth="1"/>
    <col min="274" max="276" width="5.140625" style="4" bestFit="1" customWidth="1"/>
    <col min="277" max="277" width="1.7109375" style="4" customWidth="1"/>
    <col min="278" max="280" width="5.140625" style="4" bestFit="1" customWidth="1"/>
    <col min="281" max="281" width="1.7109375" style="4" customWidth="1"/>
    <col min="282" max="282" width="4.85546875" style="4" bestFit="1" customWidth="1"/>
    <col min="283" max="284" width="4.42578125" style="4" customWidth="1"/>
    <col min="285" max="285" width="8.85546875" style="4" customWidth="1"/>
    <col min="286" max="286" width="12" style="4" customWidth="1"/>
    <col min="287" max="289" width="6" style="4" customWidth="1"/>
    <col min="290" max="290" width="1.7109375" style="4" customWidth="1"/>
    <col min="291" max="291" width="6.140625" style="4" customWidth="1"/>
    <col min="292" max="293" width="5.140625" style="4" customWidth="1"/>
    <col min="294" max="294" width="1.7109375" style="4" customWidth="1"/>
    <col min="295" max="297" width="5" style="4" customWidth="1"/>
    <col min="298" max="298" width="1.7109375" style="4" customWidth="1"/>
    <col min="299" max="301" width="5" style="4" customWidth="1"/>
    <col min="302" max="302" width="1.7109375" style="4" customWidth="1"/>
    <col min="303" max="305" width="5" style="4" customWidth="1"/>
    <col min="306" max="306" width="1.7109375" style="4" customWidth="1"/>
    <col min="307" max="309" width="5.140625" style="4" customWidth="1"/>
    <col min="310" max="310" width="1.7109375" style="4" customWidth="1"/>
    <col min="311" max="312" width="5" style="4" customWidth="1"/>
    <col min="313" max="313" width="5.28515625" style="4" customWidth="1"/>
    <col min="314" max="512" width="11.42578125" style="4"/>
    <col min="513" max="513" width="16.140625" style="4" customWidth="1"/>
    <col min="514" max="514" width="6" style="4" customWidth="1"/>
    <col min="515" max="515" width="6" style="4" bestFit="1" customWidth="1"/>
    <col min="516" max="516" width="5.7109375" style="4" bestFit="1" customWidth="1"/>
    <col min="517" max="517" width="1.7109375" style="4" customWidth="1"/>
    <col min="518" max="518" width="6" style="4" bestFit="1" customWidth="1"/>
    <col min="519" max="520" width="5" style="4" customWidth="1"/>
    <col min="521" max="521" width="1.7109375" style="4" customWidth="1"/>
    <col min="522" max="524" width="5" style="4" customWidth="1"/>
    <col min="525" max="525" width="1.7109375" style="4" customWidth="1"/>
    <col min="526" max="528" width="5.140625" style="4" bestFit="1" customWidth="1"/>
    <col min="529" max="529" width="1.7109375" style="4" customWidth="1"/>
    <col min="530" max="532" width="5.140625" style="4" bestFit="1" customWidth="1"/>
    <col min="533" max="533" width="1.7109375" style="4" customWidth="1"/>
    <col min="534" max="536" width="5.140625" style="4" bestFit="1" customWidth="1"/>
    <col min="537" max="537" width="1.7109375" style="4" customWidth="1"/>
    <col min="538" max="538" width="4.85546875" style="4" bestFit="1" customWidth="1"/>
    <col min="539" max="540" width="4.42578125" style="4" customWidth="1"/>
    <col min="541" max="541" width="8.85546875" style="4" customWidth="1"/>
    <col min="542" max="542" width="12" style="4" customWidth="1"/>
    <col min="543" max="545" width="6" style="4" customWidth="1"/>
    <col min="546" max="546" width="1.7109375" style="4" customWidth="1"/>
    <col min="547" max="547" width="6.140625" style="4" customWidth="1"/>
    <col min="548" max="549" width="5.140625" style="4" customWidth="1"/>
    <col min="550" max="550" width="1.7109375" style="4" customWidth="1"/>
    <col min="551" max="553" width="5" style="4" customWidth="1"/>
    <col min="554" max="554" width="1.7109375" style="4" customWidth="1"/>
    <col min="555" max="557" width="5" style="4" customWidth="1"/>
    <col min="558" max="558" width="1.7109375" style="4" customWidth="1"/>
    <col min="559" max="561" width="5" style="4" customWidth="1"/>
    <col min="562" max="562" width="1.7109375" style="4" customWidth="1"/>
    <col min="563" max="565" width="5.140625" style="4" customWidth="1"/>
    <col min="566" max="566" width="1.7109375" style="4" customWidth="1"/>
    <col min="567" max="568" width="5" style="4" customWidth="1"/>
    <col min="569" max="569" width="5.28515625" style="4" customWidth="1"/>
    <col min="570" max="768" width="11.42578125" style="4"/>
    <col min="769" max="769" width="16.140625" style="4" customWidth="1"/>
    <col min="770" max="770" width="6" style="4" customWidth="1"/>
    <col min="771" max="771" width="6" style="4" bestFit="1" customWidth="1"/>
    <col min="772" max="772" width="5.7109375" style="4" bestFit="1" customWidth="1"/>
    <col min="773" max="773" width="1.7109375" style="4" customWidth="1"/>
    <col min="774" max="774" width="6" style="4" bestFit="1" customWidth="1"/>
    <col min="775" max="776" width="5" style="4" customWidth="1"/>
    <col min="777" max="777" width="1.7109375" style="4" customWidth="1"/>
    <col min="778" max="780" width="5" style="4" customWidth="1"/>
    <col min="781" max="781" width="1.7109375" style="4" customWidth="1"/>
    <col min="782" max="784" width="5.140625" style="4" bestFit="1" customWidth="1"/>
    <col min="785" max="785" width="1.7109375" style="4" customWidth="1"/>
    <col min="786" max="788" width="5.140625" style="4" bestFit="1" customWidth="1"/>
    <col min="789" max="789" width="1.7109375" style="4" customWidth="1"/>
    <col min="790" max="792" width="5.140625" style="4" bestFit="1" customWidth="1"/>
    <col min="793" max="793" width="1.7109375" style="4" customWidth="1"/>
    <col min="794" max="794" width="4.85546875" style="4" bestFit="1" customWidth="1"/>
    <col min="795" max="796" width="4.42578125" style="4" customWidth="1"/>
    <col min="797" max="797" width="8.85546875" style="4" customWidth="1"/>
    <col min="798" max="798" width="12" style="4" customWidth="1"/>
    <col min="799" max="801" width="6" style="4" customWidth="1"/>
    <col min="802" max="802" width="1.7109375" style="4" customWidth="1"/>
    <col min="803" max="803" width="6.140625" style="4" customWidth="1"/>
    <col min="804" max="805" width="5.140625" style="4" customWidth="1"/>
    <col min="806" max="806" width="1.7109375" style="4" customWidth="1"/>
    <col min="807" max="809" width="5" style="4" customWidth="1"/>
    <col min="810" max="810" width="1.7109375" style="4" customWidth="1"/>
    <col min="811" max="813" width="5" style="4" customWidth="1"/>
    <col min="814" max="814" width="1.7109375" style="4" customWidth="1"/>
    <col min="815" max="817" width="5" style="4" customWidth="1"/>
    <col min="818" max="818" width="1.7109375" style="4" customWidth="1"/>
    <col min="819" max="821" width="5.140625" style="4" customWidth="1"/>
    <col min="822" max="822" width="1.7109375" style="4" customWidth="1"/>
    <col min="823" max="824" width="5" style="4" customWidth="1"/>
    <col min="825" max="825" width="5.28515625" style="4" customWidth="1"/>
    <col min="826" max="1024" width="11.42578125" style="4"/>
    <col min="1025" max="1025" width="16.140625" style="4" customWidth="1"/>
    <col min="1026" max="1026" width="6" style="4" customWidth="1"/>
    <col min="1027" max="1027" width="6" style="4" bestFit="1" customWidth="1"/>
    <col min="1028" max="1028" width="5.7109375" style="4" bestFit="1" customWidth="1"/>
    <col min="1029" max="1029" width="1.7109375" style="4" customWidth="1"/>
    <col min="1030" max="1030" width="6" style="4" bestFit="1" customWidth="1"/>
    <col min="1031" max="1032" width="5" style="4" customWidth="1"/>
    <col min="1033" max="1033" width="1.7109375" style="4" customWidth="1"/>
    <col min="1034" max="1036" width="5" style="4" customWidth="1"/>
    <col min="1037" max="1037" width="1.7109375" style="4" customWidth="1"/>
    <col min="1038" max="1040" width="5.140625" style="4" bestFit="1" customWidth="1"/>
    <col min="1041" max="1041" width="1.7109375" style="4" customWidth="1"/>
    <col min="1042" max="1044" width="5.140625" style="4" bestFit="1" customWidth="1"/>
    <col min="1045" max="1045" width="1.7109375" style="4" customWidth="1"/>
    <col min="1046" max="1048" width="5.140625" style="4" bestFit="1" customWidth="1"/>
    <col min="1049" max="1049" width="1.7109375" style="4" customWidth="1"/>
    <col min="1050" max="1050" width="4.85546875" style="4" bestFit="1" customWidth="1"/>
    <col min="1051" max="1052" width="4.42578125" style="4" customWidth="1"/>
    <col min="1053" max="1053" width="8.85546875" style="4" customWidth="1"/>
    <col min="1054" max="1054" width="12" style="4" customWidth="1"/>
    <col min="1055" max="1057" width="6" style="4" customWidth="1"/>
    <col min="1058" max="1058" width="1.7109375" style="4" customWidth="1"/>
    <col min="1059" max="1059" width="6.140625" style="4" customWidth="1"/>
    <col min="1060" max="1061" width="5.140625" style="4" customWidth="1"/>
    <col min="1062" max="1062" width="1.7109375" style="4" customWidth="1"/>
    <col min="1063" max="1065" width="5" style="4" customWidth="1"/>
    <col min="1066" max="1066" width="1.7109375" style="4" customWidth="1"/>
    <col min="1067" max="1069" width="5" style="4" customWidth="1"/>
    <col min="1070" max="1070" width="1.7109375" style="4" customWidth="1"/>
    <col min="1071" max="1073" width="5" style="4" customWidth="1"/>
    <col min="1074" max="1074" width="1.7109375" style="4" customWidth="1"/>
    <col min="1075" max="1077" width="5.140625" style="4" customWidth="1"/>
    <col min="1078" max="1078" width="1.7109375" style="4" customWidth="1"/>
    <col min="1079" max="1080" width="5" style="4" customWidth="1"/>
    <col min="1081" max="1081" width="5.28515625" style="4" customWidth="1"/>
    <col min="1082" max="1280" width="11.42578125" style="4"/>
    <col min="1281" max="1281" width="16.140625" style="4" customWidth="1"/>
    <col min="1282" max="1282" width="6" style="4" customWidth="1"/>
    <col min="1283" max="1283" width="6" style="4" bestFit="1" customWidth="1"/>
    <col min="1284" max="1284" width="5.7109375" style="4" bestFit="1" customWidth="1"/>
    <col min="1285" max="1285" width="1.7109375" style="4" customWidth="1"/>
    <col min="1286" max="1286" width="6" style="4" bestFit="1" customWidth="1"/>
    <col min="1287" max="1288" width="5" style="4" customWidth="1"/>
    <col min="1289" max="1289" width="1.7109375" style="4" customWidth="1"/>
    <col min="1290" max="1292" width="5" style="4" customWidth="1"/>
    <col min="1293" max="1293" width="1.7109375" style="4" customWidth="1"/>
    <col min="1294" max="1296" width="5.140625" style="4" bestFit="1" customWidth="1"/>
    <col min="1297" max="1297" width="1.7109375" style="4" customWidth="1"/>
    <col min="1298" max="1300" width="5.140625" style="4" bestFit="1" customWidth="1"/>
    <col min="1301" max="1301" width="1.7109375" style="4" customWidth="1"/>
    <col min="1302" max="1304" width="5.140625" style="4" bestFit="1" customWidth="1"/>
    <col min="1305" max="1305" width="1.7109375" style="4" customWidth="1"/>
    <col min="1306" max="1306" width="4.85546875" style="4" bestFit="1" customWidth="1"/>
    <col min="1307" max="1308" width="4.42578125" style="4" customWidth="1"/>
    <col min="1309" max="1309" width="8.85546875" style="4" customWidth="1"/>
    <col min="1310" max="1310" width="12" style="4" customWidth="1"/>
    <col min="1311" max="1313" width="6" style="4" customWidth="1"/>
    <col min="1314" max="1314" width="1.7109375" style="4" customWidth="1"/>
    <col min="1315" max="1315" width="6.140625" style="4" customWidth="1"/>
    <col min="1316" max="1317" width="5.140625" style="4" customWidth="1"/>
    <col min="1318" max="1318" width="1.7109375" style="4" customWidth="1"/>
    <col min="1319" max="1321" width="5" style="4" customWidth="1"/>
    <col min="1322" max="1322" width="1.7109375" style="4" customWidth="1"/>
    <col min="1323" max="1325" width="5" style="4" customWidth="1"/>
    <col min="1326" max="1326" width="1.7109375" style="4" customWidth="1"/>
    <col min="1327" max="1329" width="5" style="4" customWidth="1"/>
    <col min="1330" max="1330" width="1.7109375" style="4" customWidth="1"/>
    <col min="1331" max="1333" width="5.140625" style="4" customWidth="1"/>
    <col min="1334" max="1334" width="1.7109375" style="4" customWidth="1"/>
    <col min="1335" max="1336" width="5" style="4" customWidth="1"/>
    <col min="1337" max="1337" width="5.28515625" style="4" customWidth="1"/>
    <col min="1338" max="1536" width="11.42578125" style="4"/>
    <col min="1537" max="1537" width="16.140625" style="4" customWidth="1"/>
    <col min="1538" max="1538" width="6" style="4" customWidth="1"/>
    <col min="1539" max="1539" width="6" style="4" bestFit="1" customWidth="1"/>
    <col min="1540" max="1540" width="5.7109375" style="4" bestFit="1" customWidth="1"/>
    <col min="1541" max="1541" width="1.7109375" style="4" customWidth="1"/>
    <col min="1542" max="1542" width="6" style="4" bestFit="1" customWidth="1"/>
    <col min="1543" max="1544" width="5" style="4" customWidth="1"/>
    <col min="1545" max="1545" width="1.7109375" style="4" customWidth="1"/>
    <col min="1546" max="1548" width="5" style="4" customWidth="1"/>
    <col min="1549" max="1549" width="1.7109375" style="4" customWidth="1"/>
    <col min="1550" max="1552" width="5.140625" style="4" bestFit="1" customWidth="1"/>
    <col min="1553" max="1553" width="1.7109375" style="4" customWidth="1"/>
    <col min="1554" max="1556" width="5.140625" style="4" bestFit="1" customWidth="1"/>
    <col min="1557" max="1557" width="1.7109375" style="4" customWidth="1"/>
    <col min="1558" max="1560" width="5.140625" style="4" bestFit="1" customWidth="1"/>
    <col min="1561" max="1561" width="1.7109375" style="4" customWidth="1"/>
    <col min="1562" max="1562" width="4.85546875" style="4" bestFit="1" customWidth="1"/>
    <col min="1563" max="1564" width="4.42578125" style="4" customWidth="1"/>
    <col min="1565" max="1565" width="8.85546875" style="4" customWidth="1"/>
    <col min="1566" max="1566" width="12" style="4" customWidth="1"/>
    <col min="1567" max="1569" width="6" style="4" customWidth="1"/>
    <col min="1570" max="1570" width="1.7109375" style="4" customWidth="1"/>
    <col min="1571" max="1571" width="6.140625" style="4" customWidth="1"/>
    <col min="1572" max="1573" width="5.140625" style="4" customWidth="1"/>
    <col min="1574" max="1574" width="1.7109375" style="4" customWidth="1"/>
    <col min="1575" max="1577" width="5" style="4" customWidth="1"/>
    <col min="1578" max="1578" width="1.7109375" style="4" customWidth="1"/>
    <col min="1579" max="1581" width="5" style="4" customWidth="1"/>
    <col min="1582" max="1582" width="1.7109375" style="4" customWidth="1"/>
    <col min="1583" max="1585" width="5" style="4" customWidth="1"/>
    <col min="1586" max="1586" width="1.7109375" style="4" customWidth="1"/>
    <col min="1587" max="1589" width="5.140625" style="4" customWidth="1"/>
    <col min="1590" max="1590" width="1.7109375" style="4" customWidth="1"/>
    <col min="1591" max="1592" width="5" style="4" customWidth="1"/>
    <col min="1593" max="1593" width="5.28515625" style="4" customWidth="1"/>
    <col min="1594" max="1792" width="11.42578125" style="4"/>
    <col min="1793" max="1793" width="16.140625" style="4" customWidth="1"/>
    <col min="1794" max="1794" width="6" style="4" customWidth="1"/>
    <col min="1795" max="1795" width="6" style="4" bestFit="1" customWidth="1"/>
    <col min="1796" max="1796" width="5.7109375" style="4" bestFit="1" customWidth="1"/>
    <col min="1797" max="1797" width="1.7109375" style="4" customWidth="1"/>
    <col min="1798" max="1798" width="6" style="4" bestFit="1" customWidth="1"/>
    <col min="1799" max="1800" width="5" style="4" customWidth="1"/>
    <col min="1801" max="1801" width="1.7109375" style="4" customWidth="1"/>
    <col min="1802" max="1804" width="5" style="4" customWidth="1"/>
    <col min="1805" max="1805" width="1.7109375" style="4" customWidth="1"/>
    <col min="1806" max="1808" width="5.140625" style="4" bestFit="1" customWidth="1"/>
    <col min="1809" max="1809" width="1.7109375" style="4" customWidth="1"/>
    <col min="1810" max="1812" width="5.140625" style="4" bestFit="1" customWidth="1"/>
    <col min="1813" max="1813" width="1.7109375" style="4" customWidth="1"/>
    <col min="1814" max="1816" width="5.140625" style="4" bestFit="1" customWidth="1"/>
    <col min="1817" max="1817" width="1.7109375" style="4" customWidth="1"/>
    <col min="1818" max="1818" width="4.85546875" style="4" bestFit="1" customWidth="1"/>
    <col min="1819" max="1820" width="4.42578125" style="4" customWidth="1"/>
    <col min="1821" max="1821" width="8.85546875" style="4" customWidth="1"/>
    <col min="1822" max="1822" width="12" style="4" customWidth="1"/>
    <col min="1823" max="1825" width="6" style="4" customWidth="1"/>
    <col min="1826" max="1826" width="1.7109375" style="4" customWidth="1"/>
    <col min="1827" max="1827" width="6.140625" style="4" customWidth="1"/>
    <col min="1828" max="1829" width="5.140625" style="4" customWidth="1"/>
    <col min="1830" max="1830" width="1.7109375" style="4" customWidth="1"/>
    <col min="1831" max="1833" width="5" style="4" customWidth="1"/>
    <col min="1834" max="1834" width="1.7109375" style="4" customWidth="1"/>
    <col min="1835" max="1837" width="5" style="4" customWidth="1"/>
    <col min="1838" max="1838" width="1.7109375" style="4" customWidth="1"/>
    <col min="1839" max="1841" width="5" style="4" customWidth="1"/>
    <col min="1842" max="1842" width="1.7109375" style="4" customWidth="1"/>
    <col min="1843" max="1845" width="5.140625" style="4" customWidth="1"/>
    <col min="1846" max="1846" width="1.7109375" style="4" customWidth="1"/>
    <col min="1847" max="1848" width="5" style="4" customWidth="1"/>
    <col min="1849" max="1849" width="5.28515625" style="4" customWidth="1"/>
    <col min="1850" max="2048" width="11.42578125" style="4"/>
    <col min="2049" max="2049" width="16.140625" style="4" customWidth="1"/>
    <col min="2050" max="2050" width="6" style="4" customWidth="1"/>
    <col min="2051" max="2051" width="6" style="4" bestFit="1" customWidth="1"/>
    <col min="2052" max="2052" width="5.7109375" style="4" bestFit="1" customWidth="1"/>
    <col min="2053" max="2053" width="1.7109375" style="4" customWidth="1"/>
    <col min="2054" max="2054" width="6" style="4" bestFit="1" customWidth="1"/>
    <col min="2055" max="2056" width="5" style="4" customWidth="1"/>
    <col min="2057" max="2057" width="1.7109375" style="4" customWidth="1"/>
    <col min="2058" max="2060" width="5" style="4" customWidth="1"/>
    <col min="2061" max="2061" width="1.7109375" style="4" customWidth="1"/>
    <col min="2062" max="2064" width="5.140625" style="4" bestFit="1" customWidth="1"/>
    <col min="2065" max="2065" width="1.7109375" style="4" customWidth="1"/>
    <col min="2066" max="2068" width="5.140625" style="4" bestFit="1" customWidth="1"/>
    <col min="2069" max="2069" width="1.7109375" style="4" customWidth="1"/>
    <col min="2070" max="2072" width="5.140625" style="4" bestFit="1" customWidth="1"/>
    <col min="2073" max="2073" width="1.7109375" style="4" customWidth="1"/>
    <col min="2074" max="2074" width="4.85546875" style="4" bestFit="1" customWidth="1"/>
    <col min="2075" max="2076" width="4.42578125" style="4" customWidth="1"/>
    <col min="2077" max="2077" width="8.85546875" style="4" customWidth="1"/>
    <col min="2078" max="2078" width="12" style="4" customWidth="1"/>
    <col min="2079" max="2081" width="6" style="4" customWidth="1"/>
    <col min="2082" max="2082" width="1.7109375" style="4" customWidth="1"/>
    <col min="2083" max="2083" width="6.140625" style="4" customWidth="1"/>
    <col min="2084" max="2085" width="5.140625" style="4" customWidth="1"/>
    <col min="2086" max="2086" width="1.7109375" style="4" customWidth="1"/>
    <col min="2087" max="2089" width="5" style="4" customWidth="1"/>
    <col min="2090" max="2090" width="1.7109375" style="4" customWidth="1"/>
    <col min="2091" max="2093" width="5" style="4" customWidth="1"/>
    <col min="2094" max="2094" width="1.7109375" style="4" customWidth="1"/>
    <col min="2095" max="2097" width="5" style="4" customWidth="1"/>
    <col min="2098" max="2098" width="1.7109375" style="4" customWidth="1"/>
    <col min="2099" max="2101" width="5.140625" style="4" customWidth="1"/>
    <col min="2102" max="2102" width="1.7109375" style="4" customWidth="1"/>
    <col min="2103" max="2104" width="5" style="4" customWidth="1"/>
    <col min="2105" max="2105" width="5.28515625" style="4" customWidth="1"/>
    <col min="2106" max="2304" width="11.42578125" style="4"/>
    <col min="2305" max="2305" width="16.140625" style="4" customWidth="1"/>
    <col min="2306" max="2306" width="6" style="4" customWidth="1"/>
    <col min="2307" max="2307" width="6" style="4" bestFit="1" customWidth="1"/>
    <col min="2308" max="2308" width="5.7109375" style="4" bestFit="1" customWidth="1"/>
    <col min="2309" max="2309" width="1.7109375" style="4" customWidth="1"/>
    <col min="2310" max="2310" width="6" style="4" bestFit="1" customWidth="1"/>
    <col min="2311" max="2312" width="5" style="4" customWidth="1"/>
    <col min="2313" max="2313" width="1.7109375" style="4" customWidth="1"/>
    <col min="2314" max="2316" width="5" style="4" customWidth="1"/>
    <col min="2317" max="2317" width="1.7109375" style="4" customWidth="1"/>
    <col min="2318" max="2320" width="5.140625" style="4" bestFit="1" customWidth="1"/>
    <col min="2321" max="2321" width="1.7109375" style="4" customWidth="1"/>
    <col min="2322" max="2324" width="5.140625" style="4" bestFit="1" customWidth="1"/>
    <col min="2325" max="2325" width="1.7109375" style="4" customWidth="1"/>
    <col min="2326" max="2328" width="5.140625" style="4" bestFit="1" customWidth="1"/>
    <col min="2329" max="2329" width="1.7109375" style="4" customWidth="1"/>
    <col min="2330" max="2330" width="4.85546875" style="4" bestFit="1" customWidth="1"/>
    <col min="2331" max="2332" width="4.42578125" style="4" customWidth="1"/>
    <col min="2333" max="2333" width="8.85546875" style="4" customWidth="1"/>
    <col min="2334" max="2334" width="12" style="4" customWidth="1"/>
    <col min="2335" max="2337" width="6" style="4" customWidth="1"/>
    <col min="2338" max="2338" width="1.7109375" style="4" customWidth="1"/>
    <col min="2339" max="2339" width="6.140625" style="4" customWidth="1"/>
    <col min="2340" max="2341" width="5.140625" style="4" customWidth="1"/>
    <col min="2342" max="2342" width="1.7109375" style="4" customWidth="1"/>
    <col min="2343" max="2345" width="5" style="4" customWidth="1"/>
    <col min="2346" max="2346" width="1.7109375" style="4" customWidth="1"/>
    <col min="2347" max="2349" width="5" style="4" customWidth="1"/>
    <col min="2350" max="2350" width="1.7109375" style="4" customWidth="1"/>
    <col min="2351" max="2353" width="5" style="4" customWidth="1"/>
    <col min="2354" max="2354" width="1.7109375" style="4" customWidth="1"/>
    <col min="2355" max="2357" width="5.140625" style="4" customWidth="1"/>
    <col min="2358" max="2358" width="1.7109375" style="4" customWidth="1"/>
    <col min="2359" max="2360" width="5" style="4" customWidth="1"/>
    <col min="2361" max="2361" width="5.28515625" style="4" customWidth="1"/>
    <col min="2362" max="2560" width="11.42578125" style="4"/>
    <col min="2561" max="2561" width="16.140625" style="4" customWidth="1"/>
    <col min="2562" max="2562" width="6" style="4" customWidth="1"/>
    <col min="2563" max="2563" width="6" style="4" bestFit="1" customWidth="1"/>
    <col min="2564" max="2564" width="5.7109375" style="4" bestFit="1" customWidth="1"/>
    <col min="2565" max="2565" width="1.7109375" style="4" customWidth="1"/>
    <col min="2566" max="2566" width="6" style="4" bestFit="1" customWidth="1"/>
    <col min="2567" max="2568" width="5" style="4" customWidth="1"/>
    <col min="2569" max="2569" width="1.7109375" style="4" customWidth="1"/>
    <col min="2570" max="2572" width="5" style="4" customWidth="1"/>
    <col min="2573" max="2573" width="1.7109375" style="4" customWidth="1"/>
    <col min="2574" max="2576" width="5.140625" style="4" bestFit="1" customWidth="1"/>
    <col min="2577" max="2577" width="1.7109375" style="4" customWidth="1"/>
    <col min="2578" max="2580" width="5.140625" style="4" bestFit="1" customWidth="1"/>
    <col min="2581" max="2581" width="1.7109375" style="4" customWidth="1"/>
    <col min="2582" max="2584" width="5.140625" style="4" bestFit="1" customWidth="1"/>
    <col min="2585" max="2585" width="1.7109375" style="4" customWidth="1"/>
    <col min="2586" max="2586" width="4.85546875" style="4" bestFit="1" customWidth="1"/>
    <col min="2587" max="2588" width="4.42578125" style="4" customWidth="1"/>
    <col min="2589" max="2589" width="8.85546875" style="4" customWidth="1"/>
    <col min="2590" max="2590" width="12" style="4" customWidth="1"/>
    <col min="2591" max="2593" width="6" style="4" customWidth="1"/>
    <col min="2594" max="2594" width="1.7109375" style="4" customWidth="1"/>
    <col min="2595" max="2595" width="6.140625" style="4" customWidth="1"/>
    <col min="2596" max="2597" width="5.140625" style="4" customWidth="1"/>
    <col min="2598" max="2598" width="1.7109375" style="4" customWidth="1"/>
    <col min="2599" max="2601" width="5" style="4" customWidth="1"/>
    <col min="2602" max="2602" width="1.7109375" style="4" customWidth="1"/>
    <col min="2603" max="2605" width="5" style="4" customWidth="1"/>
    <col min="2606" max="2606" width="1.7109375" style="4" customWidth="1"/>
    <col min="2607" max="2609" width="5" style="4" customWidth="1"/>
    <col min="2610" max="2610" width="1.7109375" style="4" customWidth="1"/>
    <col min="2611" max="2613" width="5.140625" style="4" customWidth="1"/>
    <col min="2614" max="2614" width="1.7109375" style="4" customWidth="1"/>
    <col min="2615" max="2616" width="5" style="4" customWidth="1"/>
    <col min="2617" max="2617" width="5.28515625" style="4" customWidth="1"/>
    <col min="2618" max="2816" width="11.42578125" style="4"/>
    <col min="2817" max="2817" width="16.140625" style="4" customWidth="1"/>
    <col min="2818" max="2818" width="6" style="4" customWidth="1"/>
    <col min="2819" max="2819" width="6" style="4" bestFit="1" customWidth="1"/>
    <col min="2820" max="2820" width="5.7109375" style="4" bestFit="1" customWidth="1"/>
    <col min="2821" max="2821" width="1.7109375" style="4" customWidth="1"/>
    <col min="2822" max="2822" width="6" style="4" bestFit="1" customWidth="1"/>
    <col min="2823" max="2824" width="5" style="4" customWidth="1"/>
    <col min="2825" max="2825" width="1.7109375" style="4" customWidth="1"/>
    <col min="2826" max="2828" width="5" style="4" customWidth="1"/>
    <col min="2829" max="2829" width="1.7109375" style="4" customWidth="1"/>
    <col min="2830" max="2832" width="5.140625" style="4" bestFit="1" customWidth="1"/>
    <col min="2833" max="2833" width="1.7109375" style="4" customWidth="1"/>
    <col min="2834" max="2836" width="5.140625" style="4" bestFit="1" customWidth="1"/>
    <col min="2837" max="2837" width="1.7109375" style="4" customWidth="1"/>
    <col min="2838" max="2840" width="5.140625" style="4" bestFit="1" customWidth="1"/>
    <col min="2841" max="2841" width="1.7109375" style="4" customWidth="1"/>
    <col min="2842" max="2842" width="4.85546875" style="4" bestFit="1" customWidth="1"/>
    <col min="2843" max="2844" width="4.42578125" style="4" customWidth="1"/>
    <col min="2845" max="2845" width="8.85546875" style="4" customWidth="1"/>
    <col min="2846" max="2846" width="12" style="4" customWidth="1"/>
    <col min="2847" max="2849" width="6" style="4" customWidth="1"/>
    <col min="2850" max="2850" width="1.7109375" style="4" customWidth="1"/>
    <col min="2851" max="2851" width="6.140625" style="4" customWidth="1"/>
    <col min="2852" max="2853" width="5.140625" style="4" customWidth="1"/>
    <col min="2854" max="2854" width="1.7109375" style="4" customWidth="1"/>
    <col min="2855" max="2857" width="5" style="4" customWidth="1"/>
    <col min="2858" max="2858" width="1.7109375" style="4" customWidth="1"/>
    <col min="2859" max="2861" width="5" style="4" customWidth="1"/>
    <col min="2862" max="2862" width="1.7109375" style="4" customWidth="1"/>
    <col min="2863" max="2865" width="5" style="4" customWidth="1"/>
    <col min="2866" max="2866" width="1.7109375" style="4" customWidth="1"/>
    <col min="2867" max="2869" width="5.140625" style="4" customWidth="1"/>
    <col min="2870" max="2870" width="1.7109375" style="4" customWidth="1"/>
    <col min="2871" max="2872" width="5" style="4" customWidth="1"/>
    <col min="2873" max="2873" width="5.28515625" style="4" customWidth="1"/>
    <col min="2874" max="3072" width="11.42578125" style="4"/>
    <col min="3073" max="3073" width="16.140625" style="4" customWidth="1"/>
    <col min="3074" max="3074" width="6" style="4" customWidth="1"/>
    <col min="3075" max="3075" width="6" style="4" bestFit="1" customWidth="1"/>
    <col min="3076" max="3076" width="5.7109375" style="4" bestFit="1" customWidth="1"/>
    <col min="3077" max="3077" width="1.7109375" style="4" customWidth="1"/>
    <col min="3078" max="3078" width="6" style="4" bestFit="1" customWidth="1"/>
    <col min="3079" max="3080" width="5" style="4" customWidth="1"/>
    <col min="3081" max="3081" width="1.7109375" style="4" customWidth="1"/>
    <col min="3082" max="3084" width="5" style="4" customWidth="1"/>
    <col min="3085" max="3085" width="1.7109375" style="4" customWidth="1"/>
    <col min="3086" max="3088" width="5.140625" style="4" bestFit="1" customWidth="1"/>
    <col min="3089" max="3089" width="1.7109375" style="4" customWidth="1"/>
    <col min="3090" max="3092" width="5.140625" style="4" bestFit="1" customWidth="1"/>
    <col min="3093" max="3093" width="1.7109375" style="4" customWidth="1"/>
    <col min="3094" max="3096" width="5.140625" style="4" bestFit="1" customWidth="1"/>
    <col min="3097" max="3097" width="1.7109375" style="4" customWidth="1"/>
    <col min="3098" max="3098" width="4.85546875" style="4" bestFit="1" customWidth="1"/>
    <col min="3099" max="3100" width="4.42578125" style="4" customWidth="1"/>
    <col min="3101" max="3101" width="8.85546875" style="4" customWidth="1"/>
    <col min="3102" max="3102" width="12" style="4" customWidth="1"/>
    <col min="3103" max="3105" width="6" style="4" customWidth="1"/>
    <col min="3106" max="3106" width="1.7109375" style="4" customWidth="1"/>
    <col min="3107" max="3107" width="6.140625" style="4" customWidth="1"/>
    <col min="3108" max="3109" width="5.140625" style="4" customWidth="1"/>
    <col min="3110" max="3110" width="1.7109375" style="4" customWidth="1"/>
    <col min="3111" max="3113" width="5" style="4" customWidth="1"/>
    <col min="3114" max="3114" width="1.7109375" style="4" customWidth="1"/>
    <col min="3115" max="3117" width="5" style="4" customWidth="1"/>
    <col min="3118" max="3118" width="1.7109375" style="4" customWidth="1"/>
    <col min="3119" max="3121" width="5" style="4" customWidth="1"/>
    <col min="3122" max="3122" width="1.7109375" style="4" customWidth="1"/>
    <col min="3123" max="3125" width="5.140625" style="4" customWidth="1"/>
    <col min="3126" max="3126" width="1.7109375" style="4" customWidth="1"/>
    <col min="3127" max="3128" width="5" style="4" customWidth="1"/>
    <col min="3129" max="3129" width="5.28515625" style="4" customWidth="1"/>
    <col min="3130" max="3328" width="11.42578125" style="4"/>
    <col min="3329" max="3329" width="16.140625" style="4" customWidth="1"/>
    <col min="3330" max="3330" width="6" style="4" customWidth="1"/>
    <col min="3331" max="3331" width="6" style="4" bestFit="1" customWidth="1"/>
    <col min="3332" max="3332" width="5.7109375" style="4" bestFit="1" customWidth="1"/>
    <col min="3333" max="3333" width="1.7109375" style="4" customWidth="1"/>
    <col min="3334" max="3334" width="6" style="4" bestFit="1" customWidth="1"/>
    <col min="3335" max="3336" width="5" style="4" customWidth="1"/>
    <col min="3337" max="3337" width="1.7109375" style="4" customWidth="1"/>
    <col min="3338" max="3340" width="5" style="4" customWidth="1"/>
    <col min="3341" max="3341" width="1.7109375" style="4" customWidth="1"/>
    <col min="3342" max="3344" width="5.140625" style="4" bestFit="1" customWidth="1"/>
    <col min="3345" max="3345" width="1.7109375" style="4" customWidth="1"/>
    <col min="3346" max="3348" width="5.140625" style="4" bestFit="1" customWidth="1"/>
    <col min="3349" max="3349" width="1.7109375" style="4" customWidth="1"/>
    <col min="3350" max="3352" width="5.140625" style="4" bestFit="1" customWidth="1"/>
    <col min="3353" max="3353" width="1.7109375" style="4" customWidth="1"/>
    <col min="3354" max="3354" width="4.85546875" style="4" bestFit="1" customWidth="1"/>
    <col min="3355" max="3356" width="4.42578125" style="4" customWidth="1"/>
    <col min="3357" max="3357" width="8.85546875" style="4" customWidth="1"/>
    <col min="3358" max="3358" width="12" style="4" customWidth="1"/>
    <col min="3359" max="3361" width="6" style="4" customWidth="1"/>
    <col min="3362" max="3362" width="1.7109375" style="4" customWidth="1"/>
    <col min="3363" max="3363" width="6.140625" style="4" customWidth="1"/>
    <col min="3364" max="3365" width="5.140625" style="4" customWidth="1"/>
    <col min="3366" max="3366" width="1.7109375" style="4" customWidth="1"/>
    <col min="3367" max="3369" width="5" style="4" customWidth="1"/>
    <col min="3370" max="3370" width="1.7109375" style="4" customWidth="1"/>
    <col min="3371" max="3373" width="5" style="4" customWidth="1"/>
    <col min="3374" max="3374" width="1.7109375" style="4" customWidth="1"/>
    <col min="3375" max="3377" width="5" style="4" customWidth="1"/>
    <col min="3378" max="3378" width="1.7109375" style="4" customWidth="1"/>
    <col min="3379" max="3381" width="5.140625" style="4" customWidth="1"/>
    <col min="3382" max="3382" width="1.7109375" style="4" customWidth="1"/>
    <col min="3383" max="3384" width="5" style="4" customWidth="1"/>
    <col min="3385" max="3385" width="5.28515625" style="4" customWidth="1"/>
    <col min="3386" max="3584" width="11.42578125" style="4"/>
    <col min="3585" max="3585" width="16.140625" style="4" customWidth="1"/>
    <col min="3586" max="3586" width="6" style="4" customWidth="1"/>
    <col min="3587" max="3587" width="6" style="4" bestFit="1" customWidth="1"/>
    <col min="3588" max="3588" width="5.7109375" style="4" bestFit="1" customWidth="1"/>
    <col min="3589" max="3589" width="1.7109375" style="4" customWidth="1"/>
    <col min="3590" max="3590" width="6" style="4" bestFit="1" customWidth="1"/>
    <col min="3591" max="3592" width="5" style="4" customWidth="1"/>
    <col min="3593" max="3593" width="1.7109375" style="4" customWidth="1"/>
    <col min="3594" max="3596" width="5" style="4" customWidth="1"/>
    <col min="3597" max="3597" width="1.7109375" style="4" customWidth="1"/>
    <col min="3598" max="3600" width="5.140625" style="4" bestFit="1" customWidth="1"/>
    <col min="3601" max="3601" width="1.7109375" style="4" customWidth="1"/>
    <col min="3602" max="3604" width="5.140625" style="4" bestFit="1" customWidth="1"/>
    <col min="3605" max="3605" width="1.7109375" style="4" customWidth="1"/>
    <col min="3606" max="3608" width="5.140625" style="4" bestFit="1" customWidth="1"/>
    <col min="3609" max="3609" width="1.7109375" style="4" customWidth="1"/>
    <col min="3610" max="3610" width="4.85546875" style="4" bestFit="1" customWidth="1"/>
    <col min="3611" max="3612" width="4.42578125" style="4" customWidth="1"/>
    <col min="3613" max="3613" width="8.85546875" style="4" customWidth="1"/>
    <col min="3614" max="3614" width="12" style="4" customWidth="1"/>
    <col min="3615" max="3617" width="6" style="4" customWidth="1"/>
    <col min="3618" max="3618" width="1.7109375" style="4" customWidth="1"/>
    <col min="3619" max="3619" width="6.140625" style="4" customWidth="1"/>
    <col min="3620" max="3621" width="5.140625" style="4" customWidth="1"/>
    <col min="3622" max="3622" width="1.7109375" style="4" customWidth="1"/>
    <col min="3623" max="3625" width="5" style="4" customWidth="1"/>
    <col min="3626" max="3626" width="1.7109375" style="4" customWidth="1"/>
    <col min="3627" max="3629" width="5" style="4" customWidth="1"/>
    <col min="3630" max="3630" width="1.7109375" style="4" customWidth="1"/>
    <col min="3631" max="3633" width="5" style="4" customWidth="1"/>
    <col min="3634" max="3634" width="1.7109375" style="4" customWidth="1"/>
    <col min="3635" max="3637" width="5.140625" style="4" customWidth="1"/>
    <col min="3638" max="3638" width="1.7109375" style="4" customWidth="1"/>
    <col min="3639" max="3640" width="5" style="4" customWidth="1"/>
    <col min="3641" max="3641" width="5.28515625" style="4" customWidth="1"/>
    <col min="3642" max="3840" width="11.42578125" style="4"/>
    <col min="3841" max="3841" width="16.140625" style="4" customWidth="1"/>
    <col min="3842" max="3842" width="6" style="4" customWidth="1"/>
    <col min="3843" max="3843" width="6" style="4" bestFit="1" customWidth="1"/>
    <col min="3844" max="3844" width="5.7109375" style="4" bestFit="1" customWidth="1"/>
    <col min="3845" max="3845" width="1.7109375" style="4" customWidth="1"/>
    <col min="3846" max="3846" width="6" style="4" bestFit="1" customWidth="1"/>
    <col min="3847" max="3848" width="5" style="4" customWidth="1"/>
    <col min="3849" max="3849" width="1.7109375" style="4" customWidth="1"/>
    <col min="3850" max="3852" width="5" style="4" customWidth="1"/>
    <col min="3853" max="3853" width="1.7109375" style="4" customWidth="1"/>
    <col min="3854" max="3856" width="5.140625" style="4" bestFit="1" customWidth="1"/>
    <col min="3857" max="3857" width="1.7109375" style="4" customWidth="1"/>
    <col min="3858" max="3860" width="5.140625" style="4" bestFit="1" customWidth="1"/>
    <col min="3861" max="3861" width="1.7109375" style="4" customWidth="1"/>
    <col min="3862" max="3864" width="5.140625" style="4" bestFit="1" customWidth="1"/>
    <col min="3865" max="3865" width="1.7109375" style="4" customWidth="1"/>
    <col min="3866" max="3866" width="4.85546875" style="4" bestFit="1" customWidth="1"/>
    <col min="3867" max="3868" width="4.42578125" style="4" customWidth="1"/>
    <col min="3869" max="3869" width="8.85546875" style="4" customWidth="1"/>
    <col min="3870" max="3870" width="12" style="4" customWidth="1"/>
    <col min="3871" max="3873" width="6" style="4" customWidth="1"/>
    <col min="3874" max="3874" width="1.7109375" style="4" customWidth="1"/>
    <col min="3875" max="3875" width="6.140625" style="4" customWidth="1"/>
    <col min="3876" max="3877" width="5.140625" style="4" customWidth="1"/>
    <col min="3878" max="3878" width="1.7109375" style="4" customWidth="1"/>
    <col min="3879" max="3881" width="5" style="4" customWidth="1"/>
    <col min="3882" max="3882" width="1.7109375" style="4" customWidth="1"/>
    <col min="3883" max="3885" width="5" style="4" customWidth="1"/>
    <col min="3886" max="3886" width="1.7109375" style="4" customWidth="1"/>
    <col min="3887" max="3889" width="5" style="4" customWidth="1"/>
    <col min="3890" max="3890" width="1.7109375" style="4" customWidth="1"/>
    <col min="3891" max="3893" width="5.140625" style="4" customWidth="1"/>
    <col min="3894" max="3894" width="1.7109375" style="4" customWidth="1"/>
    <col min="3895" max="3896" width="5" style="4" customWidth="1"/>
    <col min="3897" max="3897" width="5.28515625" style="4" customWidth="1"/>
    <col min="3898" max="4096" width="11.42578125" style="4"/>
    <col min="4097" max="4097" width="16.140625" style="4" customWidth="1"/>
    <col min="4098" max="4098" width="6" style="4" customWidth="1"/>
    <col min="4099" max="4099" width="6" style="4" bestFit="1" customWidth="1"/>
    <col min="4100" max="4100" width="5.7109375" style="4" bestFit="1" customWidth="1"/>
    <col min="4101" max="4101" width="1.7109375" style="4" customWidth="1"/>
    <col min="4102" max="4102" width="6" style="4" bestFit="1" customWidth="1"/>
    <col min="4103" max="4104" width="5" style="4" customWidth="1"/>
    <col min="4105" max="4105" width="1.7109375" style="4" customWidth="1"/>
    <col min="4106" max="4108" width="5" style="4" customWidth="1"/>
    <col min="4109" max="4109" width="1.7109375" style="4" customWidth="1"/>
    <col min="4110" max="4112" width="5.140625" style="4" bestFit="1" customWidth="1"/>
    <col min="4113" max="4113" width="1.7109375" style="4" customWidth="1"/>
    <col min="4114" max="4116" width="5.140625" style="4" bestFit="1" customWidth="1"/>
    <col min="4117" max="4117" width="1.7109375" style="4" customWidth="1"/>
    <col min="4118" max="4120" width="5.140625" style="4" bestFit="1" customWidth="1"/>
    <col min="4121" max="4121" width="1.7109375" style="4" customWidth="1"/>
    <col min="4122" max="4122" width="4.85546875" style="4" bestFit="1" customWidth="1"/>
    <col min="4123" max="4124" width="4.42578125" style="4" customWidth="1"/>
    <col min="4125" max="4125" width="8.85546875" style="4" customWidth="1"/>
    <col min="4126" max="4126" width="12" style="4" customWidth="1"/>
    <col min="4127" max="4129" width="6" style="4" customWidth="1"/>
    <col min="4130" max="4130" width="1.7109375" style="4" customWidth="1"/>
    <col min="4131" max="4131" width="6.140625" style="4" customWidth="1"/>
    <col min="4132" max="4133" width="5.140625" style="4" customWidth="1"/>
    <col min="4134" max="4134" width="1.7109375" style="4" customWidth="1"/>
    <col min="4135" max="4137" width="5" style="4" customWidth="1"/>
    <col min="4138" max="4138" width="1.7109375" style="4" customWidth="1"/>
    <col min="4139" max="4141" width="5" style="4" customWidth="1"/>
    <col min="4142" max="4142" width="1.7109375" style="4" customWidth="1"/>
    <col min="4143" max="4145" width="5" style="4" customWidth="1"/>
    <col min="4146" max="4146" width="1.7109375" style="4" customWidth="1"/>
    <col min="4147" max="4149" width="5.140625" style="4" customWidth="1"/>
    <col min="4150" max="4150" width="1.7109375" style="4" customWidth="1"/>
    <col min="4151" max="4152" width="5" style="4" customWidth="1"/>
    <col min="4153" max="4153" width="5.28515625" style="4" customWidth="1"/>
    <col min="4154" max="4352" width="11.42578125" style="4"/>
    <col min="4353" max="4353" width="16.140625" style="4" customWidth="1"/>
    <col min="4354" max="4354" width="6" style="4" customWidth="1"/>
    <col min="4355" max="4355" width="6" style="4" bestFit="1" customWidth="1"/>
    <col min="4356" max="4356" width="5.7109375" style="4" bestFit="1" customWidth="1"/>
    <col min="4357" max="4357" width="1.7109375" style="4" customWidth="1"/>
    <col min="4358" max="4358" width="6" style="4" bestFit="1" customWidth="1"/>
    <col min="4359" max="4360" width="5" style="4" customWidth="1"/>
    <col min="4361" max="4361" width="1.7109375" style="4" customWidth="1"/>
    <col min="4362" max="4364" width="5" style="4" customWidth="1"/>
    <col min="4365" max="4365" width="1.7109375" style="4" customWidth="1"/>
    <col min="4366" max="4368" width="5.140625" style="4" bestFit="1" customWidth="1"/>
    <col min="4369" max="4369" width="1.7109375" style="4" customWidth="1"/>
    <col min="4370" max="4372" width="5.140625" style="4" bestFit="1" customWidth="1"/>
    <col min="4373" max="4373" width="1.7109375" style="4" customWidth="1"/>
    <col min="4374" max="4376" width="5.140625" style="4" bestFit="1" customWidth="1"/>
    <col min="4377" max="4377" width="1.7109375" style="4" customWidth="1"/>
    <col min="4378" max="4378" width="4.85546875" style="4" bestFit="1" customWidth="1"/>
    <col min="4379" max="4380" width="4.42578125" style="4" customWidth="1"/>
    <col min="4381" max="4381" width="8.85546875" style="4" customWidth="1"/>
    <col min="4382" max="4382" width="12" style="4" customWidth="1"/>
    <col min="4383" max="4385" width="6" style="4" customWidth="1"/>
    <col min="4386" max="4386" width="1.7109375" style="4" customWidth="1"/>
    <col min="4387" max="4387" width="6.140625" style="4" customWidth="1"/>
    <col min="4388" max="4389" width="5.140625" style="4" customWidth="1"/>
    <col min="4390" max="4390" width="1.7109375" style="4" customWidth="1"/>
    <col min="4391" max="4393" width="5" style="4" customWidth="1"/>
    <col min="4394" max="4394" width="1.7109375" style="4" customWidth="1"/>
    <col min="4395" max="4397" width="5" style="4" customWidth="1"/>
    <col min="4398" max="4398" width="1.7109375" style="4" customWidth="1"/>
    <col min="4399" max="4401" width="5" style="4" customWidth="1"/>
    <col min="4402" max="4402" width="1.7109375" style="4" customWidth="1"/>
    <col min="4403" max="4405" width="5.140625" style="4" customWidth="1"/>
    <col min="4406" max="4406" width="1.7109375" style="4" customWidth="1"/>
    <col min="4407" max="4408" width="5" style="4" customWidth="1"/>
    <col min="4409" max="4409" width="5.28515625" style="4" customWidth="1"/>
    <col min="4410" max="4608" width="11.42578125" style="4"/>
    <col min="4609" max="4609" width="16.140625" style="4" customWidth="1"/>
    <col min="4610" max="4610" width="6" style="4" customWidth="1"/>
    <col min="4611" max="4611" width="6" style="4" bestFit="1" customWidth="1"/>
    <col min="4612" max="4612" width="5.7109375" style="4" bestFit="1" customWidth="1"/>
    <col min="4613" max="4613" width="1.7109375" style="4" customWidth="1"/>
    <col min="4614" max="4614" width="6" style="4" bestFit="1" customWidth="1"/>
    <col min="4615" max="4616" width="5" style="4" customWidth="1"/>
    <col min="4617" max="4617" width="1.7109375" style="4" customWidth="1"/>
    <col min="4618" max="4620" width="5" style="4" customWidth="1"/>
    <col min="4621" max="4621" width="1.7109375" style="4" customWidth="1"/>
    <col min="4622" max="4624" width="5.140625" style="4" bestFit="1" customWidth="1"/>
    <col min="4625" max="4625" width="1.7109375" style="4" customWidth="1"/>
    <col min="4626" max="4628" width="5.140625" style="4" bestFit="1" customWidth="1"/>
    <col min="4629" max="4629" width="1.7109375" style="4" customWidth="1"/>
    <col min="4630" max="4632" width="5.140625" style="4" bestFit="1" customWidth="1"/>
    <col min="4633" max="4633" width="1.7109375" style="4" customWidth="1"/>
    <col min="4634" max="4634" width="4.85546875" style="4" bestFit="1" customWidth="1"/>
    <col min="4635" max="4636" width="4.42578125" style="4" customWidth="1"/>
    <col min="4637" max="4637" width="8.85546875" style="4" customWidth="1"/>
    <col min="4638" max="4638" width="12" style="4" customWidth="1"/>
    <col min="4639" max="4641" width="6" style="4" customWidth="1"/>
    <col min="4642" max="4642" width="1.7109375" style="4" customWidth="1"/>
    <col min="4643" max="4643" width="6.140625" style="4" customWidth="1"/>
    <col min="4644" max="4645" width="5.140625" style="4" customWidth="1"/>
    <col min="4646" max="4646" width="1.7109375" style="4" customWidth="1"/>
    <col min="4647" max="4649" width="5" style="4" customWidth="1"/>
    <col min="4650" max="4650" width="1.7109375" style="4" customWidth="1"/>
    <col min="4651" max="4653" width="5" style="4" customWidth="1"/>
    <col min="4654" max="4654" width="1.7109375" style="4" customWidth="1"/>
    <col min="4655" max="4657" width="5" style="4" customWidth="1"/>
    <col min="4658" max="4658" width="1.7109375" style="4" customWidth="1"/>
    <col min="4659" max="4661" width="5.140625" style="4" customWidth="1"/>
    <col min="4662" max="4662" width="1.7109375" style="4" customWidth="1"/>
    <col min="4663" max="4664" width="5" style="4" customWidth="1"/>
    <col min="4665" max="4665" width="5.28515625" style="4" customWidth="1"/>
    <col min="4666" max="4864" width="11.42578125" style="4"/>
    <col min="4865" max="4865" width="16.140625" style="4" customWidth="1"/>
    <col min="4866" max="4866" width="6" style="4" customWidth="1"/>
    <col min="4867" max="4867" width="6" style="4" bestFit="1" customWidth="1"/>
    <col min="4868" max="4868" width="5.7109375" style="4" bestFit="1" customWidth="1"/>
    <col min="4869" max="4869" width="1.7109375" style="4" customWidth="1"/>
    <col min="4870" max="4870" width="6" style="4" bestFit="1" customWidth="1"/>
    <col min="4871" max="4872" width="5" style="4" customWidth="1"/>
    <col min="4873" max="4873" width="1.7109375" style="4" customWidth="1"/>
    <col min="4874" max="4876" width="5" style="4" customWidth="1"/>
    <col min="4877" max="4877" width="1.7109375" style="4" customWidth="1"/>
    <col min="4878" max="4880" width="5.140625" style="4" bestFit="1" customWidth="1"/>
    <col min="4881" max="4881" width="1.7109375" style="4" customWidth="1"/>
    <col min="4882" max="4884" width="5.140625" style="4" bestFit="1" customWidth="1"/>
    <col min="4885" max="4885" width="1.7109375" style="4" customWidth="1"/>
    <col min="4886" max="4888" width="5.140625" style="4" bestFit="1" customWidth="1"/>
    <col min="4889" max="4889" width="1.7109375" style="4" customWidth="1"/>
    <col min="4890" max="4890" width="4.85546875" style="4" bestFit="1" customWidth="1"/>
    <col min="4891" max="4892" width="4.42578125" style="4" customWidth="1"/>
    <col min="4893" max="4893" width="8.85546875" style="4" customWidth="1"/>
    <col min="4894" max="4894" width="12" style="4" customWidth="1"/>
    <col min="4895" max="4897" width="6" style="4" customWidth="1"/>
    <col min="4898" max="4898" width="1.7109375" style="4" customWidth="1"/>
    <col min="4899" max="4899" width="6.140625" style="4" customWidth="1"/>
    <col min="4900" max="4901" width="5.140625" style="4" customWidth="1"/>
    <col min="4902" max="4902" width="1.7109375" style="4" customWidth="1"/>
    <col min="4903" max="4905" width="5" style="4" customWidth="1"/>
    <col min="4906" max="4906" width="1.7109375" style="4" customWidth="1"/>
    <col min="4907" max="4909" width="5" style="4" customWidth="1"/>
    <col min="4910" max="4910" width="1.7109375" style="4" customWidth="1"/>
    <col min="4911" max="4913" width="5" style="4" customWidth="1"/>
    <col min="4914" max="4914" width="1.7109375" style="4" customWidth="1"/>
    <col min="4915" max="4917" width="5.140625" style="4" customWidth="1"/>
    <col min="4918" max="4918" width="1.7109375" style="4" customWidth="1"/>
    <col min="4919" max="4920" width="5" style="4" customWidth="1"/>
    <col min="4921" max="4921" width="5.28515625" style="4" customWidth="1"/>
    <col min="4922" max="5120" width="11.42578125" style="4"/>
    <col min="5121" max="5121" width="16.140625" style="4" customWidth="1"/>
    <col min="5122" max="5122" width="6" style="4" customWidth="1"/>
    <col min="5123" max="5123" width="6" style="4" bestFit="1" customWidth="1"/>
    <col min="5124" max="5124" width="5.7109375" style="4" bestFit="1" customWidth="1"/>
    <col min="5125" max="5125" width="1.7109375" style="4" customWidth="1"/>
    <col min="5126" max="5126" width="6" style="4" bestFit="1" customWidth="1"/>
    <col min="5127" max="5128" width="5" style="4" customWidth="1"/>
    <col min="5129" max="5129" width="1.7109375" style="4" customWidth="1"/>
    <col min="5130" max="5132" width="5" style="4" customWidth="1"/>
    <col min="5133" max="5133" width="1.7109375" style="4" customWidth="1"/>
    <col min="5134" max="5136" width="5.140625" style="4" bestFit="1" customWidth="1"/>
    <col min="5137" max="5137" width="1.7109375" style="4" customWidth="1"/>
    <col min="5138" max="5140" width="5.140625" style="4" bestFit="1" customWidth="1"/>
    <col min="5141" max="5141" width="1.7109375" style="4" customWidth="1"/>
    <col min="5142" max="5144" width="5.140625" style="4" bestFit="1" customWidth="1"/>
    <col min="5145" max="5145" width="1.7109375" style="4" customWidth="1"/>
    <col min="5146" max="5146" width="4.85546875" style="4" bestFit="1" customWidth="1"/>
    <col min="5147" max="5148" width="4.42578125" style="4" customWidth="1"/>
    <col min="5149" max="5149" width="8.85546875" style="4" customWidth="1"/>
    <col min="5150" max="5150" width="12" style="4" customWidth="1"/>
    <col min="5151" max="5153" width="6" style="4" customWidth="1"/>
    <col min="5154" max="5154" width="1.7109375" style="4" customWidth="1"/>
    <col min="5155" max="5155" width="6.140625" style="4" customWidth="1"/>
    <col min="5156" max="5157" width="5.140625" style="4" customWidth="1"/>
    <col min="5158" max="5158" width="1.7109375" style="4" customWidth="1"/>
    <col min="5159" max="5161" width="5" style="4" customWidth="1"/>
    <col min="5162" max="5162" width="1.7109375" style="4" customWidth="1"/>
    <col min="5163" max="5165" width="5" style="4" customWidth="1"/>
    <col min="5166" max="5166" width="1.7109375" style="4" customWidth="1"/>
    <col min="5167" max="5169" width="5" style="4" customWidth="1"/>
    <col min="5170" max="5170" width="1.7109375" style="4" customWidth="1"/>
    <col min="5171" max="5173" width="5.140625" style="4" customWidth="1"/>
    <col min="5174" max="5174" width="1.7109375" style="4" customWidth="1"/>
    <col min="5175" max="5176" width="5" style="4" customWidth="1"/>
    <col min="5177" max="5177" width="5.28515625" style="4" customWidth="1"/>
    <col min="5178" max="5376" width="11.42578125" style="4"/>
    <col min="5377" max="5377" width="16.140625" style="4" customWidth="1"/>
    <col min="5378" max="5378" width="6" style="4" customWidth="1"/>
    <col min="5379" max="5379" width="6" style="4" bestFit="1" customWidth="1"/>
    <col min="5380" max="5380" width="5.7109375" style="4" bestFit="1" customWidth="1"/>
    <col min="5381" max="5381" width="1.7109375" style="4" customWidth="1"/>
    <col min="5382" max="5382" width="6" style="4" bestFit="1" customWidth="1"/>
    <col min="5383" max="5384" width="5" style="4" customWidth="1"/>
    <col min="5385" max="5385" width="1.7109375" style="4" customWidth="1"/>
    <col min="5386" max="5388" width="5" style="4" customWidth="1"/>
    <col min="5389" max="5389" width="1.7109375" style="4" customWidth="1"/>
    <col min="5390" max="5392" width="5.140625" style="4" bestFit="1" customWidth="1"/>
    <col min="5393" max="5393" width="1.7109375" style="4" customWidth="1"/>
    <col min="5394" max="5396" width="5.140625" style="4" bestFit="1" customWidth="1"/>
    <col min="5397" max="5397" width="1.7109375" style="4" customWidth="1"/>
    <col min="5398" max="5400" width="5.140625" style="4" bestFit="1" customWidth="1"/>
    <col min="5401" max="5401" width="1.7109375" style="4" customWidth="1"/>
    <col min="5402" max="5402" width="4.85546875" style="4" bestFit="1" customWidth="1"/>
    <col min="5403" max="5404" width="4.42578125" style="4" customWidth="1"/>
    <col min="5405" max="5405" width="8.85546875" style="4" customWidth="1"/>
    <col min="5406" max="5406" width="12" style="4" customWidth="1"/>
    <col min="5407" max="5409" width="6" style="4" customWidth="1"/>
    <col min="5410" max="5410" width="1.7109375" style="4" customWidth="1"/>
    <col min="5411" max="5411" width="6.140625" style="4" customWidth="1"/>
    <col min="5412" max="5413" width="5.140625" style="4" customWidth="1"/>
    <col min="5414" max="5414" width="1.7109375" style="4" customWidth="1"/>
    <col min="5415" max="5417" width="5" style="4" customWidth="1"/>
    <col min="5418" max="5418" width="1.7109375" style="4" customWidth="1"/>
    <col min="5419" max="5421" width="5" style="4" customWidth="1"/>
    <col min="5422" max="5422" width="1.7109375" style="4" customWidth="1"/>
    <col min="5423" max="5425" width="5" style="4" customWidth="1"/>
    <col min="5426" max="5426" width="1.7109375" style="4" customWidth="1"/>
    <col min="5427" max="5429" width="5.140625" style="4" customWidth="1"/>
    <col min="5430" max="5430" width="1.7109375" style="4" customWidth="1"/>
    <col min="5431" max="5432" width="5" style="4" customWidth="1"/>
    <col min="5433" max="5433" width="5.28515625" style="4" customWidth="1"/>
    <col min="5434" max="5632" width="11.42578125" style="4"/>
    <col min="5633" max="5633" width="16.140625" style="4" customWidth="1"/>
    <col min="5634" max="5634" width="6" style="4" customWidth="1"/>
    <col min="5635" max="5635" width="6" style="4" bestFit="1" customWidth="1"/>
    <col min="5636" max="5636" width="5.7109375" style="4" bestFit="1" customWidth="1"/>
    <col min="5637" max="5637" width="1.7109375" style="4" customWidth="1"/>
    <col min="5638" max="5638" width="6" style="4" bestFit="1" customWidth="1"/>
    <col min="5639" max="5640" width="5" style="4" customWidth="1"/>
    <col min="5641" max="5641" width="1.7109375" style="4" customWidth="1"/>
    <col min="5642" max="5644" width="5" style="4" customWidth="1"/>
    <col min="5645" max="5645" width="1.7109375" style="4" customWidth="1"/>
    <col min="5646" max="5648" width="5.140625" style="4" bestFit="1" customWidth="1"/>
    <col min="5649" max="5649" width="1.7109375" style="4" customWidth="1"/>
    <col min="5650" max="5652" width="5.140625" style="4" bestFit="1" customWidth="1"/>
    <col min="5653" max="5653" width="1.7109375" style="4" customWidth="1"/>
    <col min="5654" max="5656" width="5.140625" style="4" bestFit="1" customWidth="1"/>
    <col min="5657" max="5657" width="1.7109375" style="4" customWidth="1"/>
    <col min="5658" max="5658" width="4.85546875" style="4" bestFit="1" customWidth="1"/>
    <col min="5659" max="5660" width="4.42578125" style="4" customWidth="1"/>
    <col min="5661" max="5661" width="8.85546875" style="4" customWidth="1"/>
    <col min="5662" max="5662" width="12" style="4" customWidth="1"/>
    <col min="5663" max="5665" width="6" style="4" customWidth="1"/>
    <col min="5666" max="5666" width="1.7109375" style="4" customWidth="1"/>
    <col min="5667" max="5667" width="6.140625" style="4" customWidth="1"/>
    <col min="5668" max="5669" width="5.140625" style="4" customWidth="1"/>
    <col min="5670" max="5670" width="1.7109375" style="4" customWidth="1"/>
    <col min="5671" max="5673" width="5" style="4" customWidth="1"/>
    <col min="5674" max="5674" width="1.7109375" style="4" customWidth="1"/>
    <col min="5675" max="5677" width="5" style="4" customWidth="1"/>
    <col min="5678" max="5678" width="1.7109375" style="4" customWidth="1"/>
    <col min="5679" max="5681" width="5" style="4" customWidth="1"/>
    <col min="5682" max="5682" width="1.7109375" style="4" customWidth="1"/>
    <col min="5683" max="5685" width="5.140625" style="4" customWidth="1"/>
    <col min="5686" max="5686" width="1.7109375" style="4" customWidth="1"/>
    <col min="5687" max="5688" width="5" style="4" customWidth="1"/>
    <col min="5689" max="5689" width="5.28515625" style="4" customWidth="1"/>
    <col min="5690" max="5888" width="11.42578125" style="4"/>
    <col min="5889" max="5889" width="16.140625" style="4" customWidth="1"/>
    <col min="5890" max="5890" width="6" style="4" customWidth="1"/>
    <col min="5891" max="5891" width="6" style="4" bestFit="1" customWidth="1"/>
    <col min="5892" max="5892" width="5.7109375" style="4" bestFit="1" customWidth="1"/>
    <col min="5893" max="5893" width="1.7109375" style="4" customWidth="1"/>
    <col min="5894" max="5894" width="6" style="4" bestFit="1" customWidth="1"/>
    <col min="5895" max="5896" width="5" style="4" customWidth="1"/>
    <col min="5897" max="5897" width="1.7109375" style="4" customWidth="1"/>
    <col min="5898" max="5900" width="5" style="4" customWidth="1"/>
    <col min="5901" max="5901" width="1.7109375" style="4" customWidth="1"/>
    <col min="5902" max="5904" width="5.140625" style="4" bestFit="1" customWidth="1"/>
    <col min="5905" max="5905" width="1.7109375" style="4" customWidth="1"/>
    <col min="5906" max="5908" width="5.140625" style="4" bestFit="1" customWidth="1"/>
    <col min="5909" max="5909" width="1.7109375" style="4" customWidth="1"/>
    <col min="5910" max="5912" width="5.140625" style="4" bestFit="1" customWidth="1"/>
    <col min="5913" max="5913" width="1.7109375" style="4" customWidth="1"/>
    <col min="5914" max="5914" width="4.85546875" style="4" bestFit="1" customWidth="1"/>
    <col min="5915" max="5916" width="4.42578125" style="4" customWidth="1"/>
    <col min="5917" max="5917" width="8.85546875" style="4" customWidth="1"/>
    <col min="5918" max="5918" width="12" style="4" customWidth="1"/>
    <col min="5919" max="5921" width="6" style="4" customWidth="1"/>
    <col min="5922" max="5922" width="1.7109375" style="4" customWidth="1"/>
    <col min="5923" max="5923" width="6.140625" style="4" customWidth="1"/>
    <col min="5924" max="5925" width="5.140625" style="4" customWidth="1"/>
    <col min="5926" max="5926" width="1.7109375" style="4" customWidth="1"/>
    <col min="5927" max="5929" width="5" style="4" customWidth="1"/>
    <col min="5930" max="5930" width="1.7109375" style="4" customWidth="1"/>
    <col min="5931" max="5933" width="5" style="4" customWidth="1"/>
    <col min="5934" max="5934" width="1.7109375" style="4" customWidth="1"/>
    <col min="5935" max="5937" width="5" style="4" customWidth="1"/>
    <col min="5938" max="5938" width="1.7109375" style="4" customWidth="1"/>
    <col min="5939" max="5941" width="5.140625" style="4" customWidth="1"/>
    <col min="5942" max="5942" width="1.7109375" style="4" customWidth="1"/>
    <col min="5943" max="5944" width="5" style="4" customWidth="1"/>
    <col min="5945" max="5945" width="5.28515625" style="4" customWidth="1"/>
    <col min="5946" max="6144" width="11.42578125" style="4"/>
    <col min="6145" max="6145" width="16.140625" style="4" customWidth="1"/>
    <col min="6146" max="6146" width="6" style="4" customWidth="1"/>
    <col min="6147" max="6147" width="6" style="4" bestFit="1" customWidth="1"/>
    <col min="6148" max="6148" width="5.7109375" style="4" bestFit="1" customWidth="1"/>
    <col min="6149" max="6149" width="1.7109375" style="4" customWidth="1"/>
    <col min="6150" max="6150" width="6" style="4" bestFit="1" customWidth="1"/>
    <col min="6151" max="6152" width="5" style="4" customWidth="1"/>
    <col min="6153" max="6153" width="1.7109375" style="4" customWidth="1"/>
    <col min="6154" max="6156" width="5" style="4" customWidth="1"/>
    <col min="6157" max="6157" width="1.7109375" style="4" customWidth="1"/>
    <col min="6158" max="6160" width="5.140625" style="4" bestFit="1" customWidth="1"/>
    <col min="6161" max="6161" width="1.7109375" style="4" customWidth="1"/>
    <col min="6162" max="6164" width="5.140625" style="4" bestFit="1" customWidth="1"/>
    <col min="6165" max="6165" width="1.7109375" style="4" customWidth="1"/>
    <col min="6166" max="6168" width="5.140625" style="4" bestFit="1" customWidth="1"/>
    <col min="6169" max="6169" width="1.7109375" style="4" customWidth="1"/>
    <col min="6170" max="6170" width="4.85546875" style="4" bestFit="1" customWidth="1"/>
    <col min="6171" max="6172" width="4.42578125" style="4" customWidth="1"/>
    <col min="6173" max="6173" width="8.85546875" style="4" customWidth="1"/>
    <col min="6174" max="6174" width="12" style="4" customWidth="1"/>
    <col min="6175" max="6177" width="6" style="4" customWidth="1"/>
    <col min="6178" max="6178" width="1.7109375" style="4" customWidth="1"/>
    <col min="6179" max="6179" width="6.140625" style="4" customWidth="1"/>
    <col min="6180" max="6181" width="5.140625" style="4" customWidth="1"/>
    <col min="6182" max="6182" width="1.7109375" style="4" customWidth="1"/>
    <col min="6183" max="6185" width="5" style="4" customWidth="1"/>
    <col min="6186" max="6186" width="1.7109375" style="4" customWidth="1"/>
    <col min="6187" max="6189" width="5" style="4" customWidth="1"/>
    <col min="6190" max="6190" width="1.7109375" style="4" customWidth="1"/>
    <col min="6191" max="6193" width="5" style="4" customWidth="1"/>
    <col min="6194" max="6194" width="1.7109375" style="4" customWidth="1"/>
    <col min="6195" max="6197" width="5.140625" style="4" customWidth="1"/>
    <col min="6198" max="6198" width="1.7109375" style="4" customWidth="1"/>
    <col min="6199" max="6200" width="5" style="4" customWidth="1"/>
    <col min="6201" max="6201" width="5.28515625" style="4" customWidth="1"/>
    <col min="6202" max="6400" width="11.42578125" style="4"/>
    <col min="6401" max="6401" width="16.140625" style="4" customWidth="1"/>
    <col min="6402" max="6402" width="6" style="4" customWidth="1"/>
    <col min="6403" max="6403" width="6" style="4" bestFit="1" customWidth="1"/>
    <col min="6404" max="6404" width="5.7109375" style="4" bestFit="1" customWidth="1"/>
    <col min="6405" max="6405" width="1.7109375" style="4" customWidth="1"/>
    <col min="6406" max="6406" width="6" style="4" bestFit="1" customWidth="1"/>
    <col min="6407" max="6408" width="5" style="4" customWidth="1"/>
    <col min="6409" max="6409" width="1.7109375" style="4" customWidth="1"/>
    <col min="6410" max="6412" width="5" style="4" customWidth="1"/>
    <col min="6413" max="6413" width="1.7109375" style="4" customWidth="1"/>
    <col min="6414" max="6416" width="5.140625" style="4" bestFit="1" customWidth="1"/>
    <col min="6417" max="6417" width="1.7109375" style="4" customWidth="1"/>
    <col min="6418" max="6420" width="5.140625" style="4" bestFit="1" customWidth="1"/>
    <col min="6421" max="6421" width="1.7109375" style="4" customWidth="1"/>
    <col min="6422" max="6424" width="5.140625" style="4" bestFit="1" customWidth="1"/>
    <col min="6425" max="6425" width="1.7109375" style="4" customWidth="1"/>
    <col min="6426" max="6426" width="4.85546875" style="4" bestFit="1" customWidth="1"/>
    <col min="6427" max="6428" width="4.42578125" style="4" customWidth="1"/>
    <col min="6429" max="6429" width="8.85546875" style="4" customWidth="1"/>
    <col min="6430" max="6430" width="12" style="4" customWidth="1"/>
    <col min="6431" max="6433" width="6" style="4" customWidth="1"/>
    <col min="6434" max="6434" width="1.7109375" style="4" customWidth="1"/>
    <col min="6435" max="6435" width="6.140625" style="4" customWidth="1"/>
    <col min="6436" max="6437" width="5.140625" style="4" customWidth="1"/>
    <col min="6438" max="6438" width="1.7109375" style="4" customWidth="1"/>
    <col min="6439" max="6441" width="5" style="4" customWidth="1"/>
    <col min="6442" max="6442" width="1.7109375" style="4" customWidth="1"/>
    <col min="6443" max="6445" width="5" style="4" customWidth="1"/>
    <col min="6446" max="6446" width="1.7109375" style="4" customWidth="1"/>
    <col min="6447" max="6449" width="5" style="4" customWidth="1"/>
    <col min="6450" max="6450" width="1.7109375" style="4" customWidth="1"/>
    <col min="6451" max="6453" width="5.140625" style="4" customWidth="1"/>
    <col min="6454" max="6454" width="1.7109375" style="4" customWidth="1"/>
    <col min="6455" max="6456" width="5" style="4" customWidth="1"/>
    <col min="6457" max="6457" width="5.28515625" style="4" customWidth="1"/>
    <col min="6458" max="6656" width="11.42578125" style="4"/>
    <col min="6657" max="6657" width="16.140625" style="4" customWidth="1"/>
    <col min="6658" max="6658" width="6" style="4" customWidth="1"/>
    <col min="6659" max="6659" width="6" style="4" bestFit="1" customWidth="1"/>
    <col min="6660" max="6660" width="5.7109375" style="4" bestFit="1" customWidth="1"/>
    <col min="6661" max="6661" width="1.7109375" style="4" customWidth="1"/>
    <col min="6662" max="6662" width="6" style="4" bestFit="1" customWidth="1"/>
    <col min="6663" max="6664" width="5" style="4" customWidth="1"/>
    <col min="6665" max="6665" width="1.7109375" style="4" customWidth="1"/>
    <col min="6666" max="6668" width="5" style="4" customWidth="1"/>
    <col min="6669" max="6669" width="1.7109375" style="4" customWidth="1"/>
    <col min="6670" max="6672" width="5.140625" style="4" bestFit="1" customWidth="1"/>
    <col min="6673" max="6673" width="1.7109375" style="4" customWidth="1"/>
    <col min="6674" max="6676" width="5.140625" style="4" bestFit="1" customWidth="1"/>
    <col min="6677" max="6677" width="1.7109375" style="4" customWidth="1"/>
    <col min="6678" max="6680" width="5.140625" style="4" bestFit="1" customWidth="1"/>
    <col min="6681" max="6681" width="1.7109375" style="4" customWidth="1"/>
    <col min="6682" max="6682" width="4.85546875" style="4" bestFit="1" customWidth="1"/>
    <col min="6683" max="6684" width="4.42578125" style="4" customWidth="1"/>
    <col min="6685" max="6685" width="8.85546875" style="4" customWidth="1"/>
    <col min="6686" max="6686" width="12" style="4" customWidth="1"/>
    <col min="6687" max="6689" width="6" style="4" customWidth="1"/>
    <col min="6690" max="6690" width="1.7109375" style="4" customWidth="1"/>
    <col min="6691" max="6691" width="6.140625" style="4" customWidth="1"/>
    <col min="6692" max="6693" width="5.140625" style="4" customWidth="1"/>
    <col min="6694" max="6694" width="1.7109375" style="4" customWidth="1"/>
    <col min="6695" max="6697" width="5" style="4" customWidth="1"/>
    <col min="6698" max="6698" width="1.7109375" style="4" customWidth="1"/>
    <col min="6699" max="6701" width="5" style="4" customWidth="1"/>
    <col min="6702" max="6702" width="1.7109375" style="4" customWidth="1"/>
    <col min="6703" max="6705" width="5" style="4" customWidth="1"/>
    <col min="6706" max="6706" width="1.7109375" style="4" customWidth="1"/>
    <col min="6707" max="6709" width="5.140625" style="4" customWidth="1"/>
    <col min="6710" max="6710" width="1.7109375" style="4" customWidth="1"/>
    <col min="6711" max="6712" width="5" style="4" customWidth="1"/>
    <col min="6713" max="6713" width="5.28515625" style="4" customWidth="1"/>
    <col min="6714" max="6912" width="11.42578125" style="4"/>
    <col min="6913" max="6913" width="16.140625" style="4" customWidth="1"/>
    <col min="6914" max="6914" width="6" style="4" customWidth="1"/>
    <col min="6915" max="6915" width="6" style="4" bestFit="1" customWidth="1"/>
    <col min="6916" max="6916" width="5.7109375" style="4" bestFit="1" customWidth="1"/>
    <col min="6917" max="6917" width="1.7109375" style="4" customWidth="1"/>
    <col min="6918" max="6918" width="6" style="4" bestFit="1" customWidth="1"/>
    <col min="6919" max="6920" width="5" style="4" customWidth="1"/>
    <col min="6921" max="6921" width="1.7109375" style="4" customWidth="1"/>
    <col min="6922" max="6924" width="5" style="4" customWidth="1"/>
    <col min="6925" max="6925" width="1.7109375" style="4" customWidth="1"/>
    <col min="6926" max="6928" width="5.140625" style="4" bestFit="1" customWidth="1"/>
    <col min="6929" max="6929" width="1.7109375" style="4" customWidth="1"/>
    <col min="6930" max="6932" width="5.140625" style="4" bestFit="1" customWidth="1"/>
    <col min="6933" max="6933" width="1.7109375" style="4" customWidth="1"/>
    <col min="6934" max="6936" width="5.140625" style="4" bestFit="1" customWidth="1"/>
    <col min="6937" max="6937" width="1.7109375" style="4" customWidth="1"/>
    <col min="6938" max="6938" width="4.85546875" style="4" bestFit="1" customWidth="1"/>
    <col min="6939" max="6940" width="4.42578125" style="4" customWidth="1"/>
    <col min="6941" max="6941" width="8.85546875" style="4" customWidth="1"/>
    <col min="6942" max="6942" width="12" style="4" customWidth="1"/>
    <col min="6943" max="6945" width="6" style="4" customWidth="1"/>
    <col min="6946" max="6946" width="1.7109375" style="4" customWidth="1"/>
    <col min="6947" max="6947" width="6.140625" style="4" customWidth="1"/>
    <col min="6948" max="6949" width="5.140625" style="4" customWidth="1"/>
    <col min="6950" max="6950" width="1.7109375" style="4" customWidth="1"/>
    <col min="6951" max="6953" width="5" style="4" customWidth="1"/>
    <col min="6954" max="6954" width="1.7109375" style="4" customWidth="1"/>
    <col min="6955" max="6957" width="5" style="4" customWidth="1"/>
    <col min="6958" max="6958" width="1.7109375" style="4" customWidth="1"/>
    <col min="6959" max="6961" width="5" style="4" customWidth="1"/>
    <col min="6962" max="6962" width="1.7109375" style="4" customWidth="1"/>
    <col min="6963" max="6965" width="5.140625" style="4" customWidth="1"/>
    <col min="6966" max="6966" width="1.7109375" style="4" customWidth="1"/>
    <col min="6967" max="6968" width="5" style="4" customWidth="1"/>
    <col min="6969" max="6969" width="5.28515625" style="4" customWidth="1"/>
    <col min="6970" max="7168" width="11.42578125" style="4"/>
    <col min="7169" max="7169" width="16.140625" style="4" customWidth="1"/>
    <col min="7170" max="7170" width="6" style="4" customWidth="1"/>
    <col min="7171" max="7171" width="6" style="4" bestFit="1" customWidth="1"/>
    <col min="7172" max="7172" width="5.7109375" style="4" bestFit="1" customWidth="1"/>
    <col min="7173" max="7173" width="1.7109375" style="4" customWidth="1"/>
    <col min="7174" max="7174" width="6" style="4" bestFit="1" customWidth="1"/>
    <col min="7175" max="7176" width="5" style="4" customWidth="1"/>
    <col min="7177" max="7177" width="1.7109375" style="4" customWidth="1"/>
    <col min="7178" max="7180" width="5" style="4" customWidth="1"/>
    <col min="7181" max="7181" width="1.7109375" style="4" customWidth="1"/>
    <col min="7182" max="7184" width="5.140625" style="4" bestFit="1" customWidth="1"/>
    <col min="7185" max="7185" width="1.7109375" style="4" customWidth="1"/>
    <col min="7186" max="7188" width="5.140625" style="4" bestFit="1" customWidth="1"/>
    <col min="7189" max="7189" width="1.7109375" style="4" customWidth="1"/>
    <col min="7190" max="7192" width="5.140625" style="4" bestFit="1" customWidth="1"/>
    <col min="7193" max="7193" width="1.7109375" style="4" customWidth="1"/>
    <col min="7194" max="7194" width="4.85546875" style="4" bestFit="1" customWidth="1"/>
    <col min="7195" max="7196" width="4.42578125" style="4" customWidth="1"/>
    <col min="7197" max="7197" width="8.85546875" style="4" customWidth="1"/>
    <col min="7198" max="7198" width="12" style="4" customWidth="1"/>
    <col min="7199" max="7201" width="6" style="4" customWidth="1"/>
    <col min="7202" max="7202" width="1.7109375" style="4" customWidth="1"/>
    <col min="7203" max="7203" width="6.140625" style="4" customWidth="1"/>
    <col min="7204" max="7205" width="5.140625" style="4" customWidth="1"/>
    <col min="7206" max="7206" width="1.7109375" style="4" customWidth="1"/>
    <col min="7207" max="7209" width="5" style="4" customWidth="1"/>
    <col min="7210" max="7210" width="1.7109375" style="4" customWidth="1"/>
    <col min="7211" max="7213" width="5" style="4" customWidth="1"/>
    <col min="7214" max="7214" width="1.7109375" style="4" customWidth="1"/>
    <col min="7215" max="7217" width="5" style="4" customWidth="1"/>
    <col min="7218" max="7218" width="1.7109375" style="4" customWidth="1"/>
    <col min="7219" max="7221" width="5.140625" style="4" customWidth="1"/>
    <col min="7222" max="7222" width="1.7109375" style="4" customWidth="1"/>
    <col min="7223" max="7224" width="5" style="4" customWidth="1"/>
    <col min="7225" max="7225" width="5.28515625" style="4" customWidth="1"/>
    <col min="7226" max="7424" width="11.42578125" style="4"/>
    <col min="7425" max="7425" width="16.140625" style="4" customWidth="1"/>
    <col min="7426" max="7426" width="6" style="4" customWidth="1"/>
    <col min="7427" max="7427" width="6" style="4" bestFit="1" customWidth="1"/>
    <col min="7428" max="7428" width="5.7109375" style="4" bestFit="1" customWidth="1"/>
    <col min="7429" max="7429" width="1.7109375" style="4" customWidth="1"/>
    <col min="7430" max="7430" width="6" style="4" bestFit="1" customWidth="1"/>
    <col min="7431" max="7432" width="5" style="4" customWidth="1"/>
    <col min="7433" max="7433" width="1.7109375" style="4" customWidth="1"/>
    <col min="7434" max="7436" width="5" style="4" customWidth="1"/>
    <col min="7437" max="7437" width="1.7109375" style="4" customWidth="1"/>
    <col min="7438" max="7440" width="5.140625" style="4" bestFit="1" customWidth="1"/>
    <col min="7441" max="7441" width="1.7109375" style="4" customWidth="1"/>
    <col min="7442" max="7444" width="5.140625" style="4" bestFit="1" customWidth="1"/>
    <col min="7445" max="7445" width="1.7109375" style="4" customWidth="1"/>
    <col min="7446" max="7448" width="5.140625" style="4" bestFit="1" customWidth="1"/>
    <col min="7449" max="7449" width="1.7109375" style="4" customWidth="1"/>
    <col min="7450" max="7450" width="4.85546875" style="4" bestFit="1" customWidth="1"/>
    <col min="7451" max="7452" width="4.42578125" style="4" customWidth="1"/>
    <col min="7453" max="7453" width="8.85546875" style="4" customWidth="1"/>
    <col min="7454" max="7454" width="12" style="4" customWidth="1"/>
    <col min="7455" max="7457" width="6" style="4" customWidth="1"/>
    <col min="7458" max="7458" width="1.7109375" style="4" customWidth="1"/>
    <col min="7459" max="7459" width="6.140625" style="4" customWidth="1"/>
    <col min="7460" max="7461" width="5.140625" style="4" customWidth="1"/>
    <col min="7462" max="7462" width="1.7109375" style="4" customWidth="1"/>
    <col min="7463" max="7465" width="5" style="4" customWidth="1"/>
    <col min="7466" max="7466" width="1.7109375" style="4" customWidth="1"/>
    <col min="7467" max="7469" width="5" style="4" customWidth="1"/>
    <col min="7470" max="7470" width="1.7109375" style="4" customWidth="1"/>
    <col min="7471" max="7473" width="5" style="4" customWidth="1"/>
    <col min="7474" max="7474" width="1.7109375" style="4" customWidth="1"/>
    <col min="7475" max="7477" width="5.140625" style="4" customWidth="1"/>
    <col min="7478" max="7478" width="1.7109375" style="4" customWidth="1"/>
    <col min="7479" max="7480" width="5" style="4" customWidth="1"/>
    <col min="7481" max="7481" width="5.28515625" style="4" customWidth="1"/>
    <col min="7482" max="7680" width="11.42578125" style="4"/>
    <col min="7681" max="7681" width="16.140625" style="4" customWidth="1"/>
    <col min="7682" max="7682" width="6" style="4" customWidth="1"/>
    <col min="7683" max="7683" width="6" style="4" bestFit="1" customWidth="1"/>
    <col min="7684" max="7684" width="5.7109375" style="4" bestFit="1" customWidth="1"/>
    <col min="7685" max="7685" width="1.7109375" style="4" customWidth="1"/>
    <col min="7686" max="7686" width="6" style="4" bestFit="1" customWidth="1"/>
    <col min="7687" max="7688" width="5" style="4" customWidth="1"/>
    <col min="7689" max="7689" width="1.7109375" style="4" customWidth="1"/>
    <col min="7690" max="7692" width="5" style="4" customWidth="1"/>
    <col min="7693" max="7693" width="1.7109375" style="4" customWidth="1"/>
    <col min="7694" max="7696" width="5.140625" style="4" bestFit="1" customWidth="1"/>
    <col min="7697" max="7697" width="1.7109375" style="4" customWidth="1"/>
    <col min="7698" max="7700" width="5.140625" style="4" bestFit="1" customWidth="1"/>
    <col min="7701" max="7701" width="1.7109375" style="4" customWidth="1"/>
    <col min="7702" max="7704" width="5.140625" style="4" bestFit="1" customWidth="1"/>
    <col min="7705" max="7705" width="1.7109375" style="4" customWidth="1"/>
    <col min="7706" max="7706" width="4.85546875" style="4" bestFit="1" customWidth="1"/>
    <col min="7707" max="7708" width="4.42578125" style="4" customWidth="1"/>
    <col min="7709" max="7709" width="8.85546875" style="4" customWidth="1"/>
    <col min="7710" max="7710" width="12" style="4" customWidth="1"/>
    <col min="7711" max="7713" width="6" style="4" customWidth="1"/>
    <col min="7714" max="7714" width="1.7109375" style="4" customWidth="1"/>
    <col min="7715" max="7715" width="6.140625" style="4" customWidth="1"/>
    <col min="7716" max="7717" width="5.140625" style="4" customWidth="1"/>
    <col min="7718" max="7718" width="1.7109375" style="4" customWidth="1"/>
    <col min="7719" max="7721" width="5" style="4" customWidth="1"/>
    <col min="7722" max="7722" width="1.7109375" style="4" customWidth="1"/>
    <col min="7723" max="7725" width="5" style="4" customWidth="1"/>
    <col min="7726" max="7726" width="1.7109375" style="4" customWidth="1"/>
    <col min="7727" max="7729" width="5" style="4" customWidth="1"/>
    <col min="7730" max="7730" width="1.7109375" style="4" customWidth="1"/>
    <col min="7731" max="7733" width="5.140625" style="4" customWidth="1"/>
    <col min="7734" max="7734" width="1.7109375" style="4" customWidth="1"/>
    <col min="7735" max="7736" width="5" style="4" customWidth="1"/>
    <col min="7737" max="7737" width="5.28515625" style="4" customWidth="1"/>
    <col min="7738" max="7936" width="11.42578125" style="4"/>
    <col min="7937" max="7937" width="16.140625" style="4" customWidth="1"/>
    <col min="7938" max="7938" width="6" style="4" customWidth="1"/>
    <col min="7939" max="7939" width="6" style="4" bestFit="1" customWidth="1"/>
    <col min="7940" max="7940" width="5.7109375" style="4" bestFit="1" customWidth="1"/>
    <col min="7941" max="7941" width="1.7109375" style="4" customWidth="1"/>
    <col min="7942" max="7942" width="6" style="4" bestFit="1" customWidth="1"/>
    <col min="7943" max="7944" width="5" style="4" customWidth="1"/>
    <col min="7945" max="7945" width="1.7109375" style="4" customWidth="1"/>
    <col min="7946" max="7948" width="5" style="4" customWidth="1"/>
    <col min="7949" max="7949" width="1.7109375" style="4" customWidth="1"/>
    <col min="7950" max="7952" width="5.140625" style="4" bestFit="1" customWidth="1"/>
    <col min="7953" max="7953" width="1.7109375" style="4" customWidth="1"/>
    <col min="7954" max="7956" width="5.140625" style="4" bestFit="1" customWidth="1"/>
    <col min="7957" max="7957" width="1.7109375" style="4" customWidth="1"/>
    <col min="7958" max="7960" width="5.140625" style="4" bestFit="1" customWidth="1"/>
    <col min="7961" max="7961" width="1.7109375" style="4" customWidth="1"/>
    <col min="7962" max="7962" width="4.85546875" style="4" bestFit="1" customWidth="1"/>
    <col min="7963" max="7964" width="4.42578125" style="4" customWidth="1"/>
    <col min="7965" max="7965" width="8.85546875" style="4" customWidth="1"/>
    <col min="7966" max="7966" width="12" style="4" customWidth="1"/>
    <col min="7967" max="7969" width="6" style="4" customWidth="1"/>
    <col min="7970" max="7970" width="1.7109375" style="4" customWidth="1"/>
    <col min="7971" max="7971" width="6.140625" style="4" customWidth="1"/>
    <col min="7972" max="7973" width="5.140625" style="4" customWidth="1"/>
    <col min="7974" max="7974" width="1.7109375" style="4" customWidth="1"/>
    <col min="7975" max="7977" width="5" style="4" customWidth="1"/>
    <col min="7978" max="7978" width="1.7109375" style="4" customWidth="1"/>
    <col min="7979" max="7981" width="5" style="4" customWidth="1"/>
    <col min="7982" max="7982" width="1.7109375" style="4" customWidth="1"/>
    <col min="7983" max="7985" width="5" style="4" customWidth="1"/>
    <col min="7986" max="7986" width="1.7109375" style="4" customWidth="1"/>
    <col min="7987" max="7989" width="5.140625" style="4" customWidth="1"/>
    <col min="7990" max="7990" width="1.7109375" style="4" customWidth="1"/>
    <col min="7991" max="7992" width="5" style="4" customWidth="1"/>
    <col min="7993" max="7993" width="5.28515625" style="4" customWidth="1"/>
    <col min="7994" max="8192" width="11.42578125" style="4"/>
    <col min="8193" max="8193" width="16.140625" style="4" customWidth="1"/>
    <col min="8194" max="8194" width="6" style="4" customWidth="1"/>
    <col min="8195" max="8195" width="6" style="4" bestFit="1" customWidth="1"/>
    <col min="8196" max="8196" width="5.7109375" style="4" bestFit="1" customWidth="1"/>
    <col min="8197" max="8197" width="1.7109375" style="4" customWidth="1"/>
    <col min="8198" max="8198" width="6" style="4" bestFit="1" customWidth="1"/>
    <col min="8199" max="8200" width="5" style="4" customWidth="1"/>
    <col min="8201" max="8201" width="1.7109375" style="4" customWidth="1"/>
    <col min="8202" max="8204" width="5" style="4" customWidth="1"/>
    <col min="8205" max="8205" width="1.7109375" style="4" customWidth="1"/>
    <col min="8206" max="8208" width="5.140625" style="4" bestFit="1" customWidth="1"/>
    <col min="8209" max="8209" width="1.7109375" style="4" customWidth="1"/>
    <col min="8210" max="8212" width="5.140625" style="4" bestFit="1" customWidth="1"/>
    <col min="8213" max="8213" width="1.7109375" style="4" customWidth="1"/>
    <col min="8214" max="8216" width="5.140625" style="4" bestFit="1" customWidth="1"/>
    <col min="8217" max="8217" width="1.7109375" style="4" customWidth="1"/>
    <col min="8218" max="8218" width="4.85546875" style="4" bestFit="1" customWidth="1"/>
    <col min="8219" max="8220" width="4.42578125" style="4" customWidth="1"/>
    <col min="8221" max="8221" width="8.85546875" style="4" customWidth="1"/>
    <col min="8222" max="8222" width="12" style="4" customWidth="1"/>
    <col min="8223" max="8225" width="6" style="4" customWidth="1"/>
    <col min="8226" max="8226" width="1.7109375" style="4" customWidth="1"/>
    <col min="8227" max="8227" width="6.140625" style="4" customWidth="1"/>
    <col min="8228" max="8229" width="5.140625" style="4" customWidth="1"/>
    <col min="8230" max="8230" width="1.7109375" style="4" customWidth="1"/>
    <col min="8231" max="8233" width="5" style="4" customWidth="1"/>
    <col min="8234" max="8234" width="1.7109375" style="4" customWidth="1"/>
    <col min="8235" max="8237" width="5" style="4" customWidth="1"/>
    <col min="8238" max="8238" width="1.7109375" style="4" customWidth="1"/>
    <col min="8239" max="8241" width="5" style="4" customWidth="1"/>
    <col min="8242" max="8242" width="1.7109375" style="4" customWidth="1"/>
    <col min="8243" max="8245" width="5.140625" style="4" customWidth="1"/>
    <col min="8246" max="8246" width="1.7109375" style="4" customWidth="1"/>
    <col min="8247" max="8248" width="5" style="4" customWidth="1"/>
    <col min="8249" max="8249" width="5.28515625" style="4" customWidth="1"/>
    <col min="8250" max="8448" width="11.42578125" style="4"/>
    <col min="8449" max="8449" width="16.140625" style="4" customWidth="1"/>
    <col min="8450" max="8450" width="6" style="4" customWidth="1"/>
    <col min="8451" max="8451" width="6" style="4" bestFit="1" customWidth="1"/>
    <col min="8452" max="8452" width="5.7109375" style="4" bestFit="1" customWidth="1"/>
    <col min="8453" max="8453" width="1.7109375" style="4" customWidth="1"/>
    <col min="8454" max="8454" width="6" style="4" bestFit="1" customWidth="1"/>
    <col min="8455" max="8456" width="5" style="4" customWidth="1"/>
    <col min="8457" max="8457" width="1.7109375" style="4" customWidth="1"/>
    <col min="8458" max="8460" width="5" style="4" customWidth="1"/>
    <col min="8461" max="8461" width="1.7109375" style="4" customWidth="1"/>
    <col min="8462" max="8464" width="5.140625" style="4" bestFit="1" customWidth="1"/>
    <col min="8465" max="8465" width="1.7109375" style="4" customWidth="1"/>
    <col min="8466" max="8468" width="5.140625" style="4" bestFit="1" customWidth="1"/>
    <col min="8469" max="8469" width="1.7109375" style="4" customWidth="1"/>
    <col min="8470" max="8472" width="5.140625" style="4" bestFit="1" customWidth="1"/>
    <col min="8473" max="8473" width="1.7109375" style="4" customWidth="1"/>
    <col min="8474" max="8474" width="4.85546875" style="4" bestFit="1" customWidth="1"/>
    <col min="8475" max="8476" width="4.42578125" style="4" customWidth="1"/>
    <col min="8477" max="8477" width="8.85546875" style="4" customWidth="1"/>
    <col min="8478" max="8478" width="12" style="4" customWidth="1"/>
    <col min="8479" max="8481" width="6" style="4" customWidth="1"/>
    <col min="8482" max="8482" width="1.7109375" style="4" customWidth="1"/>
    <col min="8483" max="8483" width="6.140625" style="4" customWidth="1"/>
    <col min="8484" max="8485" width="5.140625" style="4" customWidth="1"/>
    <col min="8486" max="8486" width="1.7109375" style="4" customWidth="1"/>
    <col min="8487" max="8489" width="5" style="4" customWidth="1"/>
    <col min="8490" max="8490" width="1.7109375" style="4" customWidth="1"/>
    <col min="8491" max="8493" width="5" style="4" customWidth="1"/>
    <col min="8494" max="8494" width="1.7109375" style="4" customWidth="1"/>
    <col min="8495" max="8497" width="5" style="4" customWidth="1"/>
    <col min="8498" max="8498" width="1.7109375" style="4" customWidth="1"/>
    <col min="8499" max="8501" width="5.140625" style="4" customWidth="1"/>
    <col min="8502" max="8502" width="1.7109375" style="4" customWidth="1"/>
    <col min="8503" max="8504" width="5" style="4" customWidth="1"/>
    <col min="8505" max="8505" width="5.28515625" style="4" customWidth="1"/>
    <col min="8506" max="8704" width="11.42578125" style="4"/>
    <col min="8705" max="8705" width="16.140625" style="4" customWidth="1"/>
    <col min="8706" max="8706" width="6" style="4" customWidth="1"/>
    <col min="8707" max="8707" width="6" style="4" bestFit="1" customWidth="1"/>
    <col min="8708" max="8708" width="5.7109375" style="4" bestFit="1" customWidth="1"/>
    <col min="8709" max="8709" width="1.7109375" style="4" customWidth="1"/>
    <col min="8710" max="8710" width="6" style="4" bestFit="1" customWidth="1"/>
    <col min="8711" max="8712" width="5" style="4" customWidth="1"/>
    <col min="8713" max="8713" width="1.7109375" style="4" customWidth="1"/>
    <col min="8714" max="8716" width="5" style="4" customWidth="1"/>
    <col min="8717" max="8717" width="1.7109375" style="4" customWidth="1"/>
    <col min="8718" max="8720" width="5.140625" style="4" bestFit="1" customWidth="1"/>
    <col min="8721" max="8721" width="1.7109375" style="4" customWidth="1"/>
    <col min="8722" max="8724" width="5.140625" style="4" bestFit="1" customWidth="1"/>
    <col min="8725" max="8725" width="1.7109375" style="4" customWidth="1"/>
    <col min="8726" max="8728" width="5.140625" style="4" bestFit="1" customWidth="1"/>
    <col min="8729" max="8729" width="1.7109375" style="4" customWidth="1"/>
    <col min="8730" max="8730" width="4.85546875" style="4" bestFit="1" customWidth="1"/>
    <col min="8731" max="8732" width="4.42578125" style="4" customWidth="1"/>
    <col min="8733" max="8733" width="8.85546875" style="4" customWidth="1"/>
    <col min="8734" max="8734" width="12" style="4" customWidth="1"/>
    <col min="8735" max="8737" width="6" style="4" customWidth="1"/>
    <col min="8738" max="8738" width="1.7109375" style="4" customWidth="1"/>
    <col min="8739" max="8739" width="6.140625" style="4" customWidth="1"/>
    <col min="8740" max="8741" width="5.140625" style="4" customWidth="1"/>
    <col min="8742" max="8742" width="1.7109375" style="4" customWidth="1"/>
    <col min="8743" max="8745" width="5" style="4" customWidth="1"/>
    <col min="8746" max="8746" width="1.7109375" style="4" customWidth="1"/>
    <col min="8747" max="8749" width="5" style="4" customWidth="1"/>
    <col min="8750" max="8750" width="1.7109375" style="4" customWidth="1"/>
    <col min="8751" max="8753" width="5" style="4" customWidth="1"/>
    <col min="8754" max="8754" width="1.7109375" style="4" customWidth="1"/>
    <col min="8755" max="8757" width="5.140625" style="4" customWidth="1"/>
    <col min="8758" max="8758" width="1.7109375" style="4" customWidth="1"/>
    <col min="8759" max="8760" width="5" style="4" customWidth="1"/>
    <col min="8761" max="8761" width="5.28515625" style="4" customWidth="1"/>
    <col min="8762" max="8960" width="11.42578125" style="4"/>
    <col min="8961" max="8961" width="16.140625" style="4" customWidth="1"/>
    <col min="8962" max="8962" width="6" style="4" customWidth="1"/>
    <col min="8963" max="8963" width="6" style="4" bestFit="1" customWidth="1"/>
    <col min="8964" max="8964" width="5.7109375" style="4" bestFit="1" customWidth="1"/>
    <col min="8965" max="8965" width="1.7109375" style="4" customWidth="1"/>
    <col min="8966" max="8966" width="6" style="4" bestFit="1" customWidth="1"/>
    <col min="8967" max="8968" width="5" style="4" customWidth="1"/>
    <col min="8969" max="8969" width="1.7109375" style="4" customWidth="1"/>
    <col min="8970" max="8972" width="5" style="4" customWidth="1"/>
    <col min="8973" max="8973" width="1.7109375" style="4" customWidth="1"/>
    <col min="8974" max="8976" width="5.140625" style="4" bestFit="1" customWidth="1"/>
    <col min="8977" max="8977" width="1.7109375" style="4" customWidth="1"/>
    <col min="8978" max="8980" width="5.140625" style="4" bestFit="1" customWidth="1"/>
    <col min="8981" max="8981" width="1.7109375" style="4" customWidth="1"/>
    <col min="8982" max="8984" width="5.140625" style="4" bestFit="1" customWidth="1"/>
    <col min="8985" max="8985" width="1.7109375" style="4" customWidth="1"/>
    <col min="8986" max="8986" width="4.85546875" style="4" bestFit="1" customWidth="1"/>
    <col min="8987" max="8988" width="4.42578125" style="4" customWidth="1"/>
    <col min="8989" max="8989" width="8.85546875" style="4" customWidth="1"/>
    <col min="8990" max="8990" width="12" style="4" customWidth="1"/>
    <col min="8991" max="8993" width="6" style="4" customWidth="1"/>
    <col min="8994" max="8994" width="1.7109375" style="4" customWidth="1"/>
    <col min="8995" max="8995" width="6.140625" style="4" customWidth="1"/>
    <col min="8996" max="8997" width="5.140625" style="4" customWidth="1"/>
    <col min="8998" max="8998" width="1.7109375" style="4" customWidth="1"/>
    <col min="8999" max="9001" width="5" style="4" customWidth="1"/>
    <col min="9002" max="9002" width="1.7109375" style="4" customWidth="1"/>
    <col min="9003" max="9005" width="5" style="4" customWidth="1"/>
    <col min="9006" max="9006" width="1.7109375" style="4" customWidth="1"/>
    <col min="9007" max="9009" width="5" style="4" customWidth="1"/>
    <col min="9010" max="9010" width="1.7109375" style="4" customWidth="1"/>
    <col min="9011" max="9013" width="5.140625" style="4" customWidth="1"/>
    <col min="9014" max="9014" width="1.7109375" style="4" customWidth="1"/>
    <col min="9015" max="9016" width="5" style="4" customWidth="1"/>
    <col min="9017" max="9017" width="5.28515625" style="4" customWidth="1"/>
    <col min="9018" max="9216" width="11.42578125" style="4"/>
    <col min="9217" max="9217" width="16.140625" style="4" customWidth="1"/>
    <col min="9218" max="9218" width="6" style="4" customWidth="1"/>
    <col min="9219" max="9219" width="6" style="4" bestFit="1" customWidth="1"/>
    <col min="9220" max="9220" width="5.7109375" style="4" bestFit="1" customWidth="1"/>
    <col min="9221" max="9221" width="1.7109375" style="4" customWidth="1"/>
    <col min="9222" max="9222" width="6" style="4" bestFit="1" customWidth="1"/>
    <col min="9223" max="9224" width="5" style="4" customWidth="1"/>
    <col min="9225" max="9225" width="1.7109375" style="4" customWidth="1"/>
    <col min="9226" max="9228" width="5" style="4" customWidth="1"/>
    <col min="9229" max="9229" width="1.7109375" style="4" customWidth="1"/>
    <col min="9230" max="9232" width="5.140625" style="4" bestFit="1" customWidth="1"/>
    <col min="9233" max="9233" width="1.7109375" style="4" customWidth="1"/>
    <col min="9234" max="9236" width="5.140625" style="4" bestFit="1" customWidth="1"/>
    <col min="9237" max="9237" width="1.7109375" style="4" customWidth="1"/>
    <col min="9238" max="9240" width="5.140625" style="4" bestFit="1" customWidth="1"/>
    <col min="9241" max="9241" width="1.7109375" style="4" customWidth="1"/>
    <col min="9242" max="9242" width="4.85546875" style="4" bestFit="1" customWidth="1"/>
    <col min="9243" max="9244" width="4.42578125" style="4" customWidth="1"/>
    <col min="9245" max="9245" width="8.85546875" style="4" customWidth="1"/>
    <col min="9246" max="9246" width="12" style="4" customWidth="1"/>
    <col min="9247" max="9249" width="6" style="4" customWidth="1"/>
    <col min="9250" max="9250" width="1.7109375" style="4" customWidth="1"/>
    <col min="9251" max="9251" width="6.140625" style="4" customWidth="1"/>
    <col min="9252" max="9253" width="5.140625" style="4" customWidth="1"/>
    <col min="9254" max="9254" width="1.7109375" style="4" customWidth="1"/>
    <col min="9255" max="9257" width="5" style="4" customWidth="1"/>
    <col min="9258" max="9258" width="1.7109375" style="4" customWidth="1"/>
    <col min="9259" max="9261" width="5" style="4" customWidth="1"/>
    <col min="9262" max="9262" width="1.7109375" style="4" customWidth="1"/>
    <col min="9263" max="9265" width="5" style="4" customWidth="1"/>
    <col min="9266" max="9266" width="1.7109375" style="4" customWidth="1"/>
    <col min="9267" max="9269" width="5.140625" style="4" customWidth="1"/>
    <col min="9270" max="9270" width="1.7109375" style="4" customWidth="1"/>
    <col min="9271" max="9272" width="5" style="4" customWidth="1"/>
    <col min="9273" max="9273" width="5.28515625" style="4" customWidth="1"/>
    <col min="9274" max="9472" width="11.42578125" style="4"/>
    <col min="9473" max="9473" width="16.140625" style="4" customWidth="1"/>
    <col min="9474" max="9474" width="6" style="4" customWidth="1"/>
    <col min="9475" max="9475" width="6" style="4" bestFit="1" customWidth="1"/>
    <col min="9476" max="9476" width="5.7109375" style="4" bestFit="1" customWidth="1"/>
    <col min="9477" max="9477" width="1.7109375" style="4" customWidth="1"/>
    <col min="9478" max="9478" width="6" style="4" bestFit="1" customWidth="1"/>
    <col min="9479" max="9480" width="5" style="4" customWidth="1"/>
    <col min="9481" max="9481" width="1.7109375" style="4" customWidth="1"/>
    <col min="9482" max="9484" width="5" style="4" customWidth="1"/>
    <col min="9485" max="9485" width="1.7109375" style="4" customWidth="1"/>
    <col min="9486" max="9488" width="5.140625" style="4" bestFit="1" customWidth="1"/>
    <col min="9489" max="9489" width="1.7109375" style="4" customWidth="1"/>
    <col min="9490" max="9492" width="5.140625" style="4" bestFit="1" customWidth="1"/>
    <col min="9493" max="9493" width="1.7109375" style="4" customWidth="1"/>
    <col min="9494" max="9496" width="5.140625" style="4" bestFit="1" customWidth="1"/>
    <col min="9497" max="9497" width="1.7109375" style="4" customWidth="1"/>
    <col min="9498" max="9498" width="4.85546875" style="4" bestFit="1" customWidth="1"/>
    <col min="9499" max="9500" width="4.42578125" style="4" customWidth="1"/>
    <col min="9501" max="9501" width="8.85546875" style="4" customWidth="1"/>
    <col min="9502" max="9502" width="12" style="4" customWidth="1"/>
    <col min="9503" max="9505" width="6" style="4" customWidth="1"/>
    <col min="9506" max="9506" width="1.7109375" style="4" customWidth="1"/>
    <col min="9507" max="9507" width="6.140625" style="4" customWidth="1"/>
    <col min="9508" max="9509" width="5.140625" style="4" customWidth="1"/>
    <col min="9510" max="9510" width="1.7109375" style="4" customWidth="1"/>
    <col min="9511" max="9513" width="5" style="4" customWidth="1"/>
    <col min="9514" max="9514" width="1.7109375" style="4" customWidth="1"/>
    <col min="9515" max="9517" width="5" style="4" customWidth="1"/>
    <col min="9518" max="9518" width="1.7109375" style="4" customWidth="1"/>
    <col min="9519" max="9521" width="5" style="4" customWidth="1"/>
    <col min="9522" max="9522" width="1.7109375" style="4" customWidth="1"/>
    <col min="9523" max="9525" width="5.140625" style="4" customWidth="1"/>
    <col min="9526" max="9526" width="1.7109375" style="4" customWidth="1"/>
    <col min="9527" max="9528" width="5" style="4" customWidth="1"/>
    <col min="9529" max="9529" width="5.28515625" style="4" customWidth="1"/>
    <col min="9530" max="9728" width="11.42578125" style="4"/>
    <col min="9729" max="9729" width="16.140625" style="4" customWidth="1"/>
    <col min="9730" max="9730" width="6" style="4" customWidth="1"/>
    <col min="9731" max="9731" width="6" style="4" bestFit="1" customWidth="1"/>
    <col min="9732" max="9732" width="5.7109375" style="4" bestFit="1" customWidth="1"/>
    <col min="9733" max="9733" width="1.7109375" style="4" customWidth="1"/>
    <col min="9734" max="9734" width="6" style="4" bestFit="1" customWidth="1"/>
    <col min="9735" max="9736" width="5" style="4" customWidth="1"/>
    <col min="9737" max="9737" width="1.7109375" style="4" customWidth="1"/>
    <col min="9738" max="9740" width="5" style="4" customWidth="1"/>
    <col min="9741" max="9741" width="1.7109375" style="4" customWidth="1"/>
    <col min="9742" max="9744" width="5.140625" style="4" bestFit="1" customWidth="1"/>
    <col min="9745" max="9745" width="1.7109375" style="4" customWidth="1"/>
    <col min="9746" max="9748" width="5.140625" style="4" bestFit="1" customWidth="1"/>
    <col min="9749" max="9749" width="1.7109375" style="4" customWidth="1"/>
    <col min="9750" max="9752" width="5.140625" style="4" bestFit="1" customWidth="1"/>
    <col min="9753" max="9753" width="1.7109375" style="4" customWidth="1"/>
    <col min="9754" max="9754" width="4.85546875" style="4" bestFit="1" customWidth="1"/>
    <col min="9755" max="9756" width="4.42578125" style="4" customWidth="1"/>
    <col min="9757" max="9757" width="8.85546875" style="4" customWidth="1"/>
    <col min="9758" max="9758" width="12" style="4" customWidth="1"/>
    <col min="9759" max="9761" width="6" style="4" customWidth="1"/>
    <col min="9762" max="9762" width="1.7109375" style="4" customWidth="1"/>
    <col min="9763" max="9763" width="6.140625" style="4" customWidth="1"/>
    <col min="9764" max="9765" width="5.140625" style="4" customWidth="1"/>
    <col min="9766" max="9766" width="1.7109375" style="4" customWidth="1"/>
    <col min="9767" max="9769" width="5" style="4" customWidth="1"/>
    <col min="9770" max="9770" width="1.7109375" style="4" customWidth="1"/>
    <col min="9771" max="9773" width="5" style="4" customWidth="1"/>
    <col min="9774" max="9774" width="1.7109375" style="4" customWidth="1"/>
    <col min="9775" max="9777" width="5" style="4" customWidth="1"/>
    <col min="9778" max="9778" width="1.7109375" style="4" customWidth="1"/>
    <col min="9779" max="9781" width="5.140625" style="4" customWidth="1"/>
    <col min="9782" max="9782" width="1.7109375" style="4" customWidth="1"/>
    <col min="9783" max="9784" width="5" style="4" customWidth="1"/>
    <col min="9785" max="9785" width="5.28515625" style="4" customWidth="1"/>
    <col min="9786" max="9984" width="11.42578125" style="4"/>
    <col min="9985" max="9985" width="16.140625" style="4" customWidth="1"/>
    <col min="9986" max="9986" width="6" style="4" customWidth="1"/>
    <col min="9987" max="9987" width="6" style="4" bestFit="1" customWidth="1"/>
    <col min="9988" max="9988" width="5.7109375" style="4" bestFit="1" customWidth="1"/>
    <col min="9989" max="9989" width="1.7109375" style="4" customWidth="1"/>
    <col min="9990" max="9990" width="6" style="4" bestFit="1" customWidth="1"/>
    <col min="9991" max="9992" width="5" style="4" customWidth="1"/>
    <col min="9993" max="9993" width="1.7109375" style="4" customWidth="1"/>
    <col min="9994" max="9996" width="5" style="4" customWidth="1"/>
    <col min="9997" max="9997" width="1.7109375" style="4" customWidth="1"/>
    <col min="9998" max="10000" width="5.140625" style="4" bestFit="1" customWidth="1"/>
    <col min="10001" max="10001" width="1.7109375" style="4" customWidth="1"/>
    <col min="10002" max="10004" width="5.140625" style="4" bestFit="1" customWidth="1"/>
    <col min="10005" max="10005" width="1.7109375" style="4" customWidth="1"/>
    <col min="10006" max="10008" width="5.140625" style="4" bestFit="1" customWidth="1"/>
    <col min="10009" max="10009" width="1.7109375" style="4" customWidth="1"/>
    <col min="10010" max="10010" width="4.85546875" style="4" bestFit="1" customWidth="1"/>
    <col min="10011" max="10012" width="4.42578125" style="4" customWidth="1"/>
    <col min="10013" max="10013" width="8.85546875" style="4" customWidth="1"/>
    <col min="10014" max="10014" width="12" style="4" customWidth="1"/>
    <col min="10015" max="10017" width="6" style="4" customWidth="1"/>
    <col min="10018" max="10018" width="1.7109375" style="4" customWidth="1"/>
    <col min="10019" max="10019" width="6.140625" style="4" customWidth="1"/>
    <col min="10020" max="10021" width="5.140625" style="4" customWidth="1"/>
    <col min="10022" max="10022" width="1.7109375" style="4" customWidth="1"/>
    <col min="10023" max="10025" width="5" style="4" customWidth="1"/>
    <col min="10026" max="10026" width="1.7109375" style="4" customWidth="1"/>
    <col min="10027" max="10029" width="5" style="4" customWidth="1"/>
    <col min="10030" max="10030" width="1.7109375" style="4" customWidth="1"/>
    <col min="10031" max="10033" width="5" style="4" customWidth="1"/>
    <col min="10034" max="10034" width="1.7109375" style="4" customWidth="1"/>
    <col min="10035" max="10037" width="5.140625" style="4" customWidth="1"/>
    <col min="10038" max="10038" width="1.7109375" style="4" customWidth="1"/>
    <col min="10039" max="10040" width="5" style="4" customWidth="1"/>
    <col min="10041" max="10041" width="5.28515625" style="4" customWidth="1"/>
    <col min="10042" max="10240" width="11.42578125" style="4"/>
    <col min="10241" max="10241" width="16.140625" style="4" customWidth="1"/>
    <col min="10242" max="10242" width="6" style="4" customWidth="1"/>
    <col min="10243" max="10243" width="6" style="4" bestFit="1" customWidth="1"/>
    <col min="10244" max="10244" width="5.7109375" style="4" bestFit="1" customWidth="1"/>
    <col min="10245" max="10245" width="1.7109375" style="4" customWidth="1"/>
    <col min="10246" max="10246" width="6" style="4" bestFit="1" customWidth="1"/>
    <col min="10247" max="10248" width="5" style="4" customWidth="1"/>
    <col min="10249" max="10249" width="1.7109375" style="4" customWidth="1"/>
    <col min="10250" max="10252" width="5" style="4" customWidth="1"/>
    <col min="10253" max="10253" width="1.7109375" style="4" customWidth="1"/>
    <col min="10254" max="10256" width="5.140625" style="4" bestFit="1" customWidth="1"/>
    <col min="10257" max="10257" width="1.7109375" style="4" customWidth="1"/>
    <col min="10258" max="10260" width="5.140625" style="4" bestFit="1" customWidth="1"/>
    <col min="10261" max="10261" width="1.7109375" style="4" customWidth="1"/>
    <col min="10262" max="10264" width="5.140625" style="4" bestFit="1" customWidth="1"/>
    <col min="10265" max="10265" width="1.7109375" style="4" customWidth="1"/>
    <col min="10266" max="10266" width="4.85546875" style="4" bestFit="1" customWidth="1"/>
    <col min="10267" max="10268" width="4.42578125" style="4" customWidth="1"/>
    <col min="10269" max="10269" width="8.85546875" style="4" customWidth="1"/>
    <col min="10270" max="10270" width="12" style="4" customWidth="1"/>
    <col min="10271" max="10273" width="6" style="4" customWidth="1"/>
    <col min="10274" max="10274" width="1.7109375" style="4" customWidth="1"/>
    <col min="10275" max="10275" width="6.140625" style="4" customWidth="1"/>
    <col min="10276" max="10277" width="5.140625" style="4" customWidth="1"/>
    <col min="10278" max="10278" width="1.7109375" style="4" customWidth="1"/>
    <col min="10279" max="10281" width="5" style="4" customWidth="1"/>
    <col min="10282" max="10282" width="1.7109375" style="4" customWidth="1"/>
    <col min="10283" max="10285" width="5" style="4" customWidth="1"/>
    <col min="10286" max="10286" width="1.7109375" style="4" customWidth="1"/>
    <col min="10287" max="10289" width="5" style="4" customWidth="1"/>
    <col min="10290" max="10290" width="1.7109375" style="4" customWidth="1"/>
    <col min="10291" max="10293" width="5.140625" style="4" customWidth="1"/>
    <col min="10294" max="10294" width="1.7109375" style="4" customWidth="1"/>
    <col min="10295" max="10296" width="5" style="4" customWidth="1"/>
    <col min="10297" max="10297" width="5.28515625" style="4" customWidth="1"/>
    <col min="10298" max="10496" width="11.42578125" style="4"/>
    <col min="10497" max="10497" width="16.140625" style="4" customWidth="1"/>
    <col min="10498" max="10498" width="6" style="4" customWidth="1"/>
    <col min="10499" max="10499" width="6" style="4" bestFit="1" customWidth="1"/>
    <col min="10500" max="10500" width="5.7109375" style="4" bestFit="1" customWidth="1"/>
    <col min="10501" max="10501" width="1.7109375" style="4" customWidth="1"/>
    <col min="10502" max="10502" width="6" style="4" bestFit="1" customWidth="1"/>
    <col min="10503" max="10504" width="5" style="4" customWidth="1"/>
    <col min="10505" max="10505" width="1.7109375" style="4" customWidth="1"/>
    <col min="10506" max="10508" width="5" style="4" customWidth="1"/>
    <col min="10509" max="10509" width="1.7109375" style="4" customWidth="1"/>
    <col min="10510" max="10512" width="5.140625" style="4" bestFit="1" customWidth="1"/>
    <col min="10513" max="10513" width="1.7109375" style="4" customWidth="1"/>
    <col min="10514" max="10516" width="5.140625" style="4" bestFit="1" customWidth="1"/>
    <col min="10517" max="10517" width="1.7109375" style="4" customWidth="1"/>
    <col min="10518" max="10520" width="5.140625" style="4" bestFit="1" customWidth="1"/>
    <col min="10521" max="10521" width="1.7109375" style="4" customWidth="1"/>
    <col min="10522" max="10522" width="4.85546875" style="4" bestFit="1" customWidth="1"/>
    <col min="10523" max="10524" width="4.42578125" style="4" customWidth="1"/>
    <col min="10525" max="10525" width="8.85546875" style="4" customWidth="1"/>
    <col min="10526" max="10526" width="12" style="4" customWidth="1"/>
    <col min="10527" max="10529" width="6" style="4" customWidth="1"/>
    <col min="10530" max="10530" width="1.7109375" style="4" customWidth="1"/>
    <col min="10531" max="10531" width="6.140625" style="4" customWidth="1"/>
    <col min="10532" max="10533" width="5.140625" style="4" customWidth="1"/>
    <col min="10534" max="10534" width="1.7109375" style="4" customWidth="1"/>
    <col min="10535" max="10537" width="5" style="4" customWidth="1"/>
    <col min="10538" max="10538" width="1.7109375" style="4" customWidth="1"/>
    <col min="10539" max="10541" width="5" style="4" customWidth="1"/>
    <col min="10542" max="10542" width="1.7109375" style="4" customWidth="1"/>
    <col min="10543" max="10545" width="5" style="4" customWidth="1"/>
    <col min="10546" max="10546" width="1.7109375" style="4" customWidth="1"/>
    <col min="10547" max="10549" width="5.140625" style="4" customWidth="1"/>
    <col min="10550" max="10550" width="1.7109375" style="4" customWidth="1"/>
    <col min="10551" max="10552" width="5" style="4" customWidth="1"/>
    <col min="10553" max="10553" width="5.28515625" style="4" customWidth="1"/>
    <col min="10554" max="10752" width="11.42578125" style="4"/>
    <col min="10753" max="10753" width="16.140625" style="4" customWidth="1"/>
    <col min="10754" max="10754" width="6" style="4" customWidth="1"/>
    <col min="10755" max="10755" width="6" style="4" bestFit="1" customWidth="1"/>
    <col min="10756" max="10756" width="5.7109375" style="4" bestFit="1" customWidth="1"/>
    <col min="10757" max="10757" width="1.7109375" style="4" customWidth="1"/>
    <col min="10758" max="10758" width="6" style="4" bestFit="1" customWidth="1"/>
    <col min="10759" max="10760" width="5" style="4" customWidth="1"/>
    <col min="10761" max="10761" width="1.7109375" style="4" customWidth="1"/>
    <col min="10762" max="10764" width="5" style="4" customWidth="1"/>
    <col min="10765" max="10765" width="1.7109375" style="4" customWidth="1"/>
    <col min="10766" max="10768" width="5.140625" style="4" bestFit="1" customWidth="1"/>
    <col min="10769" max="10769" width="1.7109375" style="4" customWidth="1"/>
    <col min="10770" max="10772" width="5.140625" style="4" bestFit="1" customWidth="1"/>
    <col min="10773" max="10773" width="1.7109375" style="4" customWidth="1"/>
    <col min="10774" max="10776" width="5.140625" style="4" bestFit="1" customWidth="1"/>
    <col min="10777" max="10777" width="1.7109375" style="4" customWidth="1"/>
    <col min="10778" max="10778" width="4.85546875" style="4" bestFit="1" customWidth="1"/>
    <col min="10779" max="10780" width="4.42578125" style="4" customWidth="1"/>
    <col min="10781" max="10781" width="8.85546875" style="4" customWidth="1"/>
    <col min="10782" max="10782" width="12" style="4" customWidth="1"/>
    <col min="10783" max="10785" width="6" style="4" customWidth="1"/>
    <col min="10786" max="10786" width="1.7109375" style="4" customWidth="1"/>
    <col min="10787" max="10787" width="6.140625" style="4" customWidth="1"/>
    <col min="10788" max="10789" width="5.140625" style="4" customWidth="1"/>
    <col min="10790" max="10790" width="1.7109375" style="4" customWidth="1"/>
    <col min="10791" max="10793" width="5" style="4" customWidth="1"/>
    <col min="10794" max="10794" width="1.7109375" style="4" customWidth="1"/>
    <col min="10795" max="10797" width="5" style="4" customWidth="1"/>
    <col min="10798" max="10798" width="1.7109375" style="4" customWidth="1"/>
    <col min="10799" max="10801" width="5" style="4" customWidth="1"/>
    <col min="10802" max="10802" width="1.7109375" style="4" customWidth="1"/>
    <col min="10803" max="10805" width="5.140625" style="4" customWidth="1"/>
    <col min="10806" max="10806" width="1.7109375" style="4" customWidth="1"/>
    <col min="10807" max="10808" width="5" style="4" customWidth="1"/>
    <col min="10809" max="10809" width="5.28515625" style="4" customWidth="1"/>
    <col min="10810" max="11008" width="11.42578125" style="4"/>
    <col min="11009" max="11009" width="16.140625" style="4" customWidth="1"/>
    <col min="11010" max="11010" width="6" style="4" customWidth="1"/>
    <col min="11011" max="11011" width="6" style="4" bestFit="1" customWidth="1"/>
    <col min="11012" max="11012" width="5.7109375" style="4" bestFit="1" customWidth="1"/>
    <col min="11013" max="11013" width="1.7109375" style="4" customWidth="1"/>
    <col min="11014" max="11014" width="6" style="4" bestFit="1" customWidth="1"/>
    <col min="11015" max="11016" width="5" style="4" customWidth="1"/>
    <col min="11017" max="11017" width="1.7109375" style="4" customWidth="1"/>
    <col min="11018" max="11020" width="5" style="4" customWidth="1"/>
    <col min="11021" max="11021" width="1.7109375" style="4" customWidth="1"/>
    <col min="11022" max="11024" width="5.140625" style="4" bestFit="1" customWidth="1"/>
    <col min="11025" max="11025" width="1.7109375" style="4" customWidth="1"/>
    <col min="11026" max="11028" width="5.140625" style="4" bestFit="1" customWidth="1"/>
    <col min="11029" max="11029" width="1.7109375" style="4" customWidth="1"/>
    <col min="11030" max="11032" width="5.140625" style="4" bestFit="1" customWidth="1"/>
    <col min="11033" max="11033" width="1.7109375" style="4" customWidth="1"/>
    <col min="11034" max="11034" width="4.85546875" style="4" bestFit="1" customWidth="1"/>
    <col min="11035" max="11036" width="4.42578125" style="4" customWidth="1"/>
    <col min="11037" max="11037" width="8.85546875" style="4" customWidth="1"/>
    <col min="11038" max="11038" width="12" style="4" customWidth="1"/>
    <col min="11039" max="11041" width="6" style="4" customWidth="1"/>
    <col min="11042" max="11042" width="1.7109375" style="4" customWidth="1"/>
    <col min="11043" max="11043" width="6.140625" style="4" customWidth="1"/>
    <col min="11044" max="11045" width="5.140625" style="4" customWidth="1"/>
    <col min="11046" max="11046" width="1.7109375" style="4" customWidth="1"/>
    <col min="11047" max="11049" width="5" style="4" customWidth="1"/>
    <col min="11050" max="11050" width="1.7109375" style="4" customWidth="1"/>
    <col min="11051" max="11053" width="5" style="4" customWidth="1"/>
    <col min="11054" max="11054" width="1.7109375" style="4" customWidth="1"/>
    <col min="11055" max="11057" width="5" style="4" customWidth="1"/>
    <col min="11058" max="11058" width="1.7109375" style="4" customWidth="1"/>
    <col min="11059" max="11061" width="5.140625" style="4" customWidth="1"/>
    <col min="11062" max="11062" width="1.7109375" style="4" customWidth="1"/>
    <col min="11063" max="11064" width="5" style="4" customWidth="1"/>
    <col min="11065" max="11065" width="5.28515625" style="4" customWidth="1"/>
    <col min="11066" max="11264" width="11.42578125" style="4"/>
    <col min="11265" max="11265" width="16.140625" style="4" customWidth="1"/>
    <col min="11266" max="11266" width="6" style="4" customWidth="1"/>
    <col min="11267" max="11267" width="6" style="4" bestFit="1" customWidth="1"/>
    <col min="11268" max="11268" width="5.7109375" style="4" bestFit="1" customWidth="1"/>
    <col min="11269" max="11269" width="1.7109375" style="4" customWidth="1"/>
    <col min="11270" max="11270" width="6" style="4" bestFit="1" customWidth="1"/>
    <col min="11271" max="11272" width="5" style="4" customWidth="1"/>
    <col min="11273" max="11273" width="1.7109375" style="4" customWidth="1"/>
    <col min="11274" max="11276" width="5" style="4" customWidth="1"/>
    <col min="11277" max="11277" width="1.7109375" style="4" customWidth="1"/>
    <col min="11278" max="11280" width="5.140625" style="4" bestFit="1" customWidth="1"/>
    <col min="11281" max="11281" width="1.7109375" style="4" customWidth="1"/>
    <col min="11282" max="11284" width="5.140625" style="4" bestFit="1" customWidth="1"/>
    <col min="11285" max="11285" width="1.7109375" style="4" customWidth="1"/>
    <col min="11286" max="11288" width="5.140625" style="4" bestFit="1" customWidth="1"/>
    <col min="11289" max="11289" width="1.7109375" style="4" customWidth="1"/>
    <col min="11290" max="11290" width="4.85546875" style="4" bestFit="1" customWidth="1"/>
    <col min="11291" max="11292" width="4.42578125" style="4" customWidth="1"/>
    <col min="11293" max="11293" width="8.85546875" style="4" customWidth="1"/>
    <col min="11294" max="11294" width="12" style="4" customWidth="1"/>
    <col min="11295" max="11297" width="6" style="4" customWidth="1"/>
    <col min="11298" max="11298" width="1.7109375" style="4" customWidth="1"/>
    <col min="11299" max="11299" width="6.140625" style="4" customWidth="1"/>
    <col min="11300" max="11301" width="5.140625" style="4" customWidth="1"/>
    <col min="11302" max="11302" width="1.7109375" style="4" customWidth="1"/>
    <col min="11303" max="11305" width="5" style="4" customWidth="1"/>
    <col min="11306" max="11306" width="1.7109375" style="4" customWidth="1"/>
    <col min="11307" max="11309" width="5" style="4" customWidth="1"/>
    <col min="11310" max="11310" width="1.7109375" style="4" customWidth="1"/>
    <col min="11311" max="11313" width="5" style="4" customWidth="1"/>
    <col min="11314" max="11314" width="1.7109375" style="4" customWidth="1"/>
    <col min="11315" max="11317" width="5.140625" style="4" customWidth="1"/>
    <col min="11318" max="11318" width="1.7109375" style="4" customWidth="1"/>
    <col min="11319" max="11320" width="5" style="4" customWidth="1"/>
    <col min="11321" max="11321" width="5.28515625" style="4" customWidth="1"/>
    <col min="11322" max="11520" width="11.42578125" style="4"/>
    <col min="11521" max="11521" width="16.140625" style="4" customWidth="1"/>
    <col min="11522" max="11522" width="6" style="4" customWidth="1"/>
    <col min="11523" max="11523" width="6" style="4" bestFit="1" customWidth="1"/>
    <col min="11524" max="11524" width="5.7109375" style="4" bestFit="1" customWidth="1"/>
    <col min="11525" max="11525" width="1.7109375" style="4" customWidth="1"/>
    <col min="11526" max="11526" width="6" style="4" bestFit="1" customWidth="1"/>
    <col min="11527" max="11528" width="5" style="4" customWidth="1"/>
    <col min="11529" max="11529" width="1.7109375" style="4" customWidth="1"/>
    <col min="11530" max="11532" width="5" style="4" customWidth="1"/>
    <col min="11533" max="11533" width="1.7109375" style="4" customWidth="1"/>
    <col min="11534" max="11536" width="5.140625" style="4" bestFit="1" customWidth="1"/>
    <col min="11537" max="11537" width="1.7109375" style="4" customWidth="1"/>
    <col min="11538" max="11540" width="5.140625" style="4" bestFit="1" customWidth="1"/>
    <col min="11541" max="11541" width="1.7109375" style="4" customWidth="1"/>
    <col min="11542" max="11544" width="5.140625" style="4" bestFit="1" customWidth="1"/>
    <col min="11545" max="11545" width="1.7109375" style="4" customWidth="1"/>
    <col min="11546" max="11546" width="4.85546875" style="4" bestFit="1" customWidth="1"/>
    <col min="11547" max="11548" width="4.42578125" style="4" customWidth="1"/>
    <col min="11549" max="11549" width="8.85546875" style="4" customWidth="1"/>
    <col min="11550" max="11550" width="12" style="4" customWidth="1"/>
    <col min="11551" max="11553" width="6" style="4" customWidth="1"/>
    <col min="11554" max="11554" width="1.7109375" style="4" customWidth="1"/>
    <col min="11555" max="11555" width="6.140625" style="4" customWidth="1"/>
    <col min="11556" max="11557" width="5.140625" style="4" customWidth="1"/>
    <col min="11558" max="11558" width="1.7109375" style="4" customWidth="1"/>
    <col min="11559" max="11561" width="5" style="4" customWidth="1"/>
    <col min="11562" max="11562" width="1.7109375" style="4" customWidth="1"/>
    <col min="11563" max="11565" width="5" style="4" customWidth="1"/>
    <col min="11566" max="11566" width="1.7109375" style="4" customWidth="1"/>
    <col min="11567" max="11569" width="5" style="4" customWidth="1"/>
    <col min="11570" max="11570" width="1.7109375" style="4" customWidth="1"/>
    <col min="11571" max="11573" width="5.140625" style="4" customWidth="1"/>
    <col min="11574" max="11574" width="1.7109375" style="4" customWidth="1"/>
    <col min="11575" max="11576" width="5" style="4" customWidth="1"/>
    <col min="11577" max="11577" width="5.28515625" style="4" customWidth="1"/>
    <col min="11578" max="11776" width="11.42578125" style="4"/>
    <col min="11777" max="11777" width="16.140625" style="4" customWidth="1"/>
    <col min="11778" max="11778" width="6" style="4" customWidth="1"/>
    <col min="11779" max="11779" width="6" style="4" bestFit="1" customWidth="1"/>
    <col min="11780" max="11780" width="5.7109375" style="4" bestFit="1" customWidth="1"/>
    <col min="11781" max="11781" width="1.7109375" style="4" customWidth="1"/>
    <col min="11782" max="11782" width="6" style="4" bestFit="1" customWidth="1"/>
    <col min="11783" max="11784" width="5" style="4" customWidth="1"/>
    <col min="11785" max="11785" width="1.7109375" style="4" customWidth="1"/>
    <col min="11786" max="11788" width="5" style="4" customWidth="1"/>
    <col min="11789" max="11789" width="1.7109375" style="4" customWidth="1"/>
    <col min="11790" max="11792" width="5.140625" style="4" bestFit="1" customWidth="1"/>
    <col min="11793" max="11793" width="1.7109375" style="4" customWidth="1"/>
    <col min="11794" max="11796" width="5.140625" style="4" bestFit="1" customWidth="1"/>
    <col min="11797" max="11797" width="1.7109375" style="4" customWidth="1"/>
    <col min="11798" max="11800" width="5.140625" style="4" bestFit="1" customWidth="1"/>
    <col min="11801" max="11801" width="1.7109375" style="4" customWidth="1"/>
    <col min="11802" max="11802" width="4.85546875" style="4" bestFit="1" customWidth="1"/>
    <col min="11803" max="11804" width="4.42578125" style="4" customWidth="1"/>
    <col min="11805" max="11805" width="8.85546875" style="4" customWidth="1"/>
    <col min="11806" max="11806" width="12" style="4" customWidth="1"/>
    <col min="11807" max="11809" width="6" style="4" customWidth="1"/>
    <col min="11810" max="11810" width="1.7109375" style="4" customWidth="1"/>
    <col min="11811" max="11811" width="6.140625" style="4" customWidth="1"/>
    <col min="11812" max="11813" width="5.140625" style="4" customWidth="1"/>
    <col min="11814" max="11814" width="1.7109375" style="4" customWidth="1"/>
    <col min="11815" max="11817" width="5" style="4" customWidth="1"/>
    <col min="11818" max="11818" width="1.7109375" style="4" customWidth="1"/>
    <col min="11819" max="11821" width="5" style="4" customWidth="1"/>
    <col min="11822" max="11822" width="1.7109375" style="4" customWidth="1"/>
    <col min="11823" max="11825" width="5" style="4" customWidth="1"/>
    <col min="11826" max="11826" width="1.7109375" style="4" customWidth="1"/>
    <col min="11827" max="11829" width="5.140625" style="4" customWidth="1"/>
    <col min="11830" max="11830" width="1.7109375" style="4" customWidth="1"/>
    <col min="11831" max="11832" width="5" style="4" customWidth="1"/>
    <col min="11833" max="11833" width="5.28515625" style="4" customWidth="1"/>
    <col min="11834" max="12032" width="11.42578125" style="4"/>
    <col min="12033" max="12033" width="16.140625" style="4" customWidth="1"/>
    <col min="12034" max="12034" width="6" style="4" customWidth="1"/>
    <col min="12035" max="12035" width="6" style="4" bestFit="1" customWidth="1"/>
    <col min="12036" max="12036" width="5.7109375" style="4" bestFit="1" customWidth="1"/>
    <col min="12037" max="12037" width="1.7109375" style="4" customWidth="1"/>
    <col min="12038" max="12038" width="6" style="4" bestFit="1" customWidth="1"/>
    <col min="12039" max="12040" width="5" style="4" customWidth="1"/>
    <col min="12041" max="12041" width="1.7109375" style="4" customWidth="1"/>
    <col min="12042" max="12044" width="5" style="4" customWidth="1"/>
    <col min="12045" max="12045" width="1.7109375" style="4" customWidth="1"/>
    <col min="12046" max="12048" width="5.140625" style="4" bestFit="1" customWidth="1"/>
    <col min="12049" max="12049" width="1.7109375" style="4" customWidth="1"/>
    <col min="12050" max="12052" width="5.140625" style="4" bestFit="1" customWidth="1"/>
    <col min="12053" max="12053" width="1.7109375" style="4" customWidth="1"/>
    <col min="12054" max="12056" width="5.140625" style="4" bestFit="1" customWidth="1"/>
    <col min="12057" max="12057" width="1.7109375" style="4" customWidth="1"/>
    <col min="12058" max="12058" width="4.85546875" style="4" bestFit="1" customWidth="1"/>
    <col min="12059" max="12060" width="4.42578125" style="4" customWidth="1"/>
    <col min="12061" max="12061" width="8.85546875" style="4" customWidth="1"/>
    <col min="12062" max="12062" width="12" style="4" customWidth="1"/>
    <col min="12063" max="12065" width="6" style="4" customWidth="1"/>
    <col min="12066" max="12066" width="1.7109375" style="4" customWidth="1"/>
    <col min="12067" max="12067" width="6.140625" style="4" customWidth="1"/>
    <col min="12068" max="12069" width="5.140625" style="4" customWidth="1"/>
    <col min="12070" max="12070" width="1.7109375" style="4" customWidth="1"/>
    <col min="12071" max="12073" width="5" style="4" customWidth="1"/>
    <col min="12074" max="12074" width="1.7109375" style="4" customWidth="1"/>
    <col min="12075" max="12077" width="5" style="4" customWidth="1"/>
    <col min="12078" max="12078" width="1.7109375" style="4" customWidth="1"/>
    <col min="12079" max="12081" width="5" style="4" customWidth="1"/>
    <col min="12082" max="12082" width="1.7109375" style="4" customWidth="1"/>
    <col min="12083" max="12085" width="5.140625" style="4" customWidth="1"/>
    <col min="12086" max="12086" width="1.7109375" style="4" customWidth="1"/>
    <col min="12087" max="12088" width="5" style="4" customWidth="1"/>
    <col min="12089" max="12089" width="5.28515625" style="4" customWidth="1"/>
    <col min="12090" max="12288" width="11.42578125" style="4"/>
    <col min="12289" max="12289" width="16.140625" style="4" customWidth="1"/>
    <col min="12290" max="12290" width="6" style="4" customWidth="1"/>
    <col min="12291" max="12291" width="6" style="4" bestFit="1" customWidth="1"/>
    <col min="12292" max="12292" width="5.7109375" style="4" bestFit="1" customWidth="1"/>
    <col min="12293" max="12293" width="1.7109375" style="4" customWidth="1"/>
    <col min="12294" max="12294" width="6" style="4" bestFit="1" customWidth="1"/>
    <col min="12295" max="12296" width="5" style="4" customWidth="1"/>
    <col min="12297" max="12297" width="1.7109375" style="4" customWidth="1"/>
    <col min="12298" max="12300" width="5" style="4" customWidth="1"/>
    <col min="12301" max="12301" width="1.7109375" style="4" customWidth="1"/>
    <col min="12302" max="12304" width="5.140625" style="4" bestFit="1" customWidth="1"/>
    <col min="12305" max="12305" width="1.7109375" style="4" customWidth="1"/>
    <col min="12306" max="12308" width="5.140625" style="4" bestFit="1" customWidth="1"/>
    <col min="12309" max="12309" width="1.7109375" style="4" customWidth="1"/>
    <col min="12310" max="12312" width="5.140625" style="4" bestFit="1" customWidth="1"/>
    <col min="12313" max="12313" width="1.7109375" style="4" customWidth="1"/>
    <col min="12314" max="12314" width="4.85546875" style="4" bestFit="1" customWidth="1"/>
    <col min="12315" max="12316" width="4.42578125" style="4" customWidth="1"/>
    <col min="12317" max="12317" width="8.85546875" style="4" customWidth="1"/>
    <col min="12318" max="12318" width="12" style="4" customWidth="1"/>
    <col min="12319" max="12321" width="6" style="4" customWidth="1"/>
    <col min="12322" max="12322" width="1.7109375" style="4" customWidth="1"/>
    <col min="12323" max="12323" width="6.140625" style="4" customWidth="1"/>
    <col min="12324" max="12325" width="5.140625" style="4" customWidth="1"/>
    <col min="12326" max="12326" width="1.7109375" style="4" customWidth="1"/>
    <col min="12327" max="12329" width="5" style="4" customWidth="1"/>
    <col min="12330" max="12330" width="1.7109375" style="4" customWidth="1"/>
    <col min="12331" max="12333" width="5" style="4" customWidth="1"/>
    <col min="12334" max="12334" width="1.7109375" style="4" customWidth="1"/>
    <col min="12335" max="12337" width="5" style="4" customWidth="1"/>
    <col min="12338" max="12338" width="1.7109375" style="4" customWidth="1"/>
    <col min="12339" max="12341" width="5.140625" style="4" customWidth="1"/>
    <col min="12342" max="12342" width="1.7109375" style="4" customWidth="1"/>
    <col min="12343" max="12344" width="5" style="4" customWidth="1"/>
    <col min="12345" max="12345" width="5.28515625" style="4" customWidth="1"/>
    <col min="12346" max="12544" width="11.42578125" style="4"/>
    <col min="12545" max="12545" width="16.140625" style="4" customWidth="1"/>
    <col min="12546" max="12546" width="6" style="4" customWidth="1"/>
    <col min="12547" max="12547" width="6" style="4" bestFit="1" customWidth="1"/>
    <col min="12548" max="12548" width="5.7109375" style="4" bestFit="1" customWidth="1"/>
    <col min="12549" max="12549" width="1.7109375" style="4" customWidth="1"/>
    <col min="12550" max="12550" width="6" style="4" bestFit="1" customWidth="1"/>
    <col min="12551" max="12552" width="5" style="4" customWidth="1"/>
    <col min="12553" max="12553" width="1.7109375" style="4" customWidth="1"/>
    <col min="12554" max="12556" width="5" style="4" customWidth="1"/>
    <col min="12557" max="12557" width="1.7109375" style="4" customWidth="1"/>
    <col min="12558" max="12560" width="5.140625" style="4" bestFit="1" customWidth="1"/>
    <col min="12561" max="12561" width="1.7109375" style="4" customWidth="1"/>
    <col min="12562" max="12564" width="5.140625" style="4" bestFit="1" customWidth="1"/>
    <col min="12565" max="12565" width="1.7109375" style="4" customWidth="1"/>
    <col min="12566" max="12568" width="5.140625" style="4" bestFit="1" customWidth="1"/>
    <col min="12569" max="12569" width="1.7109375" style="4" customWidth="1"/>
    <col min="12570" max="12570" width="4.85546875" style="4" bestFit="1" customWidth="1"/>
    <col min="12571" max="12572" width="4.42578125" style="4" customWidth="1"/>
    <col min="12573" max="12573" width="8.85546875" style="4" customWidth="1"/>
    <col min="12574" max="12574" width="12" style="4" customWidth="1"/>
    <col min="12575" max="12577" width="6" style="4" customWidth="1"/>
    <col min="12578" max="12578" width="1.7109375" style="4" customWidth="1"/>
    <col min="12579" max="12579" width="6.140625" style="4" customWidth="1"/>
    <col min="12580" max="12581" width="5.140625" style="4" customWidth="1"/>
    <col min="12582" max="12582" width="1.7109375" style="4" customWidth="1"/>
    <col min="12583" max="12585" width="5" style="4" customWidth="1"/>
    <col min="12586" max="12586" width="1.7109375" style="4" customWidth="1"/>
    <col min="12587" max="12589" width="5" style="4" customWidth="1"/>
    <col min="12590" max="12590" width="1.7109375" style="4" customWidth="1"/>
    <col min="12591" max="12593" width="5" style="4" customWidth="1"/>
    <col min="12594" max="12594" width="1.7109375" style="4" customWidth="1"/>
    <col min="12595" max="12597" width="5.140625" style="4" customWidth="1"/>
    <col min="12598" max="12598" width="1.7109375" style="4" customWidth="1"/>
    <col min="12599" max="12600" width="5" style="4" customWidth="1"/>
    <col min="12601" max="12601" width="5.28515625" style="4" customWidth="1"/>
    <col min="12602" max="12800" width="11.42578125" style="4"/>
    <col min="12801" max="12801" width="16.140625" style="4" customWidth="1"/>
    <col min="12802" max="12802" width="6" style="4" customWidth="1"/>
    <col min="12803" max="12803" width="6" style="4" bestFit="1" customWidth="1"/>
    <col min="12804" max="12804" width="5.7109375" style="4" bestFit="1" customWidth="1"/>
    <col min="12805" max="12805" width="1.7109375" style="4" customWidth="1"/>
    <col min="12806" max="12806" width="6" style="4" bestFit="1" customWidth="1"/>
    <col min="12807" max="12808" width="5" style="4" customWidth="1"/>
    <col min="12809" max="12809" width="1.7109375" style="4" customWidth="1"/>
    <col min="12810" max="12812" width="5" style="4" customWidth="1"/>
    <col min="12813" max="12813" width="1.7109375" style="4" customWidth="1"/>
    <col min="12814" max="12816" width="5.140625" style="4" bestFit="1" customWidth="1"/>
    <col min="12817" max="12817" width="1.7109375" style="4" customWidth="1"/>
    <col min="12818" max="12820" width="5.140625" style="4" bestFit="1" customWidth="1"/>
    <col min="12821" max="12821" width="1.7109375" style="4" customWidth="1"/>
    <col min="12822" max="12824" width="5.140625" style="4" bestFit="1" customWidth="1"/>
    <col min="12825" max="12825" width="1.7109375" style="4" customWidth="1"/>
    <col min="12826" max="12826" width="4.85546875" style="4" bestFit="1" customWidth="1"/>
    <col min="12827" max="12828" width="4.42578125" style="4" customWidth="1"/>
    <col min="12829" max="12829" width="8.85546875" style="4" customWidth="1"/>
    <col min="12830" max="12830" width="12" style="4" customWidth="1"/>
    <col min="12831" max="12833" width="6" style="4" customWidth="1"/>
    <col min="12834" max="12834" width="1.7109375" style="4" customWidth="1"/>
    <col min="12835" max="12835" width="6.140625" style="4" customWidth="1"/>
    <col min="12836" max="12837" width="5.140625" style="4" customWidth="1"/>
    <col min="12838" max="12838" width="1.7109375" style="4" customWidth="1"/>
    <col min="12839" max="12841" width="5" style="4" customWidth="1"/>
    <col min="12842" max="12842" width="1.7109375" style="4" customWidth="1"/>
    <col min="12843" max="12845" width="5" style="4" customWidth="1"/>
    <col min="12846" max="12846" width="1.7109375" style="4" customWidth="1"/>
    <col min="12847" max="12849" width="5" style="4" customWidth="1"/>
    <col min="12850" max="12850" width="1.7109375" style="4" customWidth="1"/>
    <col min="12851" max="12853" width="5.140625" style="4" customWidth="1"/>
    <col min="12854" max="12854" width="1.7109375" style="4" customWidth="1"/>
    <col min="12855" max="12856" width="5" style="4" customWidth="1"/>
    <col min="12857" max="12857" width="5.28515625" style="4" customWidth="1"/>
    <col min="12858" max="13056" width="11.42578125" style="4"/>
    <col min="13057" max="13057" width="16.140625" style="4" customWidth="1"/>
    <col min="13058" max="13058" width="6" style="4" customWidth="1"/>
    <col min="13059" max="13059" width="6" style="4" bestFit="1" customWidth="1"/>
    <col min="13060" max="13060" width="5.7109375" style="4" bestFit="1" customWidth="1"/>
    <col min="13061" max="13061" width="1.7109375" style="4" customWidth="1"/>
    <col min="13062" max="13062" width="6" style="4" bestFit="1" customWidth="1"/>
    <col min="13063" max="13064" width="5" style="4" customWidth="1"/>
    <col min="13065" max="13065" width="1.7109375" style="4" customWidth="1"/>
    <col min="13066" max="13068" width="5" style="4" customWidth="1"/>
    <col min="13069" max="13069" width="1.7109375" style="4" customWidth="1"/>
    <col min="13070" max="13072" width="5.140625" style="4" bestFit="1" customWidth="1"/>
    <col min="13073" max="13073" width="1.7109375" style="4" customWidth="1"/>
    <col min="13074" max="13076" width="5.140625" style="4" bestFit="1" customWidth="1"/>
    <col min="13077" max="13077" width="1.7109375" style="4" customWidth="1"/>
    <col min="13078" max="13080" width="5.140625" style="4" bestFit="1" customWidth="1"/>
    <col min="13081" max="13081" width="1.7109375" style="4" customWidth="1"/>
    <col min="13082" max="13082" width="4.85546875" style="4" bestFit="1" customWidth="1"/>
    <col min="13083" max="13084" width="4.42578125" style="4" customWidth="1"/>
    <col min="13085" max="13085" width="8.85546875" style="4" customWidth="1"/>
    <col min="13086" max="13086" width="12" style="4" customWidth="1"/>
    <col min="13087" max="13089" width="6" style="4" customWidth="1"/>
    <col min="13090" max="13090" width="1.7109375" style="4" customWidth="1"/>
    <col min="13091" max="13091" width="6.140625" style="4" customWidth="1"/>
    <col min="13092" max="13093" width="5.140625" style="4" customWidth="1"/>
    <col min="13094" max="13094" width="1.7109375" style="4" customWidth="1"/>
    <col min="13095" max="13097" width="5" style="4" customWidth="1"/>
    <col min="13098" max="13098" width="1.7109375" style="4" customWidth="1"/>
    <col min="13099" max="13101" width="5" style="4" customWidth="1"/>
    <col min="13102" max="13102" width="1.7109375" style="4" customWidth="1"/>
    <col min="13103" max="13105" width="5" style="4" customWidth="1"/>
    <col min="13106" max="13106" width="1.7109375" style="4" customWidth="1"/>
    <col min="13107" max="13109" width="5.140625" style="4" customWidth="1"/>
    <col min="13110" max="13110" width="1.7109375" style="4" customWidth="1"/>
    <col min="13111" max="13112" width="5" style="4" customWidth="1"/>
    <col min="13113" max="13113" width="5.28515625" style="4" customWidth="1"/>
    <col min="13114" max="13312" width="11.42578125" style="4"/>
    <col min="13313" max="13313" width="16.140625" style="4" customWidth="1"/>
    <col min="13314" max="13314" width="6" style="4" customWidth="1"/>
    <col min="13315" max="13315" width="6" style="4" bestFit="1" customWidth="1"/>
    <col min="13316" max="13316" width="5.7109375" style="4" bestFit="1" customWidth="1"/>
    <col min="13317" max="13317" width="1.7109375" style="4" customWidth="1"/>
    <col min="13318" max="13318" width="6" style="4" bestFit="1" customWidth="1"/>
    <col min="13319" max="13320" width="5" style="4" customWidth="1"/>
    <col min="13321" max="13321" width="1.7109375" style="4" customWidth="1"/>
    <col min="13322" max="13324" width="5" style="4" customWidth="1"/>
    <col min="13325" max="13325" width="1.7109375" style="4" customWidth="1"/>
    <col min="13326" max="13328" width="5.140625" style="4" bestFit="1" customWidth="1"/>
    <col min="13329" max="13329" width="1.7109375" style="4" customWidth="1"/>
    <col min="13330" max="13332" width="5.140625" style="4" bestFit="1" customWidth="1"/>
    <col min="13333" max="13333" width="1.7109375" style="4" customWidth="1"/>
    <col min="13334" max="13336" width="5.140625" style="4" bestFit="1" customWidth="1"/>
    <col min="13337" max="13337" width="1.7109375" style="4" customWidth="1"/>
    <col min="13338" max="13338" width="4.85546875" style="4" bestFit="1" customWidth="1"/>
    <col min="13339" max="13340" width="4.42578125" style="4" customWidth="1"/>
    <col min="13341" max="13341" width="8.85546875" style="4" customWidth="1"/>
    <col min="13342" max="13342" width="12" style="4" customWidth="1"/>
    <col min="13343" max="13345" width="6" style="4" customWidth="1"/>
    <col min="13346" max="13346" width="1.7109375" style="4" customWidth="1"/>
    <col min="13347" max="13347" width="6.140625" style="4" customWidth="1"/>
    <col min="13348" max="13349" width="5.140625" style="4" customWidth="1"/>
    <col min="13350" max="13350" width="1.7109375" style="4" customWidth="1"/>
    <col min="13351" max="13353" width="5" style="4" customWidth="1"/>
    <col min="13354" max="13354" width="1.7109375" style="4" customWidth="1"/>
    <col min="13355" max="13357" width="5" style="4" customWidth="1"/>
    <col min="13358" max="13358" width="1.7109375" style="4" customWidth="1"/>
    <col min="13359" max="13361" width="5" style="4" customWidth="1"/>
    <col min="13362" max="13362" width="1.7109375" style="4" customWidth="1"/>
    <col min="13363" max="13365" width="5.140625" style="4" customWidth="1"/>
    <col min="13366" max="13366" width="1.7109375" style="4" customWidth="1"/>
    <col min="13367" max="13368" width="5" style="4" customWidth="1"/>
    <col min="13369" max="13369" width="5.28515625" style="4" customWidth="1"/>
    <col min="13370" max="13568" width="11.42578125" style="4"/>
    <col min="13569" max="13569" width="16.140625" style="4" customWidth="1"/>
    <col min="13570" max="13570" width="6" style="4" customWidth="1"/>
    <col min="13571" max="13571" width="6" style="4" bestFit="1" customWidth="1"/>
    <col min="13572" max="13572" width="5.7109375" style="4" bestFit="1" customWidth="1"/>
    <col min="13573" max="13573" width="1.7109375" style="4" customWidth="1"/>
    <col min="13574" max="13574" width="6" style="4" bestFit="1" customWidth="1"/>
    <col min="13575" max="13576" width="5" style="4" customWidth="1"/>
    <col min="13577" max="13577" width="1.7109375" style="4" customWidth="1"/>
    <col min="13578" max="13580" width="5" style="4" customWidth="1"/>
    <col min="13581" max="13581" width="1.7109375" style="4" customWidth="1"/>
    <col min="13582" max="13584" width="5.140625" style="4" bestFit="1" customWidth="1"/>
    <col min="13585" max="13585" width="1.7109375" style="4" customWidth="1"/>
    <col min="13586" max="13588" width="5.140625" style="4" bestFit="1" customWidth="1"/>
    <col min="13589" max="13589" width="1.7109375" style="4" customWidth="1"/>
    <col min="13590" max="13592" width="5.140625" style="4" bestFit="1" customWidth="1"/>
    <col min="13593" max="13593" width="1.7109375" style="4" customWidth="1"/>
    <col min="13594" max="13594" width="4.85546875" style="4" bestFit="1" customWidth="1"/>
    <col min="13595" max="13596" width="4.42578125" style="4" customWidth="1"/>
    <col min="13597" max="13597" width="8.85546875" style="4" customWidth="1"/>
    <col min="13598" max="13598" width="12" style="4" customWidth="1"/>
    <col min="13599" max="13601" width="6" style="4" customWidth="1"/>
    <col min="13602" max="13602" width="1.7109375" style="4" customWidth="1"/>
    <col min="13603" max="13603" width="6.140625" style="4" customWidth="1"/>
    <col min="13604" max="13605" width="5.140625" style="4" customWidth="1"/>
    <col min="13606" max="13606" width="1.7109375" style="4" customWidth="1"/>
    <col min="13607" max="13609" width="5" style="4" customWidth="1"/>
    <col min="13610" max="13610" width="1.7109375" style="4" customWidth="1"/>
    <col min="13611" max="13613" width="5" style="4" customWidth="1"/>
    <col min="13614" max="13614" width="1.7109375" style="4" customWidth="1"/>
    <col min="13615" max="13617" width="5" style="4" customWidth="1"/>
    <col min="13618" max="13618" width="1.7109375" style="4" customWidth="1"/>
    <col min="13619" max="13621" width="5.140625" style="4" customWidth="1"/>
    <col min="13622" max="13622" width="1.7109375" style="4" customWidth="1"/>
    <col min="13623" max="13624" width="5" style="4" customWidth="1"/>
    <col min="13625" max="13625" width="5.28515625" style="4" customWidth="1"/>
    <col min="13626" max="13824" width="11.42578125" style="4"/>
    <col min="13825" max="13825" width="16.140625" style="4" customWidth="1"/>
    <col min="13826" max="13826" width="6" style="4" customWidth="1"/>
    <col min="13827" max="13827" width="6" style="4" bestFit="1" customWidth="1"/>
    <col min="13828" max="13828" width="5.7109375" style="4" bestFit="1" customWidth="1"/>
    <col min="13829" max="13829" width="1.7109375" style="4" customWidth="1"/>
    <col min="13830" max="13830" width="6" style="4" bestFit="1" customWidth="1"/>
    <col min="13831" max="13832" width="5" style="4" customWidth="1"/>
    <col min="13833" max="13833" width="1.7109375" style="4" customWidth="1"/>
    <col min="13834" max="13836" width="5" style="4" customWidth="1"/>
    <col min="13837" max="13837" width="1.7109375" style="4" customWidth="1"/>
    <col min="13838" max="13840" width="5.140625" style="4" bestFit="1" customWidth="1"/>
    <col min="13841" max="13841" width="1.7109375" style="4" customWidth="1"/>
    <col min="13842" max="13844" width="5.140625" style="4" bestFit="1" customWidth="1"/>
    <col min="13845" max="13845" width="1.7109375" style="4" customWidth="1"/>
    <col min="13846" max="13848" width="5.140625" style="4" bestFit="1" customWidth="1"/>
    <col min="13849" max="13849" width="1.7109375" style="4" customWidth="1"/>
    <col min="13850" max="13850" width="4.85546875" style="4" bestFit="1" customWidth="1"/>
    <col min="13851" max="13852" width="4.42578125" style="4" customWidth="1"/>
    <col min="13853" max="13853" width="8.85546875" style="4" customWidth="1"/>
    <col min="13854" max="13854" width="12" style="4" customWidth="1"/>
    <col min="13855" max="13857" width="6" style="4" customWidth="1"/>
    <col min="13858" max="13858" width="1.7109375" style="4" customWidth="1"/>
    <col min="13859" max="13859" width="6.140625" style="4" customWidth="1"/>
    <col min="13860" max="13861" width="5.140625" style="4" customWidth="1"/>
    <col min="13862" max="13862" width="1.7109375" style="4" customWidth="1"/>
    <col min="13863" max="13865" width="5" style="4" customWidth="1"/>
    <col min="13866" max="13866" width="1.7109375" style="4" customWidth="1"/>
    <col min="13867" max="13869" width="5" style="4" customWidth="1"/>
    <col min="13870" max="13870" width="1.7109375" style="4" customWidth="1"/>
    <col min="13871" max="13873" width="5" style="4" customWidth="1"/>
    <col min="13874" max="13874" width="1.7109375" style="4" customWidth="1"/>
    <col min="13875" max="13877" width="5.140625" style="4" customWidth="1"/>
    <col min="13878" max="13878" width="1.7109375" style="4" customWidth="1"/>
    <col min="13879" max="13880" width="5" style="4" customWidth="1"/>
    <col min="13881" max="13881" width="5.28515625" style="4" customWidth="1"/>
    <col min="13882" max="14080" width="11.42578125" style="4"/>
    <col min="14081" max="14081" width="16.140625" style="4" customWidth="1"/>
    <col min="14082" max="14082" width="6" style="4" customWidth="1"/>
    <col min="14083" max="14083" width="6" style="4" bestFit="1" customWidth="1"/>
    <col min="14084" max="14084" width="5.7109375" style="4" bestFit="1" customWidth="1"/>
    <col min="14085" max="14085" width="1.7109375" style="4" customWidth="1"/>
    <col min="14086" max="14086" width="6" style="4" bestFit="1" customWidth="1"/>
    <col min="14087" max="14088" width="5" style="4" customWidth="1"/>
    <col min="14089" max="14089" width="1.7109375" style="4" customWidth="1"/>
    <col min="14090" max="14092" width="5" style="4" customWidth="1"/>
    <col min="14093" max="14093" width="1.7109375" style="4" customWidth="1"/>
    <col min="14094" max="14096" width="5.140625" style="4" bestFit="1" customWidth="1"/>
    <col min="14097" max="14097" width="1.7109375" style="4" customWidth="1"/>
    <col min="14098" max="14100" width="5.140625" style="4" bestFit="1" customWidth="1"/>
    <col min="14101" max="14101" width="1.7109375" style="4" customWidth="1"/>
    <col min="14102" max="14104" width="5.140625" style="4" bestFit="1" customWidth="1"/>
    <col min="14105" max="14105" width="1.7109375" style="4" customWidth="1"/>
    <col min="14106" max="14106" width="4.85546875" style="4" bestFit="1" customWidth="1"/>
    <col min="14107" max="14108" width="4.42578125" style="4" customWidth="1"/>
    <col min="14109" max="14109" width="8.85546875" style="4" customWidth="1"/>
    <col min="14110" max="14110" width="12" style="4" customWidth="1"/>
    <col min="14111" max="14113" width="6" style="4" customWidth="1"/>
    <col min="14114" max="14114" width="1.7109375" style="4" customWidth="1"/>
    <col min="14115" max="14115" width="6.140625" style="4" customWidth="1"/>
    <col min="14116" max="14117" width="5.140625" style="4" customWidth="1"/>
    <col min="14118" max="14118" width="1.7109375" style="4" customWidth="1"/>
    <col min="14119" max="14121" width="5" style="4" customWidth="1"/>
    <col min="14122" max="14122" width="1.7109375" style="4" customWidth="1"/>
    <col min="14123" max="14125" width="5" style="4" customWidth="1"/>
    <col min="14126" max="14126" width="1.7109375" style="4" customWidth="1"/>
    <col min="14127" max="14129" width="5" style="4" customWidth="1"/>
    <col min="14130" max="14130" width="1.7109375" style="4" customWidth="1"/>
    <col min="14131" max="14133" width="5.140625" style="4" customWidth="1"/>
    <col min="14134" max="14134" width="1.7109375" style="4" customWidth="1"/>
    <col min="14135" max="14136" width="5" style="4" customWidth="1"/>
    <col min="14137" max="14137" width="5.28515625" style="4" customWidth="1"/>
    <col min="14138" max="14336" width="11.42578125" style="4"/>
    <col min="14337" max="14337" width="16.140625" style="4" customWidth="1"/>
    <col min="14338" max="14338" width="6" style="4" customWidth="1"/>
    <col min="14339" max="14339" width="6" style="4" bestFit="1" customWidth="1"/>
    <col min="14340" max="14340" width="5.7109375" style="4" bestFit="1" customWidth="1"/>
    <col min="14341" max="14341" width="1.7109375" style="4" customWidth="1"/>
    <col min="14342" max="14342" width="6" style="4" bestFit="1" customWidth="1"/>
    <col min="14343" max="14344" width="5" style="4" customWidth="1"/>
    <col min="14345" max="14345" width="1.7109375" style="4" customWidth="1"/>
    <col min="14346" max="14348" width="5" style="4" customWidth="1"/>
    <col min="14349" max="14349" width="1.7109375" style="4" customWidth="1"/>
    <col min="14350" max="14352" width="5.140625" style="4" bestFit="1" customWidth="1"/>
    <col min="14353" max="14353" width="1.7109375" style="4" customWidth="1"/>
    <col min="14354" max="14356" width="5.140625" style="4" bestFit="1" customWidth="1"/>
    <col min="14357" max="14357" width="1.7109375" style="4" customWidth="1"/>
    <col min="14358" max="14360" width="5.140625" style="4" bestFit="1" customWidth="1"/>
    <col min="14361" max="14361" width="1.7109375" style="4" customWidth="1"/>
    <col min="14362" max="14362" width="4.85546875" style="4" bestFit="1" customWidth="1"/>
    <col min="14363" max="14364" width="4.42578125" style="4" customWidth="1"/>
    <col min="14365" max="14365" width="8.85546875" style="4" customWidth="1"/>
    <col min="14366" max="14366" width="12" style="4" customWidth="1"/>
    <col min="14367" max="14369" width="6" style="4" customWidth="1"/>
    <col min="14370" max="14370" width="1.7109375" style="4" customWidth="1"/>
    <col min="14371" max="14371" width="6.140625" style="4" customWidth="1"/>
    <col min="14372" max="14373" width="5.140625" style="4" customWidth="1"/>
    <col min="14374" max="14374" width="1.7109375" style="4" customWidth="1"/>
    <col min="14375" max="14377" width="5" style="4" customWidth="1"/>
    <col min="14378" max="14378" width="1.7109375" style="4" customWidth="1"/>
    <col min="14379" max="14381" width="5" style="4" customWidth="1"/>
    <col min="14382" max="14382" width="1.7109375" style="4" customWidth="1"/>
    <col min="14383" max="14385" width="5" style="4" customWidth="1"/>
    <col min="14386" max="14386" width="1.7109375" style="4" customWidth="1"/>
    <col min="14387" max="14389" width="5.140625" style="4" customWidth="1"/>
    <col min="14390" max="14390" width="1.7109375" style="4" customWidth="1"/>
    <col min="14391" max="14392" width="5" style="4" customWidth="1"/>
    <col min="14393" max="14393" width="5.28515625" style="4" customWidth="1"/>
    <col min="14394" max="14592" width="11.42578125" style="4"/>
    <col min="14593" max="14593" width="16.140625" style="4" customWidth="1"/>
    <col min="14594" max="14594" width="6" style="4" customWidth="1"/>
    <col min="14595" max="14595" width="6" style="4" bestFit="1" customWidth="1"/>
    <col min="14596" max="14596" width="5.7109375" style="4" bestFit="1" customWidth="1"/>
    <col min="14597" max="14597" width="1.7109375" style="4" customWidth="1"/>
    <col min="14598" max="14598" width="6" style="4" bestFit="1" customWidth="1"/>
    <col min="14599" max="14600" width="5" style="4" customWidth="1"/>
    <col min="14601" max="14601" width="1.7109375" style="4" customWidth="1"/>
    <col min="14602" max="14604" width="5" style="4" customWidth="1"/>
    <col min="14605" max="14605" width="1.7109375" style="4" customWidth="1"/>
    <col min="14606" max="14608" width="5.140625" style="4" bestFit="1" customWidth="1"/>
    <col min="14609" max="14609" width="1.7109375" style="4" customWidth="1"/>
    <col min="14610" max="14612" width="5.140625" style="4" bestFit="1" customWidth="1"/>
    <col min="14613" max="14613" width="1.7109375" style="4" customWidth="1"/>
    <col min="14614" max="14616" width="5.140625" style="4" bestFit="1" customWidth="1"/>
    <col min="14617" max="14617" width="1.7109375" style="4" customWidth="1"/>
    <col min="14618" max="14618" width="4.85546875" style="4" bestFit="1" customWidth="1"/>
    <col min="14619" max="14620" width="4.42578125" style="4" customWidth="1"/>
    <col min="14621" max="14621" width="8.85546875" style="4" customWidth="1"/>
    <col min="14622" max="14622" width="12" style="4" customWidth="1"/>
    <col min="14623" max="14625" width="6" style="4" customWidth="1"/>
    <col min="14626" max="14626" width="1.7109375" style="4" customWidth="1"/>
    <col min="14627" max="14627" width="6.140625" style="4" customWidth="1"/>
    <col min="14628" max="14629" width="5.140625" style="4" customWidth="1"/>
    <col min="14630" max="14630" width="1.7109375" style="4" customWidth="1"/>
    <col min="14631" max="14633" width="5" style="4" customWidth="1"/>
    <col min="14634" max="14634" width="1.7109375" style="4" customWidth="1"/>
    <col min="14635" max="14637" width="5" style="4" customWidth="1"/>
    <col min="14638" max="14638" width="1.7109375" style="4" customWidth="1"/>
    <col min="14639" max="14641" width="5" style="4" customWidth="1"/>
    <col min="14642" max="14642" width="1.7109375" style="4" customWidth="1"/>
    <col min="14643" max="14645" width="5.140625" style="4" customWidth="1"/>
    <col min="14646" max="14646" width="1.7109375" style="4" customWidth="1"/>
    <col min="14647" max="14648" width="5" style="4" customWidth="1"/>
    <col min="14649" max="14649" width="5.28515625" style="4" customWidth="1"/>
    <col min="14650" max="14848" width="11.42578125" style="4"/>
    <col min="14849" max="14849" width="16.140625" style="4" customWidth="1"/>
    <col min="14850" max="14850" width="6" style="4" customWidth="1"/>
    <col min="14851" max="14851" width="6" style="4" bestFit="1" customWidth="1"/>
    <col min="14852" max="14852" width="5.7109375" style="4" bestFit="1" customWidth="1"/>
    <col min="14853" max="14853" width="1.7109375" style="4" customWidth="1"/>
    <col min="14854" max="14854" width="6" style="4" bestFit="1" customWidth="1"/>
    <col min="14855" max="14856" width="5" style="4" customWidth="1"/>
    <col min="14857" max="14857" width="1.7109375" style="4" customWidth="1"/>
    <col min="14858" max="14860" width="5" style="4" customWidth="1"/>
    <col min="14861" max="14861" width="1.7109375" style="4" customWidth="1"/>
    <col min="14862" max="14864" width="5.140625" style="4" bestFit="1" customWidth="1"/>
    <col min="14865" max="14865" width="1.7109375" style="4" customWidth="1"/>
    <col min="14866" max="14868" width="5.140625" style="4" bestFit="1" customWidth="1"/>
    <col min="14869" max="14869" width="1.7109375" style="4" customWidth="1"/>
    <col min="14870" max="14872" width="5.140625" style="4" bestFit="1" customWidth="1"/>
    <col min="14873" max="14873" width="1.7109375" style="4" customWidth="1"/>
    <col min="14874" max="14874" width="4.85546875" style="4" bestFit="1" customWidth="1"/>
    <col min="14875" max="14876" width="4.42578125" style="4" customWidth="1"/>
    <col min="14877" max="14877" width="8.85546875" style="4" customWidth="1"/>
    <col min="14878" max="14878" width="12" style="4" customWidth="1"/>
    <col min="14879" max="14881" width="6" style="4" customWidth="1"/>
    <col min="14882" max="14882" width="1.7109375" style="4" customWidth="1"/>
    <col min="14883" max="14883" width="6.140625" style="4" customWidth="1"/>
    <col min="14884" max="14885" width="5.140625" style="4" customWidth="1"/>
    <col min="14886" max="14886" width="1.7109375" style="4" customWidth="1"/>
    <col min="14887" max="14889" width="5" style="4" customWidth="1"/>
    <col min="14890" max="14890" width="1.7109375" style="4" customWidth="1"/>
    <col min="14891" max="14893" width="5" style="4" customWidth="1"/>
    <col min="14894" max="14894" width="1.7109375" style="4" customWidth="1"/>
    <col min="14895" max="14897" width="5" style="4" customWidth="1"/>
    <col min="14898" max="14898" width="1.7109375" style="4" customWidth="1"/>
    <col min="14899" max="14901" width="5.140625" style="4" customWidth="1"/>
    <col min="14902" max="14902" width="1.7109375" style="4" customWidth="1"/>
    <col min="14903" max="14904" width="5" style="4" customWidth="1"/>
    <col min="14905" max="14905" width="5.28515625" style="4" customWidth="1"/>
    <col min="14906" max="15104" width="11.42578125" style="4"/>
    <col min="15105" max="15105" width="16.140625" style="4" customWidth="1"/>
    <col min="15106" max="15106" width="6" style="4" customWidth="1"/>
    <col min="15107" max="15107" width="6" style="4" bestFit="1" customWidth="1"/>
    <col min="15108" max="15108" width="5.7109375" style="4" bestFit="1" customWidth="1"/>
    <col min="15109" max="15109" width="1.7109375" style="4" customWidth="1"/>
    <col min="15110" max="15110" width="6" style="4" bestFit="1" customWidth="1"/>
    <col min="15111" max="15112" width="5" style="4" customWidth="1"/>
    <col min="15113" max="15113" width="1.7109375" style="4" customWidth="1"/>
    <col min="15114" max="15116" width="5" style="4" customWidth="1"/>
    <col min="15117" max="15117" width="1.7109375" style="4" customWidth="1"/>
    <col min="15118" max="15120" width="5.140625" style="4" bestFit="1" customWidth="1"/>
    <col min="15121" max="15121" width="1.7109375" style="4" customWidth="1"/>
    <col min="15122" max="15124" width="5.140625" style="4" bestFit="1" customWidth="1"/>
    <col min="15125" max="15125" width="1.7109375" style="4" customWidth="1"/>
    <col min="15126" max="15128" width="5.140625" style="4" bestFit="1" customWidth="1"/>
    <col min="15129" max="15129" width="1.7109375" style="4" customWidth="1"/>
    <col min="15130" max="15130" width="4.85546875" style="4" bestFit="1" customWidth="1"/>
    <col min="15131" max="15132" width="4.42578125" style="4" customWidth="1"/>
    <col min="15133" max="15133" width="8.85546875" style="4" customWidth="1"/>
    <col min="15134" max="15134" width="12" style="4" customWidth="1"/>
    <col min="15135" max="15137" width="6" style="4" customWidth="1"/>
    <col min="15138" max="15138" width="1.7109375" style="4" customWidth="1"/>
    <col min="15139" max="15139" width="6.140625" style="4" customWidth="1"/>
    <col min="15140" max="15141" width="5.140625" style="4" customWidth="1"/>
    <col min="15142" max="15142" width="1.7109375" style="4" customWidth="1"/>
    <col min="15143" max="15145" width="5" style="4" customWidth="1"/>
    <col min="15146" max="15146" width="1.7109375" style="4" customWidth="1"/>
    <col min="15147" max="15149" width="5" style="4" customWidth="1"/>
    <col min="15150" max="15150" width="1.7109375" style="4" customWidth="1"/>
    <col min="15151" max="15153" width="5" style="4" customWidth="1"/>
    <col min="15154" max="15154" width="1.7109375" style="4" customWidth="1"/>
    <col min="15155" max="15157" width="5.140625" style="4" customWidth="1"/>
    <col min="15158" max="15158" width="1.7109375" style="4" customWidth="1"/>
    <col min="15159" max="15160" width="5" style="4" customWidth="1"/>
    <col min="15161" max="15161" width="5.28515625" style="4" customWidth="1"/>
    <col min="15162" max="15360" width="11.42578125" style="4"/>
    <col min="15361" max="15361" width="16.140625" style="4" customWidth="1"/>
    <col min="15362" max="15362" width="6" style="4" customWidth="1"/>
    <col min="15363" max="15363" width="6" style="4" bestFit="1" customWidth="1"/>
    <col min="15364" max="15364" width="5.7109375" style="4" bestFit="1" customWidth="1"/>
    <col min="15365" max="15365" width="1.7109375" style="4" customWidth="1"/>
    <col min="15366" max="15366" width="6" style="4" bestFit="1" customWidth="1"/>
    <col min="15367" max="15368" width="5" style="4" customWidth="1"/>
    <col min="15369" max="15369" width="1.7109375" style="4" customWidth="1"/>
    <col min="15370" max="15372" width="5" style="4" customWidth="1"/>
    <col min="15373" max="15373" width="1.7109375" style="4" customWidth="1"/>
    <col min="15374" max="15376" width="5.140625" style="4" bestFit="1" customWidth="1"/>
    <col min="15377" max="15377" width="1.7109375" style="4" customWidth="1"/>
    <col min="15378" max="15380" width="5.140625" style="4" bestFit="1" customWidth="1"/>
    <col min="15381" max="15381" width="1.7109375" style="4" customWidth="1"/>
    <col min="15382" max="15384" width="5.140625" style="4" bestFit="1" customWidth="1"/>
    <col min="15385" max="15385" width="1.7109375" style="4" customWidth="1"/>
    <col min="15386" max="15386" width="4.85546875" style="4" bestFit="1" customWidth="1"/>
    <col min="15387" max="15388" width="4.42578125" style="4" customWidth="1"/>
    <col min="15389" max="15389" width="8.85546875" style="4" customWidth="1"/>
    <col min="15390" max="15390" width="12" style="4" customWidth="1"/>
    <col min="15391" max="15393" width="6" style="4" customWidth="1"/>
    <col min="15394" max="15394" width="1.7109375" style="4" customWidth="1"/>
    <col min="15395" max="15395" width="6.140625" style="4" customWidth="1"/>
    <col min="15396" max="15397" width="5.140625" style="4" customWidth="1"/>
    <col min="15398" max="15398" width="1.7109375" style="4" customWidth="1"/>
    <col min="15399" max="15401" width="5" style="4" customWidth="1"/>
    <col min="15402" max="15402" width="1.7109375" style="4" customWidth="1"/>
    <col min="15403" max="15405" width="5" style="4" customWidth="1"/>
    <col min="15406" max="15406" width="1.7109375" style="4" customWidth="1"/>
    <col min="15407" max="15409" width="5" style="4" customWidth="1"/>
    <col min="15410" max="15410" width="1.7109375" style="4" customWidth="1"/>
    <col min="15411" max="15413" width="5.140625" style="4" customWidth="1"/>
    <col min="15414" max="15414" width="1.7109375" style="4" customWidth="1"/>
    <col min="15415" max="15416" width="5" style="4" customWidth="1"/>
    <col min="15417" max="15417" width="5.28515625" style="4" customWidth="1"/>
    <col min="15418" max="15616" width="11.42578125" style="4"/>
    <col min="15617" max="15617" width="16.140625" style="4" customWidth="1"/>
    <col min="15618" max="15618" width="6" style="4" customWidth="1"/>
    <col min="15619" max="15619" width="6" style="4" bestFit="1" customWidth="1"/>
    <col min="15620" max="15620" width="5.7109375" style="4" bestFit="1" customWidth="1"/>
    <col min="15621" max="15621" width="1.7109375" style="4" customWidth="1"/>
    <col min="15622" max="15622" width="6" style="4" bestFit="1" customWidth="1"/>
    <col min="15623" max="15624" width="5" style="4" customWidth="1"/>
    <col min="15625" max="15625" width="1.7109375" style="4" customWidth="1"/>
    <col min="15626" max="15628" width="5" style="4" customWidth="1"/>
    <col min="15629" max="15629" width="1.7109375" style="4" customWidth="1"/>
    <col min="15630" max="15632" width="5.140625" style="4" bestFit="1" customWidth="1"/>
    <col min="15633" max="15633" width="1.7109375" style="4" customWidth="1"/>
    <col min="15634" max="15636" width="5.140625" style="4" bestFit="1" customWidth="1"/>
    <col min="15637" max="15637" width="1.7109375" style="4" customWidth="1"/>
    <col min="15638" max="15640" width="5.140625" style="4" bestFit="1" customWidth="1"/>
    <col min="15641" max="15641" width="1.7109375" style="4" customWidth="1"/>
    <col min="15642" max="15642" width="4.85546875" style="4" bestFit="1" customWidth="1"/>
    <col min="15643" max="15644" width="4.42578125" style="4" customWidth="1"/>
    <col min="15645" max="15645" width="8.85546875" style="4" customWidth="1"/>
    <col min="15646" max="15646" width="12" style="4" customWidth="1"/>
    <col min="15647" max="15649" width="6" style="4" customWidth="1"/>
    <col min="15650" max="15650" width="1.7109375" style="4" customWidth="1"/>
    <col min="15651" max="15651" width="6.140625" style="4" customWidth="1"/>
    <col min="15652" max="15653" width="5.140625" style="4" customWidth="1"/>
    <col min="15654" max="15654" width="1.7109375" style="4" customWidth="1"/>
    <col min="15655" max="15657" width="5" style="4" customWidth="1"/>
    <col min="15658" max="15658" width="1.7109375" style="4" customWidth="1"/>
    <col min="15659" max="15661" width="5" style="4" customWidth="1"/>
    <col min="15662" max="15662" width="1.7109375" style="4" customWidth="1"/>
    <col min="15663" max="15665" width="5" style="4" customWidth="1"/>
    <col min="15666" max="15666" width="1.7109375" style="4" customWidth="1"/>
    <col min="15667" max="15669" width="5.140625" style="4" customWidth="1"/>
    <col min="15670" max="15670" width="1.7109375" style="4" customWidth="1"/>
    <col min="15671" max="15672" width="5" style="4" customWidth="1"/>
    <col min="15673" max="15673" width="5.28515625" style="4" customWidth="1"/>
    <col min="15674" max="15872" width="11.42578125" style="4"/>
    <col min="15873" max="15873" width="16.140625" style="4" customWidth="1"/>
    <col min="15874" max="15874" width="6" style="4" customWidth="1"/>
    <col min="15875" max="15875" width="6" style="4" bestFit="1" customWidth="1"/>
    <col min="15876" max="15876" width="5.7109375" style="4" bestFit="1" customWidth="1"/>
    <col min="15877" max="15877" width="1.7109375" style="4" customWidth="1"/>
    <col min="15878" max="15878" width="6" style="4" bestFit="1" customWidth="1"/>
    <col min="15879" max="15880" width="5" style="4" customWidth="1"/>
    <col min="15881" max="15881" width="1.7109375" style="4" customWidth="1"/>
    <col min="15882" max="15884" width="5" style="4" customWidth="1"/>
    <col min="15885" max="15885" width="1.7109375" style="4" customWidth="1"/>
    <col min="15886" max="15888" width="5.140625" style="4" bestFit="1" customWidth="1"/>
    <col min="15889" max="15889" width="1.7109375" style="4" customWidth="1"/>
    <col min="15890" max="15892" width="5.140625" style="4" bestFit="1" customWidth="1"/>
    <col min="15893" max="15893" width="1.7109375" style="4" customWidth="1"/>
    <col min="15894" max="15896" width="5.140625" style="4" bestFit="1" customWidth="1"/>
    <col min="15897" max="15897" width="1.7109375" style="4" customWidth="1"/>
    <col min="15898" max="15898" width="4.85546875" style="4" bestFit="1" customWidth="1"/>
    <col min="15899" max="15900" width="4.42578125" style="4" customWidth="1"/>
    <col min="15901" max="15901" width="8.85546875" style="4" customWidth="1"/>
    <col min="15902" max="15902" width="12" style="4" customWidth="1"/>
    <col min="15903" max="15905" width="6" style="4" customWidth="1"/>
    <col min="15906" max="15906" width="1.7109375" style="4" customWidth="1"/>
    <col min="15907" max="15907" width="6.140625" style="4" customWidth="1"/>
    <col min="15908" max="15909" width="5.140625" style="4" customWidth="1"/>
    <col min="15910" max="15910" width="1.7109375" style="4" customWidth="1"/>
    <col min="15911" max="15913" width="5" style="4" customWidth="1"/>
    <col min="15914" max="15914" width="1.7109375" style="4" customWidth="1"/>
    <col min="15915" max="15917" width="5" style="4" customWidth="1"/>
    <col min="15918" max="15918" width="1.7109375" style="4" customWidth="1"/>
    <col min="15919" max="15921" width="5" style="4" customWidth="1"/>
    <col min="15922" max="15922" width="1.7109375" style="4" customWidth="1"/>
    <col min="15923" max="15925" width="5.140625" style="4" customWidth="1"/>
    <col min="15926" max="15926" width="1.7109375" style="4" customWidth="1"/>
    <col min="15927" max="15928" width="5" style="4" customWidth="1"/>
    <col min="15929" max="15929" width="5.28515625" style="4" customWidth="1"/>
    <col min="15930" max="16128" width="11.42578125" style="4"/>
    <col min="16129" max="16129" width="16.140625" style="4" customWidth="1"/>
    <col min="16130" max="16130" width="6" style="4" customWidth="1"/>
    <col min="16131" max="16131" width="6" style="4" bestFit="1" customWidth="1"/>
    <col min="16132" max="16132" width="5.7109375" style="4" bestFit="1" customWidth="1"/>
    <col min="16133" max="16133" width="1.7109375" style="4" customWidth="1"/>
    <col min="16134" max="16134" width="6" style="4" bestFit="1" customWidth="1"/>
    <col min="16135" max="16136" width="5" style="4" customWidth="1"/>
    <col min="16137" max="16137" width="1.7109375" style="4" customWidth="1"/>
    <col min="16138" max="16140" width="5" style="4" customWidth="1"/>
    <col min="16141" max="16141" width="1.7109375" style="4" customWidth="1"/>
    <col min="16142" max="16144" width="5.140625" style="4" bestFit="1" customWidth="1"/>
    <col min="16145" max="16145" width="1.7109375" style="4" customWidth="1"/>
    <col min="16146" max="16148" width="5.140625" style="4" bestFit="1" customWidth="1"/>
    <col min="16149" max="16149" width="1.7109375" style="4" customWidth="1"/>
    <col min="16150" max="16152" width="5.140625" style="4" bestFit="1" customWidth="1"/>
    <col min="16153" max="16153" width="1.7109375" style="4" customWidth="1"/>
    <col min="16154" max="16154" width="4.85546875" style="4" bestFit="1" customWidth="1"/>
    <col min="16155" max="16156" width="4.42578125" style="4" customWidth="1"/>
    <col min="16157" max="16157" width="8.85546875" style="4" customWidth="1"/>
    <col min="16158" max="16158" width="12" style="4" customWidth="1"/>
    <col min="16159" max="16161" width="6" style="4" customWidth="1"/>
    <col min="16162" max="16162" width="1.7109375" style="4" customWidth="1"/>
    <col min="16163" max="16163" width="6.140625" style="4" customWidth="1"/>
    <col min="16164" max="16165" width="5.140625" style="4" customWidth="1"/>
    <col min="16166" max="16166" width="1.7109375" style="4" customWidth="1"/>
    <col min="16167" max="16169" width="5" style="4" customWidth="1"/>
    <col min="16170" max="16170" width="1.7109375" style="4" customWidth="1"/>
    <col min="16171" max="16173" width="5" style="4" customWidth="1"/>
    <col min="16174" max="16174" width="1.7109375" style="4" customWidth="1"/>
    <col min="16175" max="16177" width="5" style="4" customWidth="1"/>
    <col min="16178" max="16178" width="1.7109375" style="4" customWidth="1"/>
    <col min="16179" max="16181" width="5.140625" style="4" customWidth="1"/>
    <col min="16182" max="16182" width="1.7109375" style="4" customWidth="1"/>
    <col min="16183" max="16184" width="5" style="4" customWidth="1"/>
    <col min="16185" max="16185" width="5.28515625" style="4" customWidth="1"/>
    <col min="16186" max="16384" width="11.42578125" style="4"/>
  </cols>
  <sheetData>
    <row r="1" spans="1:59" ht="14.25" customHeight="1" thickBot="1" x14ac:dyDescent="0.3">
      <c r="A1" s="293" t="s">
        <v>111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D1" s="9"/>
      <c r="AE1" s="29"/>
      <c r="AF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G1" s="260" t="s">
        <v>127</v>
      </c>
    </row>
    <row r="2" spans="1:59" ht="14.25" x14ac:dyDescent="0.25">
      <c r="A2" s="293" t="s">
        <v>80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D2" s="286" t="s">
        <v>79</v>
      </c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</row>
    <row r="3" spans="1:59" ht="14.25" x14ac:dyDescent="0.25">
      <c r="A3" s="293" t="s">
        <v>98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D3" s="286" t="s">
        <v>121</v>
      </c>
      <c r="AE3" s="286"/>
      <c r="AF3" s="286"/>
      <c r="AG3" s="286"/>
      <c r="AH3" s="286"/>
      <c r="AI3" s="286"/>
      <c r="AJ3" s="286"/>
      <c r="AK3" s="286"/>
      <c r="AL3" s="286"/>
      <c r="AM3" s="286"/>
      <c r="AN3" s="286"/>
      <c r="AO3" s="286"/>
      <c r="AP3" s="286"/>
      <c r="AQ3" s="286"/>
      <c r="AR3" s="286"/>
      <c r="AS3" s="286"/>
      <c r="AT3" s="286"/>
      <c r="AU3" s="286"/>
      <c r="AV3" s="286"/>
      <c r="AW3" s="286"/>
      <c r="AX3" s="286"/>
      <c r="AY3" s="286"/>
      <c r="AZ3" s="286"/>
      <c r="BA3" s="286"/>
      <c r="BB3" s="286"/>
      <c r="BC3" s="286"/>
      <c r="BD3" s="286"/>
      <c r="BE3" s="286"/>
    </row>
    <row r="4" spans="1:59" ht="14.25" x14ac:dyDescent="0.25">
      <c r="A4" s="293" t="s">
        <v>100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D4" s="286" t="s">
        <v>31</v>
      </c>
      <c r="AE4" s="286"/>
      <c r="AF4" s="286"/>
      <c r="AG4" s="286"/>
      <c r="AH4" s="286"/>
      <c r="AI4" s="286"/>
      <c r="AJ4" s="286"/>
      <c r="AK4" s="286"/>
      <c r="AL4" s="286"/>
      <c r="AM4" s="286"/>
      <c r="AN4" s="286"/>
      <c r="AO4" s="286"/>
      <c r="AP4" s="286"/>
      <c r="AQ4" s="286"/>
      <c r="AR4" s="286"/>
      <c r="AS4" s="286"/>
      <c r="AT4" s="286"/>
      <c r="AU4" s="286"/>
      <c r="AV4" s="286"/>
      <c r="AW4" s="286"/>
      <c r="AX4" s="286"/>
      <c r="AY4" s="286"/>
      <c r="AZ4" s="286"/>
      <c r="BA4" s="286"/>
      <c r="BB4" s="286"/>
      <c r="BC4" s="286"/>
      <c r="BD4" s="286"/>
      <c r="BE4" s="286"/>
    </row>
    <row r="5" spans="1:59" ht="14.25" x14ac:dyDescent="0.25">
      <c r="A5" s="293" t="s">
        <v>106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D5" s="286" t="s">
        <v>49</v>
      </c>
      <c r="AE5" s="286"/>
      <c r="AF5" s="286"/>
      <c r="AG5" s="286"/>
      <c r="AH5" s="286"/>
      <c r="AI5" s="286"/>
      <c r="AJ5" s="286"/>
      <c r="AK5" s="286"/>
      <c r="AL5" s="286"/>
      <c r="AM5" s="286"/>
      <c r="AN5" s="286"/>
      <c r="AO5" s="286"/>
      <c r="AP5" s="286"/>
      <c r="AQ5" s="286"/>
      <c r="AR5" s="286"/>
      <c r="AS5" s="286"/>
      <c r="AT5" s="286"/>
      <c r="AU5" s="286"/>
      <c r="AV5" s="286"/>
      <c r="AW5" s="286"/>
      <c r="AX5" s="286"/>
      <c r="AY5" s="286"/>
      <c r="AZ5" s="286"/>
      <c r="BA5" s="286"/>
      <c r="BB5" s="286"/>
      <c r="BC5" s="286"/>
      <c r="BD5" s="286"/>
      <c r="BE5" s="286"/>
    </row>
    <row r="6" spans="1:59" ht="14.25" x14ac:dyDescent="0.25">
      <c r="A6" s="293" t="s">
        <v>156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D6" s="286" t="s">
        <v>126</v>
      </c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</row>
    <row r="7" spans="1:59" ht="13.5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D7" s="281" t="s">
        <v>113</v>
      </c>
      <c r="AE7" s="281"/>
      <c r="AF7" s="281"/>
      <c r="AG7" s="281"/>
      <c r="AH7" s="281"/>
      <c r="AI7" s="281"/>
      <c r="AJ7" s="281"/>
      <c r="AK7" s="281"/>
      <c r="AL7" s="281"/>
      <c r="AM7" s="281"/>
      <c r="AN7" s="281"/>
      <c r="AO7" s="281"/>
      <c r="AP7" s="281"/>
      <c r="AQ7" s="281"/>
      <c r="AR7" s="281"/>
      <c r="AS7" s="281"/>
      <c r="AT7" s="281"/>
      <c r="AU7" s="281"/>
      <c r="AV7" s="281"/>
      <c r="AW7" s="281"/>
      <c r="AX7" s="281"/>
      <c r="AY7" s="281"/>
      <c r="AZ7" s="281"/>
      <c r="BA7" s="281"/>
      <c r="BB7" s="281"/>
      <c r="BC7" s="281"/>
      <c r="BD7" s="281"/>
      <c r="BE7" s="281"/>
    </row>
    <row r="8" spans="1:59" ht="15" customHeight="1" thickBot="1" x14ac:dyDescent="0.3">
      <c r="A8" s="271" t="s">
        <v>110</v>
      </c>
      <c r="B8" s="273" t="s">
        <v>11</v>
      </c>
      <c r="C8" s="273"/>
      <c r="D8" s="273"/>
      <c r="E8" s="8"/>
      <c r="F8" s="273" t="s">
        <v>22</v>
      </c>
      <c r="G8" s="273"/>
      <c r="H8" s="273"/>
      <c r="I8" s="8"/>
      <c r="J8" s="273" t="s">
        <v>23</v>
      </c>
      <c r="K8" s="273"/>
      <c r="L8" s="273"/>
      <c r="M8" s="8"/>
      <c r="N8" s="273" t="s">
        <v>24</v>
      </c>
      <c r="O8" s="273"/>
      <c r="P8" s="273"/>
      <c r="Q8" s="8"/>
      <c r="R8" s="273" t="s">
        <v>25</v>
      </c>
      <c r="S8" s="273"/>
      <c r="T8" s="273"/>
      <c r="U8" s="8"/>
      <c r="V8" s="273" t="s">
        <v>26</v>
      </c>
      <c r="W8" s="273"/>
      <c r="X8" s="273"/>
      <c r="Y8" s="8"/>
      <c r="Z8" s="273" t="s">
        <v>27</v>
      </c>
      <c r="AA8" s="273"/>
      <c r="AB8" s="273"/>
      <c r="AD8" s="302" t="s">
        <v>110</v>
      </c>
      <c r="AE8" s="303" t="s">
        <v>11</v>
      </c>
      <c r="AF8" s="303"/>
      <c r="AG8" s="303"/>
      <c r="AH8" s="129"/>
      <c r="AI8" s="303" t="s">
        <v>22</v>
      </c>
      <c r="AJ8" s="303"/>
      <c r="AK8" s="303"/>
      <c r="AL8" s="129"/>
      <c r="AM8" s="303" t="s">
        <v>23</v>
      </c>
      <c r="AN8" s="303"/>
      <c r="AO8" s="303"/>
      <c r="AP8" s="129"/>
      <c r="AQ8" s="303" t="s">
        <v>24</v>
      </c>
      <c r="AR8" s="303"/>
      <c r="AS8" s="303"/>
      <c r="AT8" s="129"/>
      <c r="AU8" s="303" t="s">
        <v>25</v>
      </c>
      <c r="AV8" s="303"/>
      <c r="AW8" s="303"/>
      <c r="AX8" s="129"/>
      <c r="AY8" s="303" t="s">
        <v>26</v>
      </c>
      <c r="AZ8" s="303"/>
      <c r="BA8" s="303"/>
      <c r="BB8" s="129"/>
      <c r="BC8" s="303" t="s">
        <v>27</v>
      </c>
      <c r="BD8" s="303"/>
      <c r="BE8" s="303"/>
    </row>
    <row r="9" spans="1:59" ht="15" customHeight="1" thickBot="1" x14ac:dyDescent="0.3">
      <c r="A9" s="271"/>
      <c r="B9" s="113" t="s">
        <v>32</v>
      </c>
      <c r="C9" s="113" t="s">
        <v>33</v>
      </c>
      <c r="D9" s="113" t="s">
        <v>34</v>
      </c>
      <c r="E9" s="113"/>
      <c r="F9" s="113" t="s">
        <v>32</v>
      </c>
      <c r="G9" s="113" t="s">
        <v>33</v>
      </c>
      <c r="H9" s="113" t="s">
        <v>34</v>
      </c>
      <c r="I9" s="113"/>
      <c r="J9" s="113" t="s">
        <v>32</v>
      </c>
      <c r="K9" s="113" t="s">
        <v>33</v>
      </c>
      <c r="L9" s="113" t="s">
        <v>34</v>
      </c>
      <c r="M9" s="113"/>
      <c r="N9" s="113" t="s">
        <v>32</v>
      </c>
      <c r="O9" s="113" t="s">
        <v>33</v>
      </c>
      <c r="P9" s="113" t="s">
        <v>34</v>
      </c>
      <c r="Q9" s="113"/>
      <c r="R9" s="113" t="s">
        <v>32</v>
      </c>
      <c r="S9" s="113" t="s">
        <v>33</v>
      </c>
      <c r="T9" s="113" t="s">
        <v>34</v>
      </c>
      <c r="U9" s="113"/>
      <c r="V9" s="113" t="s">
        <v>32</v>
      </c>
      <c r="W9" s="113" t="s">
        <v>33</v>
      </c>
      <c r="X9" s="113" t="s">
        <v>34</v>
      </c>
      <c r="Y9" s="113"/>
      <c r="Z9" s="113" t="s">
        <v>32</v>
      </c>
      <c r="AA9" s="113" t="s">
        <v>33</v>
      </c>
      <c r="AB9" s="113" t="s">
        <v>34</v>
      </c>
      <c r="AD9" s="296"/>
      <c r="AE9" s="189" t="s">
        <v>32</v>
      </c>
      <c r="AF9" s="189" t="s">
        <v>33</v>
      </c>
      <c r="AG9" s="189" t="s">
        <v>34</v>
      </c>
      <c r="AH9" s="189"/>
      <c r="AI9" s="189" t="s">
        <v>32</v>
      </c>
      <c r="AJ9" s="189" t="s">
        <v>33</v>
      </c>
      <c r="AK9" s="189" t="s">
        <v>34</v>
      </c>
      <c r="AL9" s="189"/>
      <c r="AM9" s="189" t="s">
        <v>32</v>
      </c>
      <c r="AN9" s="189" t="s">
        <v>33</v>
      </c>
      <c r="AO9" s="189" t="s">
        <v>34</v>
      </c>
      <c r="AP9" s="189"/>
      <c r="AQ9" s="189" t="s">
        <v>32</v>
      </c>
      <c r="AR9" s="189" t="s">
        <v>33</v>
      </c>
      <c r="AS9" s="189" t="s">
        <v>34</v>
      </c>
      <c r="AT9" s="189"/>
      <c r="AU9" s="189" t="s">
        <v>32</v>
      </c>
      <c r="AV9" s="189" t="s">
        <v>33</v>
      </c>
      <c r="AW9" s="189" t="s">
        <v>34</v>
      </c>
      <c r="AX9" s="189"/>
      <c r="AY9" s="189" t="s">
        <v>32</v>
      </c>
      <c r="AZ9" s="189" t="s">
        <v>33</v>
      </c>
      <c r="BA9" s="189" t="s">
        <v>34</v>
      </c>
      <c r="BB9" s="189"/>
      <c r="BC9" s="189" t="s">
        <v>32</v>
      </c>
      <c r="BD9" s="189" t="s">
        <v>33</v>
      </c>
      <c r="BE9" s="189" t="s">
        <v>34</v>
      </c>
    </row>
    <row r="10" spans="1:59" ht="15" customHeight="1" x14ac:dyDescent="0.25">
      <c r="A10" s="23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3"/>
      <c r="AD10" s="167"/>
      <c r="AE10" s="166"/>
      <c r="AF10" s="166"/>
      <c r="AG10" s="166"/>
      <c r="AH10" s="167"/>
      <c r="AI10" s="166"/>
      <c r="AJ10" s="166"/>
      <c r="AK10" s="166"/>
      <c r="AL10" s="167"/>
      <c r="AM10" s="166"/>
      <c r="AN10" s="166"/>
      <c r="AO10" s="166"/>
      <c r="AP10" s="167"/>
      <c r="AQ10" s="166"/>
      <c r="AR10" s="166"/>
      <c r="AS10" s="166"/>
      <c r="AT10" s="167"/>
      <c r="AU10" s="166"/>
      <c r="AV10" s="166"/>
      <c r="AW10" s="166"/>
      <c r="AX10" s="167"/>
      <c r="AY10" s="166"/>
      <c r="AZ10" s="166"/>
      <c r="BA10" s="166"/>
      <c r="BB10" s="167"/>
      <c r="BC10" s="166"/>
      <c r="BD10" s="166"/>
      <c r="BE10" s="171"/>
    </row>
    <row r="11" spans="1:59" s="24" customFormat="1" ht="15" customHeight="1" x14ac:dyDescent="0.25">
      <c r="A11" s="30" t="s">
        <v>50</v>
      </c>
      <c r="B11" s="100">
        <v>26506</v>
      </c>
      <c r="C11" s="100">
        <v>15295</v>
      </c>
      <c r="D11" s="100">
        <v>11211</v>
      </c>
      <c r="E11" s="100"/>
      <c r="F11" s="100">
        <v>8585</v>
      </c>
      <c r="G11" s="100">
        <v>5119</v>
      </c>
      <c r="H11" s="100">
        <v>3466</v>
      </c>
      <c r="I11" s="100"/>
      <c r="J11" s="100">
        <v>6946</v>
      </c>
      <c r="K11" s="100">
        <v>4042</v>
      </c>
      <c r="L11" s="100">
        <v>2904</v>
      </c>
      <c r="M11" s="100"/>
      <c r="N11" s="100">
        <v>3797</v>
      </c>
      <c r="O11" s="100">
        <v>2195</v>
      </c>
      <c r="P11" s="100">
        <v>1602</v>
      </c>
      <c r="Q11" s="100"/>
      <c r="R11" s="100">
        <v>5327</v>
      </c>
      <c r="S11" s="100">
        <v>2952</v>
      </c>
      <c r="T11" s="100">
        <v>2375</v>
      </c>
      <c r="U11" s="100"/>
      <c r="V11" s="100">
        <v>1703</v>
      </c>
      <c r="W11" s="100">
        <v>907</v>
      </c>
      <c r="X11" s="100">
        <v>796</v>
      </c>
      <c r="Y11" s="100"/>
      <c r="Z11" s="100">
        <v>148</v>
      </c>
      <c r="AA11" s="100">
        <v>80</v>
      </c>
      <c r="AB11" s="100">
        <v>68</v>
      </c>
      <c r="AD11" s="169" t="s">
        <v>50</v>
      </c>
      <c r="AE11" s="173">
        <f>SUM(AE13:AE39)</f>
        <v>369824</v>
      </c>
      <c r="AF11" s="173">
        <f>SUM(AF13:AF39)</f>
        <v>183590</v>
      </c>
      <c r="AG11" s="173">
        <f>SUM(AG13:AG39)</f>
        <v>186234</v>
      </c>
      <c r="AH11" s="173"/>
      <c r="AI11" s="173">
        <f>SUM(AI13:AI39)</f>
        <v>92644</v>
      </c>
      <c r="AJ11" s="173">
        <f>SUM(AJ13:AJ39)</f>
        <v>49128</v>
      </c>
      <c r="AK11" s="128">
        <f>+AI11-AJ11</f>
        <v>43516</v>
      </c>
      <c r="AL11" s="173"/>
      <c r="AM11" s="173">
        <f>SUM(AM13:AM39)</f>
        <v>74374</v>
      </c>
      <c r="AN11" s="173">
        <f>SUM(AN13:AN39)</f>
        <v>38098</v>
      </c>
      <c r="AO11" s="128">
        <f>+AM11-AN11</f>
        <v>36276</v>
      </c>
      <c r="AP11" s="173"/>
      <c r="AQ11" s="173">
        <f>SUM(AQ13:AQ39)</f>
        <v>62047</v>
      </c>
      <c r="AR11" s="173">
        <f>SUM(AR13:AR39)</f>
        <v>30830</v>
      </c>
      <c r="AS11" s="128">
        <f>+AQ11-AR11</f>
        <v>31217</v>
      </c>
      <c r="AT11" s="173"/>
      <c r="AU11" s="173">
        <f>SUM(AU13:AU39)</f>
        <v>71760</v>
      </c>
      <c r="AV11" s="173">
        <f>SUM(AV13:AV39)</f>
        <v>34224</v>
      </c>
      <c r="AW11" s="128">
        <f>+AU11-AV11</f>
        <v>37536</v>
      </c>
      <c r="AX11" s="173"/>
      <c r="AY11" s="173">
        <f>SUM(AY13:AY39)</f>
        <v>54520</v>
      </c>
      <c r="AZ11" s="173">
        <f>SUM(AZ13:AZ39)</f>
        <v>25028</v>
      </c>
      <c r="BA11" s="128">
        <f>+AY11-AZ11</f>
        <v>29492</v>
      </c>
      <c r="BB11" s="173"/>
      <c r="BC11" s="173">
        <f>SUM(BC13:BC39)</f>
        <v>14479</v>
      </c>
      <c r="BD11" s="173">
        <f>SUM(BD13:BD39)</f>
        <v>6282</v>
      </c>
      <c r="BE11" s="128">
        <f>+BC11-BD11</f>
        <v>8197</v>
      </c>
    </row>
    <row r="12" spans="1:59" ht="15" customHeight="1" x14ac:dyDescent="0.25">
      <c r="A12" s="23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D12" s="129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</row>
    <row r="13" spans="1:59" ht="15" customHeight="1" x14ac:dyDescent="0.25">
      <c r="A13" s="4" t="s">
        <v>51</v>
      </c>
      <c r="B13" s="195">
        <v>1623</v>
      </c>
      <c r="C13" s="195">
        <v>878</v>
      </c>
      <c r="D13" s="195">
        <v>745</v>
      </c>
      <c r="E13" s="195"/>
      <c r="F13" s="195">
        <v>572</v>
      </c>
      <c r="G13" s="195">
        <v>329</v>
      </c>
      <c r="H13" s="195">
        <v>243</v>
      </c>
      <c r="I13" s="195"/>
      <c r="J13" s="195">
        <v>426</v>
      </c>
      <c r="K13" s="195">
        <v>231</v>
      </c>
      <c r="L13" s="195">
        <v>195</v>
      </c>
      <c r="M13" s="195"/>
      <c r="N13" s="195">
        <v>230</v>
      </c>
      <c r="O13" s="195">
        <v>125</v>
      </c>
      <c r="P13" s="195">
        <v>105</v>
      </c>
      <c r="Q13" s="195"/>
      <c r="R13" s="195">
        <v>298</v>
      </c>
      <c r="S13" s="195">
        <v>142</v>
      </c>
      <c r="T13" s="195">
        <v>156</v>
      </c>
      <c r="U13" s="195"/>
      <c r="V13" s="195">
        <v>94</v>
      </c>
      <c r="W13" s="195">
        <v>49</v>
      </c>
      <c r="X13" s="195">
        <v>45</v>
      </c>
      <c r="Y13" s="195"/>
      <c r="Z13" s="195">
        <v>3</v>
      </c>
      <c r="AA13" s="195">
        <v>2</v>
      </c>
      <c r="AB13" s="195">
        <v>1</v>
      </c>
      <c r="AD13" s="129" t="s">
        <v>51</v>
      </c>
      <c r="AE13" s="130">
        <v>22434</v>
      </c>
      <c r="AF13" s="130">
        <v>11387</v>
      </c>
      <c r="AG13" s="130">
        <v>11047</v>
      </c>
      <c r="AH13" s="130"/>
      <c r="AI13" s="130">
        <v>6031</v>
      </c>
      <c r="AJ13" s="130">
        <v>3296</v>
      </c>
      <c r="AK13" s="128">
        <f>+AI13-AJ13</f>
        <v>2735</v>
      </c>
      <c r="AL13" s="130"/>
      <c r="AM13" s="130">
        <v>4591</v>
      </c>
      <c r="AN13" s="130">
        <v>2333</v>
      </c>
      <c r="AO13" s="128">
        <f>+AM13-AN13</f>
        <v>2258</v>
      </c>
      <c r="AP13" s="130"/>
      <c r="AQ13" s="130">
        <v>3892</v>
      </c>
      <c r="AR13" s="130">
        <v>1919</v>
      </c>
      <c r="AS13" s="128">
        <f>+AQ13-AR13</f>
        <v>1973</v>
      </c>
      <c r="AT13" s="130"/>
      <c r="AU13" s="130">
        <v>4153</v>
      </c>
      <c r="AV13" s="130">
        <v>2060</v>
      </c>
      <c r="AW13" s="128">
        <f>+AU13-AV13</f>
        <v>2093</v>
      </c>
      <c r="AX13" s="130"/>
      <c r="AY13" s="130">
        <v>3050</v>
      </c>
      <c r="AZ13" s="130">
        <v>1455</v>
      </c>
      <c r="BA13" s="128">
        <f>+AY13-AZ13</f>
        <v>1595</v>
      </c>
      <c r="BB13" s="130"/>
      <c r="BC13" s="130">
        <v>717</v>
      </c>
      <c r="BD13" s="130">
        <v>324</v>
      </c>
      <c r="BE13" s="128">
        <f>+BC13-BD13</f>
        <v>393</v>
      </c>
    </row>
    <row r="14" spans="1:59" ht="15" customHeight="1" x14ac:dyDescent="0.25">
      <c r="A14" s="4" t="s">
        <v>52</v>
      </c>
      <c r="B14" s="195">
        <v>1818</v>
      </c>
      <c r="C14" s="195">
        <v>1058</v>
      </c>
      <c r="D14" s="195">
        <v>760</v>
      </c>
      <c r="E14" s="195"/>
      <c r="F14" s="195">
        <v>663</v>
      </c>
      <c r="G14" s="195">
        <v>385</v>
      </c>
      <c r="H14" s="195">
        <v>278</v>
      </c>
      <c r="I14" s="195"/>
      <c r="J14" s="195">
        <v>524</v>
      </c>
      <c r="K14" s="195">
        <v>300</v>
      </c>
      <c r="L14" s="195">
        <v>224</v>
      </c>
      <c r="M14" s="195"/>
      <c r="N14" s="195">
        <v>233</v>
      </c>
      <c r="O14" s="195">
        <v>129</v>
      </c>
      <c r="P14" s="195">
        <v>104</v>
      </c>
      <c r="Q14" s="195"/>
      <c r="R14" s="195">
        <v>334</v>
      </c>
      <c r="S14" s="195">
        <v>210</v>
      </c>
      <c r="T14" s="195">
        <v>124</v>
      </c>
      <c r="U14" s="195"/>
      <c r="V14" s="195">
        <v>56</v>
      </c>
      <c r="W14" s="195">
        <v>29</v>
      </c>
      <c r="X14" s="195">
        <v>27</v>
      </c>
      <c r="Y14" s="195"/>
      <c r="Z14" s="195">
        <v>8</v>
      </c>
      <c r="AA14" s="195">
        <v>5</v>
      </c>
      <c r="AB14" s="195">
        <v>3</v>
      </c>
      <c r="AD14" s="129" t="s">
        <v>52</v>
      </c>
      <c r="AE14" s="130">
        <v>25392</v>
      </c>
      <c r="AF14" s="130">
        <v>12624</v>
      </c>
      <c r="AG14" s="130">
        <v>12768</v>
      </c>
      <c r="AH14" s="130"/>
      <c r="AI14" s="130">
        <v>6268</v>
      </c>
      <c r="AJ14" s="130">
        <v>3285</v>
      </c>
      <c r="AK14" s="128">
        <f t="shared" ref="AK14:AK39" si="0">+AI14-AJ14</f>
        <v>2983</v>
      </c>
      <c r="AL14" s="130"/>
      <c r="AM14" s="130">
        <v>5198</v>
      </c>
      <c r="AN14" s="130">
        <v>2620</v>
      </c>
      <c r="AO14" s="128">
        <f t="shared" ref="AO14:AO39" si="1">+AM14-AN14</f>
        <v>2578</v>
      </c>
      <c r="AP14" s="130"/>
      <c r="AQ14" s="130">
        <v>4557</v>
      </c>
      <c r="AR14" s="130">
        <v>2279</v>
      </c>
      <c r="AS14" s="128">
        <f t="shared" ref="AS14:AS39" si="2">+AQ14-AR14</f>
        <v>2278</v>
      </c>
      <c r="AT14" s="130"/>
      <c r="AU14" s="130">
        <v>4742</v>
      </c>
      <c r="AV14" s="130">
        <v>2279</v>
      </c>
      <c r="AW14" s="128">
        <f t="shared" ref="AW14:AW39" si="3">+AU14-AV14</f>
        <v>2463</v>
      </c>
      <c r="AX14" s="130"/>
      <c r="AY14" s="130">
        <v>3844</v>
      </c>
      <c r="AZ14" s="130">
        <v>1813</v>
      </c>
      <c r="BA14" s="128">
        <f t="shared" ref="BA14:BA39" si="4">+AY14-AZ14</f>
        <v>2031</v>
      </c>
      <c r="BB14" s="130"/>
      <c r="BC14" s="130">
        <v>783</v>
      </c>
      <c r="BD14" s="130">
        <v>348</v>
      </c>
      <c r="BE14" s="128">
        <f t="shared" ref="BE14:BE39" si="5">+BC14-BD14</f>
        <v>435</v>
      </c>
    </row>
    <row r="15" spans="1:59" ht="15" customHeight="1" x14ac:dyDescent="0.25">
      <c r="A15" s="4" t="s">
        <v>53</v>
      </c>
      <c r="B15" s="195">
        <v>1141</v>
      </c>
      <c r="C15" s="195">
        <v>667</v>
      </c>
      <c r="D15" s="195">
        <v>474</v>
      </c>
      <c r="E15" s="195"/>
      <c r="F15" s="195">
        <v>464</v>
      </c>
      <c r="G15" s="195">
        <v>277</v>
      </c>
      <c r="H15" s="195">
        <v>187</v>
      </c>
      <c r="I15" s="195"/>
      <c r="J15" s="195">
        <v>278</v>
      </c>
      <c r="K15" s="195">
        <v>166</v>
      </c>
      <c r="L15" s="195">
        <v>112</v>
      </c>
      <c r="M15" s="195"/>
      <c r="N15" s="195">
        <v>155</v>
      </c>
      <c r="O15" s="195">
        <v>87</v>
      </c>
      <c r="P15" s="195">
        <v>68</v>
      </c>
      <c r="Q15" s="195"/>
      <c r="R15" s="195">
        <v>216</v>
      </c>
      <c r="S15" s="195">
        <v>122</v>
      </c>
      <c r="T15" s="195">
        <v>94</v>
      </c>
      <c r="U15" s="195"/>
      <c r="V15" s="195">
        <v>27</v>
      </c>
      <c r="W15" s="195">
        <v>15</v>
      </c>
      <c r="X15" s="195">
        <v>12</v>
      </c>
      <c r="Y15" s="195"/>
      <c r="Z15" s="195">
        <v>1</v>
      </c>
      <c r="AA15" s="195"/>
      <c r="AB15" s="195">
        <v>1</v>
      </c>
      <c r="AD15" s="129" t="s">
        <v>53</v>
      </c>
      <c r="AE15" s="130">
        <v>17924</v>
      </c>
      <c r="AF15" s="130">
        <v>8699</v>
      </c>
      <c r="AG15" s="130">
        <v>9225</v>
      </c>
      <c r="AH15" s="130"/>
      <c r="AI15" s="130">
        <v>4974</v>
      </c>
      <c r="AJ15" s="130">
        <v>2555</v>
      </c>
      <c r="AK15" s="128">
        <f t="shared" si="0"/>
        <v>2419</v>
      </c>
      <c r="AL15" s="130"/>
      <c r="AM15" s="130">
        <v>3696</v>
      </c>
      <c r="AN15" s="130">
        <v>1846</v>
      </c>
      <c r="AO15" s="128">
        <f t="shared" si="1"/>
        <v>1850</v>
      </c>
      <c r="AP15" s="130"/>
      <c r="AQ15" s="130">
        <v>2991</v>
      </c>
      <c r="AR15" s="130">
        <v>1427</v>
      </c>
      <c r="AS15" s="128">
        <f t="shared" si="2"/>
        <v>1564</v>
      </c>
      <c r="AT15" s="130"/>
      <c r="AU15" s="130">
        <v>3105</v>
      </c>
      <c r="AV15" s="130">
        <v>1489</v>
      </c>
      <c r="AW15" s="128">
        <f t="shared" si="3"/>
        <v>1616</v>
      </c>
      <c r="AX15" s="130"/>
      <c r="AY15" s="130">
        <v>2534</v>
      </c>
      <c r="AZ15" s="130">
        <v>1157</v>
      </c>
      <c r="BA15" s="128">
        <f t="shared" si="4"/>
        <v>1377</v>
      </c>
      <c r="BB15" s="130"/>
      <c r="BC15" s="130">
        <v>624</v>
      </c>
      <c r="BD15" s="130">
        <v>225</v>
      </c>
      <c r="BE15" s="128">
        <f t="shared" si="5"/>
        <v>399</v>
      </c>
    </row>
    <row r="16" spans="1:59" ht="15" customHeight="1" x14ac:dyDescent="0.25">
      <c r="A16" s="4" t="s">
        <v>54</v>
      </c>
      <c r="B16" s="195">
        <v>2228</v>
      </c>
      <c r="C16" s="195">
        <v>1235</v>
      </c>
      <c r="D16" s="195">
        <v>993</v>
      </c>
      <c r="E16" s="195"/>
      <c r="F16" s="195">
        <v>785</v>
      </c>
      <c r="G16" s="195">
        <v>451</v>
      </c>
      <c r="H16" s="195">
        <v>334</v>
      </c>
      <c r="I16" s="195"/>
      <c r="J16" s="195">
        <v>551</v>
      </c>
      <c r="K16" s="195">
        <v>298</v>
      </c>
      <c r="L16" s="195">
        <v>253</v>
      </c>
      <c r="M16" s="195"/>
      <c r="N16" s="195">
        <v>296</v>
      </c>
      <c r="O16" s="195">
        <v>167</v>
      </c>
      <c r="P16" s="195">
        <v>129</v>
      </c>
      <c r="Q16" s="195"/>
      <c r="R16" s="195">
        <v>397</v>
      </c>
      <c r="S16" s="195">
        <v>212</v>
      </c>
      <c r="T16" s="195">
        <v>185</v>
      </c>
      <c r="U16" s="195"/>
      <c r="V16" s="195">
        <v>185</v>
      </c>
      <c r="W16" s="195">
        <v>101</v>
      </c>
      <c r="X16" s="195">
        <v>84</v>
      </c>
      <c r="Y16" s="195"/>
      <c r="Z16" s="195">
        <v>14</v>
      </c>
      <c r="AA16" s="195">
        <v>6</v>
      </c>
      <c r="AB16" s="195">
        <v>8</v>
      </c>
      <c r="AD16" s="129" t="s">
        <v>54</v>
      </c>
      <c r="AE16" s="130">
        <v>24183</v>
      </c>
      <c r="AF16" s="130">
        <v>11742</v>
      </c>
      <c r="AG16" s="130">
        <v>12441</v>
      </c>
      <c r="AH16" s="130"/>
      <c r="AI16" s="130">
        <v>6137</v>
      </c>
      <c r="AJ16" s="130">
        <v>3196</v>
      </c>
      <c r="AK16" s="128">
        <f t="shared" si="0"/>
        <v>2941</v>
      </c>
      <c r="AL16" s="130"/>
      <c r="AM16" s="130">
        <v>4622</v>
      </c>
      <c r="AN16" s="130">
        <v>2312</v>
      </c>
      <c r="AO16" s="128">
        <f t="shared" si="1"/>
        <v>2310</v>
      </c>
      <c r="AP16" s="130"/>
      <c r="AQ16" s="130">
        <v>4051</v>
      </c>
      <c r="AR16" s="130">
        <v>2020</v>
      </c>
      <c r="AS16" s="128">
        <f t="shared" si="2"/>
        <v>2031</v>
      </c>
      <c r="AT16" s="130"/>
      <c r="AU16" s="130">
        <v>4633</v>
      </c>
      <c r="AV16" s="130">
        <v>2131</v>
      </c>
      <c r="AW16" s="128">
        <f t="shared" si="3"/>
        <v>2502</v>
      </c>
      <c r="AX16" s="130"/>
      <c r="AY16" s="130">
        <v>3123</v>
      </c>
      <c r="AZ16" s="130">
        <v>1379</v>
      </c>
      <c r="BA16" s="128">
        <f t="shared" si="4"/>
        <v>1744</v>
      </c>
      <c r="BB16" s="130"/>
      <c r="BC16" s="130">
        <v>1617</v>
      </c>
      <c r="BD16" s="130">
        <v>704</v>
      </c>
      <c r="BE16" s="128">
        <f t="shared" si="5"/>
        <v>913</v>
      </c>
    </row>
    <row r="17" spans="1:57" ht="15" customHeight="1" x14ac:dyDescent="0.25">
      <c r="A17" s="4" t="s">
        <v>55</v>
      </c>
      <c r="B17" s="195">
        <v>323</v>
      </c>
      <c r="C17" s="195">
        <v>202</v>
      </c>
      <c r="D17" s="195">
        <v>121</v>
      </c>
      <c r="E17" s="195"/>
      <c r="F17" s="195">
        <v>103</v>
      </c>
      <c r="G17" s="195">
        <v>67</v>
      </c>
      <c r="H17" s="195">
        <v>36</v>
      </c>
      <c r="I17" s="195"/>
      <c r="J17" s="195">
        <v>75</v>
      </c>
      <c r="K17" s="195">
        <v>48</v>
      </c>
      <c r="L17" s="195">
        <v>27</v>
      </c>
      <c r="M17" s="195"/>
      <c r="N17" s="195">
        <v>43</v>
      </c>
      <c r="O17" s="195">
        <v>27</v>
      </c>
      <c r="P17" s="195">
        <v>16</v>
      </c>
      <c r="Q17" s="195"/>
      <c r="R17" s="195">
        <v>79</v>
      </c>
      <c r="S17" s="195">
        <v>45</v>
      </c>
      <c r="T17" s="195">
        <v>34</v>
      </c>
      <c r="U17" s="195"/>
      <c r="V17" s="195">
        <v>23</v>
      </c>
      <c r="W17" s="195">
        <v>15</v>
      </c>
      <c r="X17" s="195">
        <v>8</v>
      </c>
      <c r="Y17" s="195"/>
      <c r="Z17" s="195"/>
      <c r="AA17" s="195"/>
      <c r="AB17" s="195"/>
      <c r="AD17" s="129" t="s">
        <v>55</v>
      </c>
      <c r="AE17" s="130">
        <v>6362</v>
      </c>
      <c r="AF17" s="130">
        <v>3250</v>
      </c>
      <c r="AG17" s="130">
        <v>3112</v>
      </c>
      <c r="AH17" s="130"/>
      <c r="AI17" s="130">
        <v>1355</v>
      </c>
      <c r="AJ17" s="130">
        <v>754</v>
      </c>
      <c r="AK17" s="128">
        <f t="shared" si="0"/>
        <v>601</v>
      </c>
      <c r="AL17" s="130"/>
      <c r="AM17" s="130">
        <v>1260</v>
      </c>
      <c r="AN17" s="130">
        <v>679</v>
      </c>
      <c r="AO17" s="128">
        <f t="shared" si="1"/>
        <v>581</v>
      </c>
      <c r="AP17" s="130"/>
      <c r="AQ17" s="130">
        <v>1107</v>
      </c>
      <c r="AR17" s="130">
        <v>578</v>
      </c>
      <c r="AS17" s="128">
        <f t="shared" si="2"/>
        <v>529</v>
      </c>
      <c r="AT17" s="130"/>
      <c r="AU17" s="130">
        <v>1328</v>
      </c>
      <c r="AV17" s="130">
        <v>632</v>
      </c>
      <c r="AW17" s="128">
        <f t="shared" si="3"/>
        <v>696</v>
      </c>
      <c r="AX17" s="130"/>
      <c r="AY17" s="130">
        <v>963</v>
      </c>
      <c r="AZ17" s="130">
        <v>443</v>
      </c>
      <c r="BA17" s="128">
        <f t="shared" si="4"/>
        <v>520</v>
      </c>
      <c r="BB17" s="130"/>
      <c r="BC17" s="130">
        <v>349</v>
      </c>
      <c r="BD17" s="130">
        <v>164</v>
      </c>
      <c r="BE17" s="128">
        <f t="shared" si="5"/>
        <v>185</v>
      </c>
    </row>
    <row r="18" spans="1:57" ht="15" customHeight="1" x14ac:dyDescent="0.25">
      <c r="A18" s="4" t="s">
        <v>56</v>
      </c>
      <c r="B18" s="195">
        <v>1631</v>
      </c>
      <c r="C18" s="195">
        <v>954</v>
      </c>
      <c r="D18" s="195">
        <v>677</v>
      </c>
      <c r="E18" s="195"/>
      <c r="F18" s="195">
        <v>467</v>
      </c>
      <c r="G18" s="195">
        <v>301</v>
      </c>
      <c r="H18" s="195">
        <v>166</v>
      </c>
      <c r="I18" s="195"/>
      <c r="J18" s="195">
        <v>392</v>
      </c>
      <c r="K18" s="195">
        <v>254</v>
      </c>
      <c r="L18" s="195">
        <v>138</v>
      </c>
      <c r="M18" s="195"/>
      <c r="N18" s="195">
        <v>220</v>
      </c>
      <c r="O18" s="195">
        <v>122</v>
      </c>
      <c r="P18" s="195">
        <v>98</v>
      </c>
      <c r="Q18" s="195"/>
      <c r="R18" s="195">
        <v>409</v>
      </c>
      <c r="S18" s="195">
        <v>209</v>
      </c>
      <c r="T18" s="195">
        <v>200</v>
      </c>
      <c r="U18" s="195"/>
      <c r="V18" s="195">
        <v>139</v>
      </c>
      <c r="W18" s="195">
        <v>65</v>
      </c>
      <c r="X18" s="195">
        <v>74</v>
      </c>
      <c r="Y18" s="195"/>
      <c r="Z18" s="195">
        <v>4</v>
      </c>
      <c r="AA18" s="195">
        <v>3</v>
      </c>
      <c r="AB18" s="195">
        <v>1</v>
      </c>
      <c r="AD18" s="129" t="s">
        <v>56</v>
      </c>
      <c r="AE18" s="130">
        <v>15064</v>
      </c>
      <c r="AF18" s="130">
        <v>7711</v>
      </c>
      <c r="AG18" s="130">
        <v>7353</v>
      </c>
      <c r="AH18" s="130"/>
      <c r="AI18" s="130">
        <v>3332</v>
      </c>
      <c r="AJ18" s="130">
        <v>1860</v>
      </c>
      <c r="AK18" s="128">
        <f t="shared" si="0"/>
        <v>1472</v>
      </c>
      <c r="AL18" s="130"/>
      <c r="AM18" s="130">
        <v>3045</v>
      </c>
      <c r="AN18" s="130">
        <v>1587</v>
      </c>
      <c r="AO18" s="128">
        <f t="shared" si="1"/>
        <v>1458</v>
      </c>
      <c r="AP18" s="130"/>
      <c r="AQ18" s="130">
        <v>2544</v>
      </c>
      <c r="AR18" s="130">
        <v>1293</v>
      </c>
      <c r="AS18" s="128">
        <f t="shared" si="2"/>
        <v>1251</v>
      </c>
      <c r="AT18" s="130"/>
      <c r="AU18" s="130">
        <v>3174</v>
      </c>
      <c r="AV18" s="130">
        <v>1571</v>
      </c>
      <c r="AW18" s="128">
        <f t="shared" si="3"/>
        <v>1603</v>
      </c>
      <c r="AX18" s="130"/>
      <c r="AY18" s="130">
        <v>2533</v>
      </c>
      <c r="AZ18" s="130">
        <v>1206</v>
      </c>
      <c r="BA18" s="128">
        <f t="shared" si="4"/>
        <v>1327</v>
      </c>
      <c r="BB18" s="130"/>
      <c r="BC18" s="130">
        <v>436</v>
      </c>
      <c r="BD18" s="130">
        <v>194</v>
      </c>
      <c r="BE18" s="128">
        <f t="shared" si="5"/>
        <v>242</v>
      </c>
    </row>
    <row r="19" spans="1:57" ht="15" customHeight="1" x14ac:dyDescent="0.25">
      <c r="A19" s="4" t="s">
        <v>57</v>
      </c>
      <c r="B19" s="195">
        <v>190</v>
      </c>
      <c r="C19" s="195">
        <v>124</v>
      </c>
      <c r="D19" s="195">
        <v>66</v>
      </c>
      <c r="E19" s="195"/>
      <c r="F19" s="195">
        <v>48</v>
      </c>
      <c r="G19" s="195">
        <v>29</v>
      </c>
      <c r="H19" s="195">
        <v>19</v>
      </c>
      <c r="I19" s="195"/>
      <c r="J19" s="195">
        <v>55</v>
      </c>
      <c r="K19" s="195">
        <v>37</v>
      </c>
      <c r="L19" s="195">
        <v>18</v>
      </c>
      <c r="M19" s="195"/>
      <c r="N19" s="195">
        <v>16</v>
      </c>
      <c r="O19" s="195">
        <v>9</v>
      </c>
      <c r="P19" s="195">
        <v>7</v>
      </c>
      <c r="Q19" s="195"/>
      <c r="R19" s="195">
        <v>55</v>
      </c>
      <c r="S19" s="195">
        <v>39</v>
      </c>
      <c r="T19" s="195">
        <v>16</v>
      </c>
      <c r="U19" s="195"/>
      <c r="V19" s="195">
        <v>15</v>
      </c>
      <c r="W19" s="195">
        <v>10</v>
      </c>
      <c r="X19" s="195">
        <v>5</v>
      </c>
      <c r="Y19" s="195"/>
      <c r="Z19" s="195">
        <v>1</v>
      </c>
      <c r="AA19" s="195">
        <v>0</v>
      </c>
      <c r="AB19" s="195">
        <v>1</v>
      </c>
      <c r="AD19" s="129" t="s">
        <v>57</v>
      </c>
      <c r="AE19" s="130">
        <v>3043</v>
      </c>
      <c r="AF19" s="130">
        <v>1500</v>
      </c>
      <c r="AG19" s="130">
        <v>1543</v>
      </c>
      <c r="AH19" s="130"/>
      <c r="AI19" s="130">
        <v>605</v>
      </c>
      <c r="AJ19" s="130">
        <v>310</v>
      </c>
      <c r="AK19" s="128">
        <f t="shared" si="0"/>
        <v>295</v>
      </c>
      <c r="AL19" s="130"/>
      <c r="AM19" s="130">
        <v>544</v>
      </c>
      <c r="AN19" s="130">
        <v>290</v>
      </c>
      <c r="AO19" s="128">
        <f t="shared" si="1"/>
        <v>254</v>
      </c>
      <c r="AP19" s="130"/>
      <c r="AQ19" s="130">
        <v>446</v>
      </c>
      <c r="AR19" s="130">
        <v>225</v>
      </c>
      <c r="AS19" s="128">
        <f t="shared" si="2"/>
        <v>221</v>
      </c>
      <c r="AT19" s="130"/>
      <c r="AU19" s="130">
        <v>690</v>
      </c>
      <c r="AV19" s="130">
        <v>331</v>
      </c>
      <c r="AW19" s="128">
        <f t="shared" si="3"/>
        <v>359</v>
      </c>
      <c r="AX19" s="130"/>
      <c r="AY19" s="130">
        <v>544</v>
      </c>
      <c r="AZ19" s="130">
        <v>242</v>
      </c>
      <c r="BA19" s="128">
        <f t="shared" si="4"/>
        <v>302</v>
      </c>
      <c r="BB19" s="130"/>
      <c r="BC19" s="130">
        <v>214</v>
      </c>
      <c r="BD19" s="130">
        <v>102</v>
      </c>
      <c r="BE19" s="128">
        <f t="shared" si="5"/>
        <v>112</v>
      </c>
    </row>
    <row r="20" spans="1:57" ht="15" customHeight="1" x14ac:dyDescent="0.25">
      <c r="A20" s="4" t="s">
        <v>58</v>
      </c>
      <c r="B20" s="195">
        <v>2029</v>
      </c>
      <c r="C20" s="195">
        <v>1184</v>
      </c>
      <c r="D20" s="195">
        <v>845</v>
      </c>
      <c r="E20" s="195"/>
      <c r="F20" s="195">
        <v>760</v>
      </c>
      <c r="G20" s="195">
        <v>452</v>
      </c>
      <c r="H20" s="195">
        <v>308</v>
      </c>
      <c r="I20" s="195"/>
      <c r="J20" s="195">
        <v>533</v>
      </c>
      <c r="K20" s="195">
        <v>331</v>
      </c>
      <c r="L20" s="195">
        <v>202</v>
      </c>
      <c r="M20" s="195"/>
      <c r="N20" s="195">
        <v>234</v>
      </c>
      <c r="O20" s="195">
        <v>139</v>
      </c>
      <c r="P20" s="195">
        <v>95</v>
      </c>
      <c r="Q20" s="195"/>
      <c r="R20" s="195">
        <v>363</v>
      </c>
      <c r="S20" s="195">
        <v>187</v>
      </c>
      <c r="T20" s="195">
        <v>176</v>
      </c>
      <c r="U20" s="195"/>
      <c r="V20" s="195">
        <v>127</v>
      </c>
      <c r="W20" s="195">
        <v>67</v>
      </c>
      <c r="X20" s="195">
        <v>60</v>
      </c>
      <c r="Y20" s="195"/>
      <c r="Z20" s="195">
        <v>12</v>
      </c>
      <c r="AA20" s="195">
        <v>8</v>
      </c>
      <c r="AB20" s="195">
        <v>4</v>
      </c>
      <c r="AD20" s="129" t="s">
        <v>58</v>
      </c>
      <c r="AE20" s="130">
        <v>32544</v>
      </c>
      <c r="AF20" s="130">
        <v>16216</v>
      </c>
      <c r="AG20" s="130">
        <v>16328</v>
      </c>
      <c r="AH20" s="130"/>
      <c r="AI20" s="130">
        <v>8229</v>
      </c>
      <c r="AJ20" s="130">
        <v>4364</v>
      </c>
      <c r="AK20" s="128">
        <f t="shared" si="0"/>
        <v>3865</v>
      </c>
      <c r="AL20" s="130"/>
      <c r="AM20" s="130">
        <v>6638</v>
      </c>
      <c r="AN20" s="130">
        <v>3430</v>
      </c>
      <c r="AO20" s="128">
        <f t="shared" si="1"/>
        <v>3208</v>
      </c>
      <c r="AP20" s="130"/>
      <c r="AQ20" s="130">
        <v>5314</v>
      </c>
      <c r="AR20" s="130">
        <v>2543</v>
      </c>
      <c r="AS20" s="128">
        <f t="shared" si="2"/>
        <v>2771</v>
      </c>
      <c r="AT20" s="130"/>
      <c r="AU20" s="130">
        <v>6214</v>
      </c>
      <c r="AV20" s="130">
        <v>3050</v>
      </c>
      <c r="AW20" s="128">
        <f t="shared" si="3"/>
        <v>3164</v>
      </c>
      <c r="AX20" s="130"/>
      <c r="AY20" s="130">
        <v>4751</v>
      </c>
      <c r="AZ20" s="130">
        <v>2208</v>
      </c>
      <c r="BA20" s="128">
        <f t="shared" si="4"/>
        <v>2543</v>
      </c>
      <c r="BB20" s="130"/>
      <c r="BC20" s="130">
        <v>1398</v>
      </c>
      <c r="BD20" s="130">
        <v>621</v>
      </c>
      <c r="BE20" s="128">
        <f t="shared" si="5"/>
        <v>777</v>
      </c>
    </row>
    <row r="21" spans="1:57" ht="15" customHeight="1" x14ac:dyDescent="0.25">
      <c r="A21" s="4" t="s">
        <v>59</v>
      </c>
      <c r="B21" s="195">
        <v>1155</v>
      </c>
      <c r="C21" s="195">
        <v>675</v>
      </c>
      <c r="D21" s="195">
        <v>480</v>
      </c>
      <c r="E21" s="195"/>
      <c r="F21" s="195">
        <v>299</v>
      </c>
      <c r="G21" s="195">
        <v>188</v>
      </c>
      <c r="H21" s="195">
        <v>111</v>
      </c>
      <c r="I21" s="195"/>
      <c r="J21" s="195">
        <v>297</v>
      </c>
      <c r="K21" s="195">
        <v>186</v>
      </c>
      <c r="L21" s="195">
        <v>111</v>
      </c>
      <c r="M21" s="195"/>
      <c r="N21" s="195">
        <v>221</v>
      </c>
      <c r="O21" s="195">
        <v>125</v>
      </c>
      <c r="P21" s="195">
        <v>96</v>
      </c>
      <c r="Q21" s="195"/>
      <c r="R21" s="195">
        <v>258</v>
      </c>
      <c r="S21" s="195">
        <v>135</v>
      </c>
      <c r="T21" s="195">
        <v>123</v>
      </c>
      <c r="U21" s="195"/>
      <c r="V21" s="195">
        <v>78</v>
      </c>
      <c r="W21" s="195">
        <v>41</v>
      </c>
      <c r="X21" s="195">
        <v>37</v>
      </c>
      <c r="Y21" s="195"/>
      <c r="Z21" s="195">
        <v>2</v>
      </c>
      <c r="AA21" s="195"/>
      <c r="AB21" s="195">
        <v>2</v>
      </c>
      <c r="AD21" s="129" t="s">
        <v>59</v>
      </c>
      <c r="AE21" s="130">
        <v>16688</v>
      </c>
      <c r="AF21" s="130">
        <v>8380</v>
      </c>
      <c r="AG21" s="130">
        <v>8308</v>
      </c>
      <c r="AH21" s="130"/>
      <c r="AI21" s="130">
        <v>3897</v>
      </c>
      <c r="AJ21" s="130">
        <v>2045</v>
      </c>
      <c r="AK21" s="128">
        <f t="shared" si="0"/>
        <v>1852</v>
      </c>
      <c r="AL21" s="130"/>
      <c r="AM21" s="130">
        <v>3386</v>
      </c>
      <c r="AN21" s="130">
        <v>1730</v>
      </c>
      <c r="AO21" s="128">
        <f t="shared" si="1"/>
        <v>1656</v>
      </c>
      <c r="AP21" s="130"/>
      <c r="AQ21" s="130">
        <v>2894</v>
      </c>
      <c r="AR21" s="130">
        <v>1454</v>
      </c>
      <c r="AS21" s="128">
        <f t="shared" si="2"/>
        <v>1440</v>
      </c>
      <c r="AT21" s="130"/>
      <c r="AU21" s="130">
        <v>3384</v>
      </c>
      <c r="AV21" s="130">
        <v>1675</v>
      </c>
      <c r="AW21" s="128">
        <f t="shared" si="3"/>
        <v>1709</v>
      </c>
      <c r="AX21" s="130"/>
      <c r="AY21" s="130">
        <v>2698</v>
      </c>
      <c r="AZ21" s="130">
        <v>1291</v>
      </c>
      <c r="BA21" s="128">
        <f t="shared" si="4"/>
        <v>1407</v>
      </c>
      <c r="BB21" s="130"/>
      <c r="BC21" s="130">
        <v>429</v>
      </c>
      <c r="BD21" s="130">
        <v>185</v>
      </c>
      <c r="BE21" s="128">
        <f t="shared" si="5"/>
        <v>244</v>
      </c>
    </row>
    <row r="22" spans="1:57" ht="15" customHeight="1" x14ac:dyDescent="0.25">
      <c r="A22" s="4" t="s">
        <v>60</v>
      </c>
      <c r="B22" s="195">
        <v>872</v>
      </c>
      <c r="C22" s="195">
        <v>553</v>
      </c>
      <c r="D22" s="195">
        <v>319</v>
      </c>
      <c r="E22" s="195"/>
      <c r="F22" s="195">
        <v>290</v>
      </c>
      <c r="G22" s="195">
        <v>196</v>
      </c>
      <c r="H22" s="195">
        <v>94</v>
      </c>
      <c r="I22" s="195"/>
      <c r="J22" s="195">
        <v>251</v>
      </c>
      <c r="K22" s="195">
        <v>155</v>
      </c>
      <c r="L22" s="195">
        <v>96</v>
      </c>
      <c r="M22" s="195"/>
      <c r="N22" s="195">
        <v>104</v>
      </c>
      <c r="O22" s="195">
        <v>65</v>
      </c>
      <c r="P22" s="195">
        <v>39</v>
      </c>
      <c r="Q22" s="195"/>
      <c r="R22" s="195">
        <v>173</v>
      </c>
      <c r="S22" s="195">
        <v>99</v>
      </c>
      <c r="T22" s="195">
        <v>74</v>
      </c>
      <c r="U22" s="195"/>
      <c r="V22" s="195">
        <v>45</v>
      </c>
      <c r="W22" s="195">
        <v>30</v>
      </c>
      <c r="X22" s="195">
        <v>15</v>
      </c>
      <c r="Y22" s="195"/>
      <c r="Z22" s="195">
        <v>9</v>
      </c>
      <c r="AA22" s="195">
        <v>8</v>
      </c>
      <c r="AB22" s="195">
        <v>1</v>
      </c>
      <c r="AD22" s="129" t="s">
        <v>60</v>
      </c>
      <c r="AE22" s="130">
        <v>17630</v>
      </c>
      <c r="AF22" s="130">
        <v>8522</v>
      </c>
      <c r="AG22" s="130">
        <v>9108</v>
      </c>
      <c r="AH22" s="130"/>
      <c r="AI22" s="130">
        <v>4408</v>
      </c>
      <c r="AJ22" s="130">
        <v>2279</v>
      </c>
      <c r="AK22" s="128">
        <f t="shared" si="0"/>
        <v>2129</v>
      </c>
      <c r="AL22" s="130"/>
      <c r="AM22" s="130">
        <v>3641</v>
      </c>
      <c r="AN22" s="130">
        <v>1820</v>
      </c>
      <c r="AO22" s="128">
        <f t="shared" si="1"/>
        <v>1821</v>
      </c>
      <c r="AP22" s="130"/>
      <c r="AQ22" s="130">
        <v>3005</v>
      </c>
      <c r="AR22" s="130">
        <v>1466</v>
      </c>
      <c r="AS22" s="128">
        <f t="shared" si="2"/>
        <v>1539</v>
      </c>
      <c r="AT22" s="130"/>
      <c r="AU22" s="130">
        <v>3272</v>
      </c>
      <c r="AV22" s="130">
        <v>1516</v>
      </c>
      <c r="AW22" s="128">
        <f t="shared" si="3"/>
        <v>1756</v>
      </c>
      <c r="AX22" s="130"/>
      <c r="AY22" s="130">
        <v>2442</v>
      </c>
      <c r="AZ22" s="130">
        <v>1079</v>
      </c>
      <c r="BA22" s="128">
        <f t="shared" si="4"/>
        <v>1363</v>
      </c>
      <c r="BB22" s="130"/>
      <c r="BC22" s="130">
        <v>862</v>
      </c>
      <c r="BD22" s="130">
        <v>362</v>
      </c>
      <c r="BE22" s="128">
        <f t="shared" si="5"/>
        <v>500</v>
      </c>
    </row>
    <row r="23" spans="1:57" ht="15" customHeight="1" x14ac:dyDescent="0.25">
      <c r="A23" s="4" t="s">
        <v>61</v>
      </c>
      <c r="B23" s="195">
        <v>372</v>
      </c>
      <c r="C23" s="195">
        <v>217</v>
      </c>
      <c r="D23" s="195">
        <v>155</v>
      </c>
      <c r="E23" s="195"/>
      <c r="F23" s="195">
        <v>122</v>
      </c>
      <c r="G23" s="195">
        <v>76</v>
      </c>
      <c r="H23" s="195">
        <v>46</v>
      </c>
      <c r="I23" s="195"/>
      <c r="J23" s="195">
        <v>127</v>
      </c>
      <c r="K23" s="195">
        <v>74</v>
      </c>
      <c r="L23" s="195">
        <v>53</v>
      </c>
      <c r="M23" s="195"/>
      <c r="N23" s="195">
        <v>34</v>
      </c>
      <c r="O23" s="195">
        <v>20</v>
      </c>
      <c r="P23" s="195">
        <v>14</v>
      </c>
      <c r="Q23" s="195"/>
      <c r="R23" s="195">
        <v>70</v>
      </c>
      <c r="S23" s="195">
        <v>36</v>
      </c>
      <c r="T23" s="195">
        <v>34</v>
      </c>
      <c r="U23" s="195"/>
      <c r="V23" s="195">
        <v>19</v>
      </c>
      <c r="W23" s="195">
        <v>11</v>
      </c>
      <c r="X23" s="195">
        <v>8</v>
      </c>
      <c r="Y23" s="195"/>
      <c r="Z23" s="195"/>
      <c r="AA23" s="195"/>
      <c r="AB23" s="195"/>
      <c r="AD23" s="129" t="s">
        <v>61</v>
      </c>
      <c r="AE23" s="130">
        <v>5415</v>
      </c>
      <c r="AF23" s="130">
        <v>2593</v>
      </c>
      <c r="AG23" s="130">
        <v>2822</v>
      </c>
      <c r="AH23" s="130"/>
      <c r="AI23" s="130">
        <v>1591</v>
      </c>
      <c r="AJ23" s="130">
        <v>842</v>
      </c>
      <c r="AK23" s="128">
        <f t="shared" si="0"/>
        <v>749</v>
      </c>
      <c r="AL23" s="130"/>
      <c r="AM23" s="130">
        <v>1142</v>
      </c>
      <c r="AN23" s="130">
        <v>558</v>
      </c>
      <c r="AO23" s="128">
        <f t="shared" si="1"/>
        <v>584</v>
      </c>
      <c r="AP23" s="130"/>
      <c r="AQ23" s="130">
        <v>878</v>
      </c>
      <c r="AR23" s="130">
        <v>410</v>
      </c>
      <c r="AS23" s="128">
        <f t="shared" si="2"/>
        <v>468</v>
      </c>
      <c r="AT23" s="130"/>
      <c r="AU23" s="130">
        <v>946</v>
      </c>
      <c r="AV23" s="130">
        <v>428</v>
      </c>
      <c r="AW23" s="128">
        <f t="shared" si="3"/>
        <v>518</v>
      </c>
      <c r="AX23" s="130"/>
      <c r="AY23" s="130">
        <v>674</v>
      </c>
      <c r="AZ23" s="130">
        <v>294</v>
      </c>
      <c r="BA23" s="128">
        <f t="shared" si="4"/>
        <v>380</v>
      </c>
      <c r="BB23" s="130"/>
      <c r="BC23" s="130">
        <v>184</v>
      </c>
      <c r="BD23" s="130">
        <v>61</v>
      </c>
      <c r="BE23" s="128">
        <f t="shared" si="5"/>
        <v>123</v>
      </c>
    </row>
    <row r="24" spans="1:57" ht="15" customHeight="1" x14ac:dyDescent="0.25">
      <c r="A24" s="85" t="s">
        <v>62</v>
      </c>
      <c r="B24" s="195">
        <v>3097</v>
      </c>
      <c r="C24" s="195">
        <v>1710</v>
      </c>
      <c r="D24" s="195">
        <v>1387</v>
      </c>
      <c r="E24" s="195"/>
      <c r="F24" s="195">
        <v>972</v>
      </c>
      <c r="G24" s="195">
        <v>571</v>
      </c>
      <c r="H24" s="195">
        <v>401</v>
      </c>
      <c r="I24" s="195"/>
      <c r="J24" s="195">
        <v>781</v>
      </c>
      <c r="K24" s="195">
        <v>413</v>
      </c>
      <c r="L24" s="195">
        <v>368</v>
      </c>
      <c r="M24" s="195"/>
      <c r="N24" s="195">
        <v>441</v>
      </c>
      <c r="O24" s="195">
        <v>256</v>
      </c>
      <c r="P24" s="195">
        <v>185</v>
      </c>
      <c r="Q24" s="195"/>
      <c r="R24" s="195">
        <v>726</v>
      </c>
      <c r="S24" s="195">
        <v>385</v>
      </c>
      <c r="T24" s="195">
        <v>341</v>
      </c>
      <c r="U24" s="195"/>
      <c r="V24" s="195">
        <v>168</v>
      </c>
      <c r="W24" s="195">
        <v>81</v>
      </c>
      <c r="X24" s="195">
        <v>87</v>
      </c>
      <c r="Y24" s="195"/>
      <c r="Z24" s="195">
        <v>9</v>
      </c>
      <c r="AA24" s="195">
        <v>4</v>
      </c>
      <c r="AB24" s="195">
        <v>5</v>
      </c>
      <c r="AD24" s="170" t="s">
        <v>62</v>
      </c>
      <c r="AE24" s="130">
        <v>31277</v>
      </c>
      <c r="AF24" s="130">
        <v>15864</v>
      </c>
      <c r="AG24" s="130">
        <v>15413</v>
      </c>
      <c r="AH24" s="130"/>
      <c r="AI24" s="130">
        <v>8081</v>
      </c>
      <c r="AJ24" s="130">
        <v>4390</v>
      </c>
      <c r="AK24" s="128">
        <f t="shared" si="0"/>
        <v>3691</v>
      </c>
      <c r="AL24" s="130"/>
      <c r="AM24" s="130">
        <v>6335</v>
      </c>
      <c r="AN24" s="130">
        <v>3297</v>
      </c>
      <c r="AO24" s="128">
        <f t="shared" si="1"/>
        <v>3038</v>
      </c>
      <c r="AP24" s="130"/>
      <c r="AQ24" s="130">
        <v>5061</v>
      </c>
      <c r="AR24" s="130">
        <v>2501</v>
      </c>
      <c r="AS24" s="128">
        <f t="shared" si="2"/>
        <v>2560</v>
      </c>
      <c r="AT24" s="130"/>
      <c r="AU24" s="130">
        <v>6054</v>
      </c>
      <c r="AV24" s="130">
        <v>3025</v>
      </c>
      <c r="AW24" s="128">
        <f t="shared" si="3"/>
        <v>3029</v>
      </c>
      <c r="AX24" s="130"/>
      <c r="AY24" s="130">
        <v>4514</v>
      </c>
      <c r="AZ24" s="130">
        <v>2074</v>
      </c>
      <c r="BA24" s="128">
        <f t="shared" si="4"/>
        <v>2440</v>
      </c>
      <c r="BB24" s="130"/>
      <c r="BC24" s="130">
        <v>1232</v>
      </c>
      <c r="BD24" s="130">
        <v>577</v>
      </c>
      <c r="BE24" s="128">
        <f t="shared" si="5"/>
        <v>655</v>
      </c>
    </row>
    <row r="25" spans="1:57" ht="15" customHeight="1" x14ac:dyDescent="0.25">
      <c r="A25" s="4" t="s">
        <v>63</v>
      </c>
      <c r="B25" s="195">
        <v>237</v>
      </c>
      <c r="C25" s="195">
        <v>154</v>
      </c>
      <c r="D25" s="195">
        <v>83</v>
      </c>
      <c r="E25" s="195"/>
      <c r="F25" s="195">
        <v>57</v>
      </c>
      <c r="G25" s="195">
        <v>31</v>
      </c>
      <c r="H25" s="195">
        <v>26</v>
      </c>
      <c r="I25" s="195"/>
      <c r="J25" s="195">
        <v>54</v>
      </c>
      <c r="K25" s="195">
        <v>33</v>
      </c>
      <c r="L25" s="195">
        <v>21</v>
      </c>
      <c r="M25" s="195"/>
      <c r="N25" s="195">
        <v>33</v>
      </c>
      <c r="O25" s="195">
        <v>25</v>
      </c>
      <c r="P25" s="195">
        <v>8</v>
      </c>
      <c r="Q25" s="195"/>
      <c r="R25" s="195">
        <v>70</v>
      </c>
      <c r="S25" s="195">
        <v>46</v>
      </c>
      <c r="T25" s="195">
        <v>24</v>
      </c>
      <c r="U25" s="195"/>
      <c r="V25" s="195">
        <v>19</v>
      </c>
      <c r="W25" s="195">
        <v>16</v>
      </c>
      <c r="X25" s="195">
        <v>3</v>
      </c>
      <c r="Y25" s="195"/>
      <c r="Z25" s="195">
        <v>4</v>
      </c>
      <c r="AA25" s="195">
        <v>3</v>
      </c>
      <c r="AB25" s="195">
        <v>1</v>
      </c>
      <c r="AD25" s="129" t="s">
        <v>63</v>
      </c>
      <c r="AE25" s="130">
        <v>6968</v>
      </c>
      <c r="AF25" s="130">
        <v>3543</v>
      </c>
      <c r="AG25" s="130">
        <v>3425</v>
      </c>
      <c r="AH25" s="130"/>
      <c r="AI25" s="130">
        <v>1729</v>
      </c>
      <c r="AJ25" s="130">
        <v>891</v>
      </c>
      <c r="AK25" s="128">
        <f t="shared" si="0"/>
        <v>838</v>
      </c>
      <c r="AL25" s="130"/>
      <c r="AM25" s="130">
        <v>1413</v>
      </c>
      <c r="AN25" s="130">
        <v>736</v>
      </c>
      <c r="AO25" s="128">
        <f t="shared" si="1"/>
        <v>677</v>
      </c>
      <c r="AP25" s="130"/>
      <c r="AQ25" s="130">
        <v>1241</v>
      </c>
      <c r="AR25" s="130">
        <v>662</v>
      </c>
      <c r="AS25" s="128">
        <f t="shared" si="2"/>
        <v>579</v>
      </c>
      <c r="AT25" s="130"/>
      <c r="AU25" s="130">
        <v>1399</v>
      </c>
      <c r="AV25" s="130">
        <v>694</v>
      </c>
      <c r="AW25" s="128">
        <f t="shared" si="3"/>
        <v>705</v>
      </c>
      <c r="AX25" s="130"/>
      <c r="AY25" s="130">
        <v>1062</v>
      </c>
      <c r="AZ25" s="130">
        <v>491</v>
      </c>
      <c r="BA25" s="128">
        <f t="shared" si="4"/>
        <v>571</v>
      </c>
      <c r="BB25" s="130"/>
      <c r="BC25" s="130">
        <v>124</v>
      </c>
      <c r="BD25" s="130">
        <v>69</v>
      </c>
      <c r="BE25" s="128">
        <f t="shared" si="5"/>
        <v>55</v>
      </c>
    </row>
    <row r="26" spans="1:57" ht="15" customHeight="1" x14ac:dyDescent="0.25">
      <c r="A26" s="4" t="s">
        <v>64</v>
      </c>
      <c r="B26" s="195">
        <v>1833</v>
      </c>
      <c r="C26" s="195">
        <v>1019</v>
      </c>
      <c r="D26" s="195">
        <v>814</v>
      </c>
      <c r="E26" s="195"/>
      <c r="F26" s="195">
        <v>587</v>
      </c>
      <c r="G26" s="195">
        <v>327</v>
      </c>
      <c r="H26" s="195">
        <v>260</v>
      </c>
      <c r="I26" s="195"/>
      <c r="J26" s="195">
        <v>541</v>
      </c>
      <c r="K26" s="195">
        <v>288</v>
      </c>
      <c r="L26" s="195">
        <v>253</v>
      </c>
      <c r="M26" s="195"/>
      <c r="N26" s="195">
        <v>298</v>
      </c>
      <c r="O26" s="195">
        <v>170</v>
      </c>
      <c r="P26" s="195">
        <v>128</v>
      </c>
      <c r="Q26" s="195"/>
      <c r="R26" s="195">
        <v>305</v>
      </c>
      <c r="S26" s="195">
        <v>173</v>
      </c>
      <c r="T26" s="195">
        <v>132</v>
      </c>
      <c r="U26" s="195"/>
      <c r="V26" s="195">
        <v>97</v>
      </c>
      <c r="W26" s="195">
        <v>58</v>
      </c>
      <c r="X26" s="195">
        <v>39</v>
      </c>
      <c r="Y26" s="195"/>
      <c r="Z26" s="195">
        <v>5</v>
      </c>
      <c r="AA26" s="195">
        <v>3</v>
      </c>
      <c r="AB26" s="195">
        <v>2</v>
      </c>
      <c r="AD26" s="129" t="s">
        <v>64</v>
      </c>
      <c r="AE26" s="130">
        <v>30358</v>
      </c>
      <c r="AF26" s="130">
        <v>14834</v>
      </c>
      <c r="AG26" s="130">
        <v>15524</v>
      </c>
      <c r="AH26" s="130"/>
      <c r="AI26" s="130">
        <v>7513</v>
      </c>
      <c r="AJ26" s="130">
        <v>3813</v>
      </c>
      <c r="AK26" s="128">
        <f t="shared" si="0"/>
        <v>3700</v>
      </c>
      <c r="AL26" s="130"/>
      <c r="AM26" s="130">
        <v>5975</v>
      </c>
      <c r="AN26" s="130">
        <v>3033</v>
      </c>
      <c r="AO26" s="128">
        <f t="shared" si="1"/>
        <v>2942</v>
      </c>
      <c r="AP26" s="130"/>
      <c r="AQ26" s="130">
        <v>5082</v>
      </c>
      <c r="AR26" s="130">
        <v>2552</v>
      </c>
      <c r="AS26" s="128">
        <f t="shared" si="2"/>
        <v>2530</v>
      </c>
      <c r="AT26" s="130"/>
      <c r="AU26" s="130">
        <v>5907</v>
      </c>
      <c r="AV26" s="130">
        <v>2735</v>
      </c>
      <c r="AW26" s="128">
        <f t="shared" si="3"/>
        <v>3172</v>
      </c>
      <c r="AX26" s="130"/>
      <c r="AY26" s="130">
        <v>4643</v>
      </c>
      <c r="AZ26" s="130">
        <v>2169</v>
      </c>
      <c r="BA26" s="128">
        <f t="shared" si="4"/>
        <v>2474</v>
      </c>
      <c r="BB26" s="130"/>
      <c r="BC26" s="130">
        <v>1238</v>
      </c>
      <c r="BD26" s="130">
        <v>532</v>
      </c>
      <c r="BE26" s="128">
        <f t="shared" si="5"/>
        <v>706</v>
      </c>
    </row>
    <row r="27" spans="1:57" ht="15" customHeight="1" x14ac:dyDescent="0.25">
      <c r="A27" s="4" t="s">
        <v>65</v>
      </c>
      <c r="B27" s="195">
        <v>846</v>
      </c>
      <c r="C27" s="195">
        <v>512</v>
      </c>
      <c r="D27" s="195">
        <v>334</v>
      </c>
      <c r="E27" s="195"/>
      <c r="F27" s="195">
        <v>266</v>
      </c>
      <c r="G27" s="195">
        <v>172</v>
      </c>
      <c r="H27" s="195">
        <v>94</v>
      </c>
      <c r="I27" s="195"/>
      <c r="J27" s="195">
        <v>229</v>
      </c>
      <c r="K27" s="195">
        <v>138</v>
      </c>
      <c r="L27" s="195">
        <v>91</v>
      </c>
      <c r="M27" s="195"/>
      <c r="N27" s="195">
        <v>114</v>
      </c>
      <c r="O27" s="195">
        <v>75</v>
      </c>
      <c r="P27" s="195">
        <v>39</v>
      </c>
      <c r="Q27" s="195"/>
      <c r="R27" s="195">
        <v>182</v>
      </c>
      <c r="S27" s="195">
        <v>100</v>
      </c>
      <c r="T27" s="195">
        <v>82</v>
      </c>
      <c r="U27" s="195"/>
      <c r="V27" s="195">
        <v>44</v>
      </c>
      <c r="W27" s="195">
        <v>24</v>
      </c>
      <c r="X27" s="195">
        <v>20</v>
      </c>
      <c r="Y27" s="195"/>
      <c r="Z27" s="195">
        <v>11</v>
      </c>
      <c r="AA27" s="195">
        <v>3</v>
      </c>
      <c r="AB27" s="195">
        <v>8</v>
      </c>
      <c r="AD27" s="129" t="s">
        <v>65</v>
      </c>
      <c r="AE27" s="130">
        <v>6230</v>
      </c>
      <c r="AF27" s="130">
        <v>3146</v>
      </c>
      <c r="AG27" s="130">
        <v>3084</v>
      </c>
      <c r="AH27" s="130"/>
      <c r="AI27" s="130">
        <v>1797</v>
      </c>
      <c r="AJ27" s="130">
        <v>951</v>
      </c>
      <c r="AK27" s="128">
        <f t="shared" si="0"/>
        <v>846</v>
      </c>
      <c r="AL27" s="130"/>
      <c r="AM27" s="130">
        <v>1316</v>
      </c>
      <c r="AN27" s="130">
        <v>723</v>
      </c>
      <c r="AO27" s="128">
        <f t="shared" si="1"/>
        <v>593</v>
      </c>
      <c r="AP27" s="130"/>
      <c r="AQ27" s="130">
        <v>1045</v>
      </c>
      <c r="AR27" s="130">
        <v>517</v>
      </c>
      <c r="AS27" s="128">
        <f t="shared" si="2"/>
        <v>528</v>
      </c>
      <c r="AT27" s="130"/>
      <c r="AU27" s="130">
        <v>1122</v>
      </c>
      <c r="AV27" s="130">
        <v>527</v>
      </c>
      <c r="AW27" s="128">
        <f t="shared" si="3"/>
        <v>595</v>
      </c>
      <c r="AX27" s="130"/>
      <c r="AY27" s="130">
        <v>845</v>
      </c>
      <c r="AZ27" s="130">
        <v>396</v>
      </c>
      <c r="BA27" s="128">
        <f t="shared" si="4"/>
        <v>449</v>
      </c>
      <c r="BB27" s="130"/>
      <c r="BC27" s="130">
        <v>105</v>
      </c>
      <c r="BD27" s="130">
        <v>32</v>
      </c>
      <c r="BE27" s="128">
        <f t="shared" si="5"/>
        <v>73</v>
      </c>
    </row>
    <row r="28" spans="1:57" ht="15" customHeight="1" x14ac:dyDescent="0.25">
      <c r="A28" s="4" t="s">
        <v>66</v>
      </c>
      <c r="B28" s="195">
        <v>725</v>
      </c>
      <c r="C28" s="195">
        <v>421</v>
      </c>
      <c r="D28" s="195">
        <v>304</v>
      </c>
      <c r="E28" s="195"/>
      <c r="F28" s="195">
        <v>184</v>
      </c>
      <c r="G28" s="195">
        <v>109</v>
      </c>
      <c r="H28" s="195">
        <v>75</v>
      </c>
      <c r="I28" s="195"/>
      <c r="J28" s="195">
        <v>195</v>
      </c>
      <c r="K28" s="195">
        <v>119</v>
      </c>
      <c r="L28" s="195">
        <v>76</v>
      </c>
      <c r="M28" s="195"/>
      <c r="N28" s="195">
        <v>133</v>
      </c>
      <c r="O28" s="195">
        <v>74</v>
      </c>
      <c r="P28" s="195">
        <v>59</v>
      </c>
      <c r="Q28" s="195"/>
      <c r="R28" s="195">
        <v>158</v>
      </c>
      <c r="S28" s="195">
        <v>89</v>
      </c>
      <c r="T28" s="195">
        <v>69</v>
      </c>
      <c r="U28" s="195"/>
      <c r="V28" s="195">
        <v>50</v>
      </c>
      <c r="W28" s="195">
        <v>27</v>
      </c>
      <c r="X28" s="195">
        <v>23</v>
      </c>
      <c r="Y28" s="195"/>
      <c r="Z28" s="195">
        <v>5</v>
      </c>
      <c r="AA28" s="195">
        <v>3</v>
      </c>
      <c r="AB28" s="195">
        <v>2</v>
      </c>
      <c r="AD28" s="129" t="s">
        <v>66</v>
      </c>
      <c r="AE28" s="130">
        <v>10400</v>
      </c>
      <c r="AF28" s="130">
        <v>5107</v>
      </c>
      <c r="AG28" s="130">
        <v>5293</v>
      </c>
      <c r="AH28" s="130"/>
      <c r="AI28" s="130">
        <v>2798</v>
      </c>
      <c r="AJ28" s="130">
        <v>1494</v>
      </c>
      <c r="AK28" s="128">
        <f t="shared" si="0"/>
        <v>1304</v>
      </c>
      <c r="AL28" s="130"/>
      <c r="AM28" s="130">
        <v>2084</v>
      </c>
      <c r="AN28" s="130">
        <v>1061</v>
      </c>
      <c r="AO28" s="128">
        <f t="shared" si="1"/>
        <v>1023</v>
      </c>
      <c r="AP28" s="130"/>
      <c r="AQ28" s="130">
        <v>1842</v>
      </c>
      <c r="AR28" s="130">
        <v>879</v>
      </c>
      <c r="AS28" s="128">
        <f t="shared" si="2"/>
        <v>963</v>
      </c>
      <c r="AT28" s="130"/>
      <c r="AU28" s="130">
        <v>1994</v>
      </c>
      <c r="AV28" s="130">
        <v>918</v>
      </c>
      <c r="AW28" s="128">
        <f t="shared" si="3"/>
        <v>1076</v>
      </c>
      <c r="AX28" s="130"/>
      <c r="AY28" s="130">
        <v>1411</v>
      </c>
      <c r="AZ28" s="130">
        <v>649</v>
      </c>
      <c r="BA28" s="128">
        <f t="shared" si="4"/>
        <v>762</v>
      </c>
      <c r="BB28" s="130"/>
      <c r="BC28" s="130">
        <v>271</v>
      </c>
      <c r="BD28" s="130">
        <v>106</v>
      </c>
      <c r="BE28" s="128">
        <f t="shared" si="5"/>
        <v>165</v>
      </c>
    </row>
    <row r="29" spans="1:57" ht="15" customHeight="1" x14ac:dyDescent="0.25">
      <c r="A29" s="4" t="s">
        <v>67</v>
      </c>
      <c r="B29" s="195">
        <v>144</v>
      </c>
      <c r="C29" s="195">
        <v>99</v>
      </c>
      <c r="D29" s="195">
        <v>45</v>
      </c>
      <c r="E29" s="195"/>
      <c r="F29" s="195">
        <v>46</v>
      </c>
      <c r="G29" s="195">
        <v>32</v>
      </c>
      <c r="H29" s="195">
        <v>14</v>
      </c>
      <c r="I29" s="195"/>
      <c r="J29" s="195">
        <v>28</v>
      </c>
      <c r="K29" s="195">
        <v>20</v>
      </c>
      <c r="L29" s="195">
        <v>8</v>
      </c>
      <c r="M29" s="195"/>
      <c r="N29" s="195">
        <v>10</v>
      </c>
      <c r="O29" s="195">
        <v>6</v>
      </c>
      <c r="P29" s="195">
        <v>4</v>
      </c>
      <c r="Q29" s="195"/>
      <c r="R29" s="195">
        <v>43</v>
      </c>
      <c r="S29" s="195">
        <v>30</v>
      </c>
      <c r="T29" s="195">
        <v>13</v>
      </c>
      <c r="U29" s="195"/>
      <c r="V29" s="195">
        <v>13</v>
      </c>
      <c r="W29" s="195">
        <v>9</v>
      </c>
      <c r="X29" s="195">
        <v>4</v>
      </c>
      <c r="Y29" s="195"/>
      <c r="Z29" s="195">
        <v>4</v>
      </c>
      <c r="AA29" s="195">
        <v>2</v>
      </c>
      <c r="AB29" s="195">
        <v>2</v>
      </c>
      <c r="AD29" s="129" t="s">
        <v>67</v>
      </c>
      <c r="AE29" s="130">
        <v>6813</v>
      </c>
      <c r="AF29" s="130">
        <v>3359</v>
      </c>
      <c r="AG29" s="130">
        <v>3454</v>
      </c>
      <c r="AH29" s="130"/>
      <c r="AI29" s="130">
        <v>1353</v>
      </c>
      <c r="AJ29" s="130">
        <v>715</v>
      </c>
      <c r="AK29" s="128">
        <f t="shared" si="0"/>
        <v>638</v>
      </c>
      <c r="AL29" s="130"/>
      <c r="AM29" s="130">
        <v>1148</v>
      </c>
      <c r="AN29" s="130">
        <v>587</v>
      </c>
      <c r="AO29" s="128">
        <f t="shared" si="1"/>
        <v>561</v>
      </c>
      <c r="AP29" s="130"/>
      <c r="AQ29" s="130">
        <v>1111</v>
      </c>
      <c r="AR29" s="130">
        <v>578</v>
      </c>
      <c r="AS29" s="128">
        <f t="shared" si="2"/>
        <v>533</v>
      </c>
      <c r="AT29" s="130"/>
      <c r="AU29" s="130">
        <v>1456</v>
      </c>
      <c r="AV29" s="130">
        <v>685</v>
      </c>
      <c r="AW29" s="128">
        <f t="shared" si="3"/>
        <v>771</v>
      </c>
      <c r="AX29" s="130"/>
      <c r="AY29" s="130">
        <v>1261</v>
      </c>
      <c r="AZ29" s="130">
        <v>590</v>
      </c>
      <c r="BA29" s="128">
        <f t="shared" si="4"/>
        <v>671</v>
      </c>
      <c r="BB29" s="130"/>
      <c r="BC29" s="130">
        <v>484</v>
      </c>
      <c r="BD29" s="130">
        <v>204</v>
      </c>
      <c r="BE29" s="128">
        <f t="shared" si="5"/>
        <v>280</v>
      </c>
    </row>
    <row r="30" spans="1:57" ht="15" customHeight="1" x14ac:dyDescent="0.25">
      <c r="A30" s="4" t="s">
        <v>68</v>
      </c>
      <c r="B30" s="195">
        <v>78</v>
      </c>
      <c r="C30" s="195">
        <v>47</v>
      </c>
      <c r="D30" s="195">
        <v>31</v>
      </c>
      <c r="E30" s="195"/>
      <c r="F30" s="195">
        <v>28</v>
      </c>
      <c r="G30" s="195">
        <v>16</v>
      </c>
      <c r="H30" s="195">
        <v>12</v>
      </c>
      <c r="I30" s="195"/>
      <c r="J30" s="195">
        <v>17</v>
      </c>
      <c r="K30" s="195">
        <v>9</v>
      </c>
      <c r="L30" s="195">
        <v>8</v>
      </c>
      <c r="M30" s="195"/>
      <c r="N30" s="195">
        <v>7</v>
      </c>
      <c r="O30" s="195">
        <v>3</v>
      </c>
      <c r="P30" s="195">
        <v>4</v>
      </c>
      <c r="Q30" s="195"/>
      <c r="R30" s="195">
        <v>21</v>
      </c>
      <c r="S30" s="195">
        <v>17</v>
      </c>
      <c r="T30" s="195">
        <v>4</v>
      </c>
      <c r="U30" s="195"/>
      <c r="V30" s="195">
        <v>5</v>
      </c>
      <c r="W30" s="195">
        <v>2</v>
      </c>
      <c r="X30" s="195">
        <v>3</v>
      </c>
      <c r="Y30" s="195"/>
      <c r="Z30" s="195"/>
      <c r="AA30" s="195"/>
      <c r="AB30" s="195"/>
      <c r="AD30" s="129" t="s">
        <v>68</v>
      </c>
      <c r="AE30" s="130">
        <v>8181</v>
      </c>
      <c r="AF30" s="130">
        <v>4009</v>
      </c>
      <c r="AG30" s="130">
        <v>4172</v>
      </c>
      <c r="AH30" s="130"/>
      <c r="AI30" s="130">
        <v>1796</v>
      </c>
      <c r="AJ30" s="130">
        <v>977</v>
      </c>
      <c r="AK30" s="128">
        <f t="shared" si="0"/>
        <v>819</v>
      </c>
      <c r="AL30" s="130"/>
      <c r="AM30" s="130">
        <v>1498</v>
      </c>
      <c r="AN30" s="130">
        <v>769</v>
      </c>
      <c r="AO30" s="128">
        <f t="shared" si="1"/>
        <v>729</v>
      </c>
      <c r="AP30" s="130"/>
      <c r="AQ30" s="130">
        <v>1268</v>
      </c>
      <c r="AR30" s="130">
        <v>645</v>
      </c>
      <c r="AS30" s="128">
        <f t="shared" si="2"/>
        <v>623</v>
      </c>
      <c r="AT30" s="130"/>
      <c r="AU30" s="130">
        <v>1704</v>
      </c>
      <c r="AV30" s="130">
        <v>763</v>
      </c>
      <c r="AW30" s="128">
        <f t="shared" si="3"/>
        <v>941</v>
      </c>
      <c r="AX30" s="130"/>
      <c r="AY30" s="130">
        <v>1380</v>
      </c>
      <c r="AZ30" s="130">
        <v>624</v>
      </c>
      <c r="BA30" s="128">
        <f t="shared" si="4"/>
        <v>756</v>
      </c>
      <c r="BB30" s="130"/>
      <c r="BC30" s="130">
        <v>535</v>
      </c>
      <c r="BD30" s="130">
        <v>231</v>
      </c>
      <c r="BE30" s="128">
        <f t="shared" si="5"/>
        <v>304</v>
      </c>
    </row>
    <row r="31" spans="1:57" ht="15" customHeight="1" x14ac:dyDescent="0.25">
      <c r="A31" s="4" t="s">
        <v>69</v>
      </c>
      <c r="B31" s="195">
        <v>243</v>
      </c>
      <c r="C31" s="195">
        <v>102</v>
      </c>
      <c r="D31" s="195">
        <v>141</v>
      </c>
      <c r="E31" s="195"/>
      <c r="F31" s="195">
        <v>69</v>
      </c>
      <c r="G31" s="195">
        <v>28</v>
      </c>
      <c r="H31" s="195">
        <v>41</v>
      </c>
      <c r="I31" s="195"/>
      <c r="J31" s="195">
        <v>69</v>
      </c>
      <c r="K31" s="195">
        <v>29</v>
      </c>
      <c r="L31" s="195">
        <v>40</v>
      </c>
      <c r="M31" s="195"/>
      <c r="N31" s="195">
        <v>25</v>
      </c>
      <c r="O31" s="195">
        <v>10</v>
      </c>
      <c r="P31" s="195">
        <v>15</v>
      </c>
      <c r="Q31" s="195"/>
      <c r="R31" s="195">
        <v>47</v>
      </c>
      <c r="S31" s="195">
        <v>21</v>
      </c>
      <c r="T31" s="195">
        <v>26</v>
      </c>
      <c r="U31" s="195"/>
      <c r="V31" s="195">
        <v>33</v>
      </c>
      <c r="W31" s="195">
        <v>14</v>
      </c>
      <c r="X31" s="195">
        <v>19</v>
      </c>
      <c r="Y31" s="195"/>
      <c r="Z31" s="195">
        <v>0</v>
      </c>
      <c r="AA31" s="195">
        <v>0</v>
      </c>
      <c r="AB31" s="195">
        <v>0</v>
      </c>
      <c r="AD31" s="129" t="s">
        <v>69</v>
      </c>
      <c r="AE31" s="130">
        <v>5784</v>
      </c>
      <c r="AF31" s="130">
        <v>2890</v>
      </c>
      <c r="AG31" s="130">
        <v>2894</v>
      </c>
      <c r="AH31" s="130"/>
      <c r="AI31" s="130">
        <v>1245</v>
      </c>
      <c r="AJ31" s="130">
        <v>662</v>
      </c>
      <c r="AK31" s="128">
        <f t="shared" si="0"/>
        <v>583</v>
      </c>
      <c r="AL31" s="130"/>
      <c r="AM31" s="130">
        <v>1107</v>
      </c>
      <c r="AN31" s="130">
        <v>575</v>
      </c>
      <c r="AO31" s="128">
        <f t="shared" si="1"/>
        <v>532</v>
      </c>
      <c r="AP31" s="130"/>
      <c r="AQ31" s="130">
        <v>995</v>
      </c>
      <c r="AR31" s="130">
        <v>479</v>
      </c>
      <c r="AS31" s="128">
        <f t="shared" si="2"/>
        <v>516</v>
      </c>
      <c r="AT31" s="130"/>
      <c r="AU31" s="130">
        <v>1192</v>
      </c>
      <c r="AV31" s="130">
        <v>597</v>
      </c>
      <c r="AW31" s="128">
        <f t="shared" si="3"/>
        <v>595</v>
      </c>
      <c r="AX31" s="130"/>
      <c r="AY31" s="130">
        <v>1049</v>
      </c>
      <c r="AZ31" s="130">
        <v>491</v>
      </c>
      <c r="BA31" s="128">
        <f t="shared" si="4"/>
        <v>558</v>
      </c>
      <c r="BB31" s="130"/>
      <c r="BC31" s="130">
        <v>196</v>
      </c>
      <c r="BD31" s="130">
        <v>86</v>
      </c>
      <c r="BE31" s="128">
        <f t="shared" si="5"/>
        <v>110</v>
      </c>
    </row>
    <row r="32" spans="1:57" ht="15" customHeight="1" x14ac:dyDescent="0.25">
      <c r="A32" s="4" t="s">
        <v>70</v>
      </c>
      <c r="B32" s="195">
        <v>811</v>
      </c>
      <c r="C32" s="195">
        <v>466</v>
      </c>
      <c r="D32" s="195">
        <v>345</v>
      </c>
      <c r="E32" s="195"/>
      <c r="F32" s="195">
        <v>260</v>
      </c>
      <c r="G32" s="195">
        <v>152</v>
      </c>
      <c r="H32" s="195">
        <v>108</v>
      </c>
      <c r="I32" s="195"/>
      <c r="J32" s="195">
        <v>187</v>
      </c>
      <c r="K32" s="195">
        <v>113</v>
      </c>
      <c r="L32" s="195">
        <v>74</v>
      </c>
      <c r="M32" s="195"/>
      <c r="N32" s="195">
        <v>105</v>
      </c>
      <c r="O32" s="195">
        <v>61</v>
      </c>
      <c r="P32" s="195">
        <v>44</v>
      </c>
      <c r="Q32" s="195"/>
      <c r="R32" s="195">
        <v>193</v>
      </c>
      <c r="S32" s="195">
        <v>103</v>
      </c>
      <c r="T32" s="195">
        <v>90</v>
      </c>
      <c r="U32" s="195"/>
      <c r="V32" s="195">
        <v>53</v>
      </c>
      <c r="W32" s="195">
        <v>31</v>
      </c>
      <c r="X32" s="195">
        <v>22</v>
      </c>
      <c r="Y32" s="195"/>
      <c r="Z32" s="195">
        <v>13</v>
      </c>
      <c r="AA32" s="195">
        <v>6</v>
      </c>
      <c r="AB32" s="195">
        <v>7</v>
      </c>
      <c r="AD32" s="129" t="s">
        <v>70</v>
      </c>
      <c r="AE32" s="130">
        <v>11023</v>
      </c>
      <c r="AF32" s="130">
        <v>5471</v>
      </c>
      <c r="AG32" s="130">
        <v>5552</v>
      </c>
      <c r="AH32" s="130"/>
      <c r="AI32" s="130">
        <v>2948</v>
      </c>
      <c r="AJ32" s="130">
        <v>1541</v>
      </c>
      <c r="AK32" s="128">
        <f t="shared" si="0"/>
        <v>1407</v>
      </c>
      <c r="AL32" s="130"/>
      <c r="AM32" s="130">
        <v>2285</v>
      </c>
      <c r="AN32" s="130">
        <v>1193</v>
      </c>
      <c r="AO32" s="128">
        <f t="shared" si="1"/>
        <v>1092</v>
      </c>
      <c r="AP32" s="130"/>
      <c r="AQ32" s="130">
        <v>1736</v>
      </c>
      <c r="AR32" s="130">
        <v>895</v>
      </c>
      <c r="AS32" s="128">
        <f t="shared" si="2"/>
        <v>841</v>
      </c>
      <c r="AT32" s="130"/>
      <c r="AU32" s="130">
        <v>2325</v>
      </c>
      <c r="AV32" s="130">
        <v>1090</v>
      </c>
      <c r="AW32" s="128">
        <f t="shared" si="3"/>
        <v>1235</v>
      </c>
      <c r="AX32" s="130"/>
      <c r="AY32" s="130">
        <v>1492</v>
      </c>
      <c r="AZ32" s="130">
        <v>646</v>
      </c>
      <c r="BA32" s="128">
        <f t="shared" si="4"/>
        <v>846</v>
      </c>
      <c r="BB32" s="130"/>
      <c r="BC32" s="130">
        <v>237</v>
      </c>
      <c r="BD32" s="130">
        <v>106</v>
      </c>
      <c r="BE32" s="128">
        <f t="shared" si="5"/>
        <v>131</v>
      </c>
    </row>
    <row r="33" spans="1:59" ht="15" customHeight="1" x14ac:dyDescent="0.25">
      <c r="A33" s="4" t="s">
        <v>71</v>
      </c>
      <c r="B33" s="195">
        <v>1203</v>
      </c>
      <c r="C33" s="195">
        <v>687</v>
      </c>
      <c r="D33" s="195">
        <v>516</v>
      </c>
      <c r="E33" s="195"/>
      <c r="F33" s="195">
        <v>282</v>
      </c>
      <c r="G33" s="195">
        <v>164</v>
      </c>
      <c r="H33" s="195">
        <v>118</v>
      </c>
      <c r="I33" s="195"/>
      <c r="J33" s="195">
        <v>267</v>
      </c>
      <c r="K33" s="195">
        <v>156</v>
      </c>
      <c r="L33" s="195">
        <v>111</v>
      </c>
      <c r="M33" s="195"/>
      <c r="N33" s="195">
        <v>181</v>
      </c>
      <c r="O33" s="195">
        <v>110</v>
      </c>
      <c r="P33" s="195">
        <v>71</v>
      </c>
      <c r="Q33" s="195"/>
      <c r="R33" s="195">
        <v>251</v>
      </c>
      <c r="S33" s="195">
        <v>147</v>
      </c>
      <c r="T33" s="195">
        <v>104</v>
      </c>
      <c r="U33" s="195"/>
      <c r="V33" s="195">
        <v>202</v>
      </c>
      <c r="W33" s="195">
        <v>101</v>
      </c>
      <c r="X33" s="195">
        <v>101</v>
      </c>
      <c r="Y33" s="195"/>
      <c r="Z33" s="195">
        <v>20</v>
      </c>
      <c r="AA33" s="195">
        <v>9</v>
      </c>
      <c r="AB33" s="195">
        <v>11</v>
      </c>
      <c r="AD33" s="129" t="s">
        <v>71</v>
      </c>
      <c r="AE33" s="130">
        <v>13105</v>
      </c>
      <c r="AF33" s="130">
        <v>6641</v>
      </c>
      <c r="AG33" s="130">
        <v>6464</v>
      </c>
      <c r="AH33" s="130"/>
      <c r="AI33" s="130">
        <v>3010</v>
      </c>
      <c r="AJ33" s="130">
        <v>1650</v>
      </c>
      <c r="AK33" s="128">
        <f t="shared" si="0"/>
        <v>1360</v>
      </c>
      <c r="AL33" s="130"/>
      <c r="AM33" s="130">
        <v>2594</v>
      </c>
      <c r="AN33" s="130">
        <v>1343</v>
      </c>
      <c r="AO33" s="128">
        <f t="shared" si="1"/>
        <v>1251</v>
      </c>
      <c r="AP33" s="130"/>
      <c r="AQ33" s="130">
        <v>2294</v>
      </c>
      <c r="AR33" s="130">
        <v>1227</v>
      </c>
      <c r="AS33" s="128">
        <f t="shared" si="2"/>
        <v>1067</v>
      </c>
      <c r="AT33" s="130"/>
      <c r="AU33" s="130">
        <v>2503</v>
      </c>
      <c r="AV33" s="130">
        <v>1197</v>
      </c>
      <c r="AW33" s="128">
        <f t="shared" si="3"/>
        <v>1306</v>
      </c>
      <c r="AX33" s="130"/>
      <c r="AY33" s="130">
        <v>2141</v>
      </c>
      <c r="AZ33" s="130">
        <v>976</v>
      </c>
      <c r="BA33" s="128">
        <f t="shared" si="4"/>
        <v>1165</v>
      </c>
      <c r="BB33" s="130"/>
      <c r="BC33" s="130">
        <v>563</v>
      </c>
      <c r="BD33" s="130">
        <v>248</v>
      </c>
      <c r="BE33" s="128">
        <f t="shared" si="5"/>
        <v>315</v>
      </c>
    </row>
    <row r="34" spans="1:59" ht="15" customHeight="1" x14ac:dyDescent="0.25">
      <c r="A34" s="4" t="s">
        <v>72</v>
      </c>
      <c r="B34" s="195">
        <v>704</v>
      </c>
      <c r="C34" s="195">
        <v>406</v>
      </c>
      <c r="D34" s="195">
        <v>298</v>
      </c>
      <c r="E34" s="195"/>
      <c r="F34" s="195">
        <v>221</v>
      </c>
      <c r="G34" s="195">
        <v>122</v>
      </c>
      <c r="H34" s="195">
        <v>99</v>
      </c>
      <c r="I34" s="195"/>
      <c r="J34" s="195">
        <v>216</v>
      </c>
      <c r="K34" s="195">
        <v>127</v>
      </c>
      <c r="L34" s="195">
        <v>89</v>
      </c>
      <c r="M34" s="195"/>
      <c r="N34" s="195">
        <v>125</v>
      </c>
      <c r="O34" s="195">
        <v>70</v>
      </c>
      <c r="P34" s="195">
        <v>55</v>
      </c>
      <c r="Q34" s="195"/>
      <c r="R34" s="195">
        <v>94</v>
      </c>
      <c r="S34" s="195">
        <v>56</v>
      </c>
      <c r="T34" s="195">
        <v>38</v>
      </c>
      <c r="U34" s="195"/>
      <c r="V34" s="195">
        <v>42</v>
      </c>
      <c r="W34" s="195">
        <v>25</v>
      </c>
      <c r="X34" s="195">
        <v>17</v>
      </c>
      <c r="Y34" s="195"/>
      <c r="Z34" s="195">
        <v>6</v>
      </c>
      <c r="AA34" s="195">
        <v>6</v>
      </c>
      <c r="AB34" s="195">
        <v>0</v>
      </c>
      <c r="AD34" s="129" t="s">
        <v>72</v>
      </c>
      <c r="AE34" s="130">
        <v>6669</v>
      </c>
      <c r="AF34" s="130">
        <v>3277</v>
      </c>
      <c r="AG34" s="130">
        <v>3392</v>
      </c>
      <c r="AH34" s="130"/>
      <c r="AI34" s="130">
        <v>1618</v>
      </c>
      <c r="AJ34" s="130">
        <v>880</v>
      </c>
      <c r="AK34" s="128">
        <f t="shared" si="0"/>
        <v>738</v>
      </c>
      <c r="AL34" s="130"/>
      <c r="AM34" s="130">
        <v>1315</v>
      </c>
      <c r="AN34" s="130">
        <v>656</v>
      </c>
      <c r="AO34" s="128">
        <f t="shared" si="1"/>
        <v>659</v>
      </c>
      <c r="AP34" s="130"/>
      <c r="AQ34" s="130">
        <v>1074</v>
      </c>
      <c r="AR34" s="130">
        <v>544</v>
      </c>
      <c r="AS34" s="128">
        <f t="shared" si="2"/>
        <v>530</v>
      </c>
      <c r="AT34" s="130"/>
      <c r="AU34" s="130">
        <v>1333</v>
      </c>
      <c r="AV34" s="130">
        <v>596</v>
      </c>
      <c r="AW34" s="128">
        <f t="shared" si="3"/>
        <v>737</v>
      </c>
      <c r="AX34" s="130"/>
      <c r="AY34" s="130">
        <v>972</v>
      </c>
      <c r="AZ34" s="130">
        <v>436</v>
      </c>
      <c r="BA34" s="128">
        <f t="shared" si="4"/>
        <v>536</v>
      </c>
      <c r="BB34" s="130"/>
      <c r="BC34" s="130">
        <v>357</v>
      </c>
      <c r="BD34" s="130">
        <v>165</v>
      </c>
      <c r="BE34" s="128">
        <f t="shared" si="5"/>
        <v>192</v>
      </c>
    </row>
    <row r="35" spans="1:59" ht="15" customHeight="1" x14ac:dyDescent="0.25">
      <c r="A35" s="4" t="s">
        <v>73</v>
      </c>
      <c r="B35" s="195">
        <v>469</v>
      </c>
      <c r="C35" s="195">
        <v>282</v>
      </c>
      <c r="D35" s="195">
        <v>187</v>
      </c>
      <c r="E35" s="195"/>
      <c r="F35" s="195">
        <v>133</v>
      </c>
      <c r="G35" s="195">
        <v>80</v>
      </c>
      <c r="H35" s="195">
        <v>53</v>
      </c>
      <c r="I35" s="195"/>
      <c r="J35" s="195">
        <v>111</v>
      </c>
      <c r="K35" s="195">
        <v>68</v>
      </c>
      <c r="L35" s="195">
        <v>43</v>
      </c>
      <c r="M35" s="195"/>
      <c r="N35" s="195">
        <v>83</v>
      </c>
      <c r="O35" s="195">
        <v>54</v>
      </c>
      <c r="P35" s="195">
        <v>29</v>
      </c>
      <c r="Q35" s="195"/>
      <c r="R35" s="195">
        <v>96</v>
      </c>
      <c r="S35" s="195">
        <v>57</v>
      </c>
      <c r="T35" s="195">
        <v>39</v>
      </c>
      <c r="U35" s="195"/>
      <c r="V35" s="195">
        <v>43</v>
      </c>
      <c r="W35" s="195">
        <v>21</v>
      </c>
      <c r="X35" s="195">
        <v>22</v>
      </c>
      <c r="Y35" s="195"/>
      <c r="Z35" s="195">
        <v>3</v>
      </c>
      <c r="AA35" s="195">
        <v>2</v>
      </c>
      <c r="AB35" s="195">
        <v>1</v>
      </c>
      <c r="AD35" s="129" t="s">
        <v>73</v>
      </c>
      <c r="AE35" s="130">
        <v>8421</v>
      </c>
      <c r="AF35" s="130">
        <v>4207</v>
      </c>
      <c r="AG35" s="130">
        <v>4214</v>
      </c>
      <c r="AH35" s="130"/>
      <c r="AI35" s="130">
        <v>2049</v>
      </c>
      <c r="AJ35" s="130">
        <v>1123</v>
      </c>
      <c r="AK35" s="128">
        <f t="shared" si="0"/>
        <v>926</v>
      </c>
      <c r="AL35" s="130"/>
      <c r="AM35" s="130">
        <v>1672</v>
      </c>
      <c r="AN35" s="130">
        <v>901</v>
      </c>
      <c r="AO35" s="128">
        <f t="shared" si="1"/>
        <v>771</v>
      </c>
      <c r="AP35" s="130"/>
      <c r="AQ35" s="130">
        <v>1353</v>
      </c>
      <c r="AR35" s="130">
        <v>692</v>
      </c>
      <c r="AS35" s="128">
        <f t="shared" si="2"/>
        <v>661</v>
      </c>
      <c r="AT35" s="130"/>
      <c r="AU35" s="130">
        <v>1843</v>
      </c>
      <c r="AV35" s="130">
        <v>853</v>
      </c>
      <c r="AW35" s="128">
        <f t="shared" si="3"/>
        <v>990</v>
      </c>
      <c r="AX35" s="130"/>
      <c r="AY35" s="130">
        <v>1272</v>
      </c>
      <c r="AZ35" s="130">
        <v>551</v>
      </c>
      <c r="BA35" s="128">
        <f t="shared" si="4"/>
        <v>721</v>
      </c>
      <c r="BB35" s="130"/>
      <c r="BC35" s="130">
        <v>232</v>
      </c>
      <c r="BD35" s="130">
        <v>87</v>
      </c>
      <c r="BE35" s="128">
        <f t="shared" si="5"/>
        <v>145</v>
      </c>
    </row>
    <row r="36" spans="1:59" ht="15" customHeight="1" x14ac:dyDescent="0.25">
      <c r="A36" s="4" t="s">
        <v>74</v>
      </c>
      <c r="B36" s="195">
        <v>182</v>
      </c>
      <c r="C36" s="195">
        <v>116</v>
      </c>
      <c r="D36" s="195">
        <v>66</v>
      </c>
      <c r="E36" s="195"/>
      <c r="F36" s="195">
        <v>55</v>
      </c>
      <c r="G36" s="195">
        <v>37</v>
      </c>
      <c r="H36" s="195">
        <v>18</v>
      </c>
      <c r="I36" s="195"/>
      <c r="J36" s="195">
        <v>50</v>
      </c>
      <c r="K36" s="195">
        <v>27</v>
      </c>
      <c r="L36" s="195">
        <v>23</v>
      </c>
      <c r="M36" s="195"/>
      <c r="N36" s="195">
        <v>32</v>
      </c>
      <c r="O36" s="195">
        <v>24</v>
      </c>
      <c r="P36" s="195">
        <v>8</v>
      </c>
      <c r="Q36" s="195"/>
      <c r="R36" s="195">
        <v>36</v>
      </c>
      <c r="S36" s="195">
        <v>24</v>
      </c>
      <c r="T36" s="195">
        <v>12</v>
      </c>
      <c r="U36" s="195"/>
      <c r="V36" s="195">
        <v>5</v>
      </c>
      <c r="W36" s="195">
        <v>4</v>
      </c>
      <c r="X36" s="195">
        <v>1</v>
      </c>
      <c r="Y36" s="195"/>
      <c r="Z36" s="195">
        <v>4</v>
      </c>
      <c r="AA36" s="195"/>
      <c r="AB36" s="195">
        <v>4</v>
      </c>
      <c r="AD36" s="129" t="s">
        <v>74</v>
      </c>
      <c r="AE36" s="130">
        <v>2077</v>
      </c>
      <c r="AF36" s="130">
        <v>983</v>
      </c>
      <c r="AG36" s="130">
        <v>1094</v>
      </c>
      <c r="AH36" s="130"/>
      <c r="AI36" s="130">
        <v>508</v>
      </c>
      <c r="AJ36" s="130">
        <v>268</v>
      </c>
      <c r="AK36" s="128">
        <f t="shared" si="0"/>
        <v>240</v>
      </c>
      <c r="AL36" s="130"/>
      <c r="AM36" s="130">
        <v>384</v>
      </c>
      <c r="AN36" s="130">
        <v>197</v>
      </c>
      <c r="AO36" s="128">
        <f t="shared" si="1"/>
        <v>187</v>
      </c>
      <c r="AP36" s="130"/>
      <c r="AQ36" s="130">
        <v>309</v>
      </c>
      <c r="AR36" s="130">
        <v>159</v>
      </c>
      <c r="AS36" s="128">
        <f t="shared" si="2"/>
        <v>150</v>
      </c>
      <c r="AT36" s="130"/>
      <c r="AU36" s="130">
        <v>429</v>
      </c>
      <c r="AV36" s="130">
        <v>190</v>
      </c>
      <c r="AW36" s="128">
        <f t="shared" si="3"/>
        <v>239</v>
      </c>
      <c r="AX36" s="130"/>
      <c r="AY36" s="130">
        <v>297</v>
      </c>
      <c r="AZ36" s="130">
        <v>115</v>
      </c>
      <c r="BA36" s="128">
        <f t="shared" si="4"/>
        <v>182</v>
      </c>
      <c r="BB36" s="130"/>
      <c r="BC36" s="130">
        <v>150</v>
      </c>
      <c r="BD36" s="130">
        <v>54</v>
      </c>
      <c r="BE36" s="128">
        <f t="shared" si="5"/>
        <v>96</v>
      </c>
    </row>
    <row r="37" spans="1:59" ht="15" customHeight="1" x14ac:dyDescent="0.25">
      <c r="A37" s="4" t="s">
        <v>75</v>
      </c>
      <c r="B37" s="195">
        <v>1461</v>
      </c>
      <c r="C37" s="195">
        <v>857</v>
      </c>
      <c r="D37" s="195">
        <v>604</v>
      </c>
      <c r="E37" s="195"/>
      <c r="F37" s="195">
        <v>488</v>
      </c>
      <c r="G37" s="195">
        <v>303</v>
      </c>
      <c r="H37" s="195">
        <v>185</v>
      </c>
      <c r="I37" s="195"/>
      <c r="J37" s="195">
        <v>402</v>
      </c>
      <c r="K37" s="195">
        <v>239</v>
      </c>
      <c r="L37" s="195">
        <v>163</v>
      </c>
      <c r="M37" s="195"/>
      <c r="N37" s="195">
        <v>248</v>
      </c>
      <c r="O37" s="195">
        <v>138</v>
      </c>
      <c r="P37" s="195">
        <v>110</v>
      </c>
      <c r="Q37" s="195"/>
      <c r="R37" s="195">
        <v>243</v>
      </c>
      <c r="S37" s="195">
        <v>135</v>
      </c>
      <c r="T37" s="195">
        <v>108</v>
      </c>
      <c r="U37" s="195"/>
      <c r="V37" s="195">
        <v>71</v>
      </c>
      <c r="W37" s="195">
        <v>36</v>
      </c>
      <c r="X37" s="195">
        <v>35</v>
      </c>
      <c r="Y37" s="195"/>
      <c r="Z37" s="195">
        <v>9</v>
      </c>
      <c r="AA37" s="195">
        <v>6</v>
      </c>
      <c r="AB37" s="195">
        <v>3</v>
      </c>
      <c r="AD37" s="129" t="s">
        <v>75</v>
      </c>
      <c r="AE37" s="130">
        <v>18782</v>
      </c>
      <c r="AF37" s="130">
        <v>9100</v>
      </c>
      <c r="AG37" s="130">
        <v>9682</v>
      </c>
      <c r="AH37" s="130"/>
      <c r="AI37" s="130">
        <v>4924</v>
      </c>
      <c r="AJ37" s="130">
        <v>2622</v>
      </c>
      <c r="AK37" s="128">
        <f t="shared" si="0"/>
        <v>2302</v>
      </c>
      <c r="AL37" s="130"/>
      <c r="AM37" s="130">
        <v>3863</v>
      </c>
      <c r="AN37" s="130">
        <v>1946</v>
      </c>
      <c r="AO37" s="128">
        <f t="shared" si="1"/>
        <v>1917</v>
      </c>
      <c r="AP37" s="130"/>
      <c r="AQ37" s="130">
        <v>3070</v>
      </c>
      <c r="AR37" s="130">
        <v>1472</v>
      </c>
      <c r="AS37" s="128">
        <f t="shared" si="2"/>
        <v>1598</v>
      </c>
      <c r="AT37" s="130"/>
      <c r="AU37" s="130">
        <v>3630</v>
      </c>
      <c r="AV37" s="130">
        <v>1621</v>
      </c>
      <c r="AW37" s="128">
        <f t="shared" si="3"/>
        <v>2009</v>
      </c>
      <c r="AX37" s="130"/>
      <c r="AY37" s="130">
        <v>2669</v>
      </c>
      <c r="AZ37" s="130">
        <v>1198</v>
      </c>
      <c r="BA37" s="128">
        <f t="shared" si="4"/>
        <v>1471</v>
      </c>
      <c r="BB37" s="130"/>
      <c r="BC37" s="130">
        <v>626</v>
      </c>
      <c r="BD37" s="130">
        <v>241</v>
      </c>
      <c r="BE37" s="128">
        <f t="shared" si="5"/>
        <v>385</v>
      </c>
    </row>
    <row r="38" spans="1:59" ht="15" customHeight="1" x14ac:dyDescent="0.25">
      <c r="A38" s="4" t="s">
        <v>76</v>
      </c>
      <c r="B38" s="195">
        <v>933</v>
      </c>
      <c r="C38" s="195">
        <v>584</v>
      </c>
      <c r="D38" s="195">
        <v>349</v>
      </c>
      <c r="E38" s="195"/>
      <c r="F38" s="195">
        <v>295</v>
      </c>
      <c r="G38" s="195">
        <v>183</v>
      </c>
      <c r="H38" s="195">
        <v>112</v>
      </c>
      <c r="I38" s="195"/>
      <c r="J38" s="195">
        <v>263</v>
      </c>
      <c r="K38" s="195">
        <v>172</v>
      </c>
      <c r="L38" s="195">
        <v>91</v>
      </c>
      <c r="M38" s="195"/>
      <c r="N38" s="195">
        <v>152</v>
      </c>
      <c r="O38" s="195">
        <v>95</v>
      </c>
      <c r="P38" s="195">
        <v>57</v>
      </c>
      <c r="Q38" s="195"/>
      <c r="R38" s="195">
        <v>179</v>
      </c>
      <c r="S38" s="195">
        <v>114</v>
      </c>
      <c r="T38" s="195">
        <v>65</v>
      </c>
      <c r="U38" s="195"/>
      <c r="V38" s="195">
        <v>43</v>
      </c>
      <c r="W38" s="195">
        <v>19</v>
      </c>
      <c r="X38" s="195">
        <v>24</v>
      </c>
      <c r="Y38" s="195"/>
      <c r="Z38" s="195">
        <v>1</v>
      </c>
      <c r="AA38" s="195">
        <v>1</v>
      </c>
      <c r="AB38" s="195"/>
      <c r="AD38" s="129" t="s">
        <v>76</v>
      </c>
      <c r="AE38" s="130">
        <v>14760</v>
      </c>
      <c r="AF38" s="130">
        <v>7346</v>
      </c>
      <c r="AG38" s="130">
        <v>7414</v>
      </c>
      <c r="AH38" s="130"/>
      <c r="AI38" s="130">
        <v>3711</v>
      </c>
      <c r="AJ38" s="130">
        <v>1988</v>
      </c>
      <c r="AK38" s="128">
        <f t="shared" si="0"/>
        <v>1723</v>
      </c>
      <c r="AL38" s="130"/>
      <c r="AM38" s="130">
        <v>3105</v>
      </c>
      <c r="AN38" s="130">
        <v>1604</v>
      </c>
      <c r="AO38" s="128">
        <f t="shared" si="1"/>
        <v>1501</v>
      </c>
      <c r="AP38" s="130"/>
      <c r="AQ38" s="130">
        <v>2512</v>
      </c>
      <c r="AR38" s="130">
        <v>1222</v>
      </c>
      <c r="AS38" s="128">
        <f t="shared" si="2"/>
        <v>1290</v>
      </c>
      <c r="AT38" s="130"/>
      <c r="AU38" s="130">
        <v>2886</v>
      </c>
      <c r="AV38" s="130">
        <v>1377</v>
      </c>
      <c r="AW38" s="128">
        <f t="shared" si="3"/>
        <v>1509</v>
      </c>
      <c r="AX38" s="130"/>
      <c r="AY38" s="130">
        <v>2113</v>
      </c>
      <c r="AZ38" s="130">
        <v>934</v>
      </c>
      <c r="BA38" s="128">
        <f t="shared" si="4"/>
        <v>1179</v>
      </c>
      <c r="BB38" s="130"/>
      <c r="BC38" s="130">
        <v>433</v>
      </c>
      <c r="BD38" s="130">
        <v>221</v>
      </c>
      <c r="BE38" s="128">
        <f t="shared" si="5"/>
        <v>212</v>
      </c>
    </row>
    <row r="39" spans="1:59" ht="15" customHeight="1" thickBot="1" x14ac:dyDescent="0.3">
      <c r="A39" s="49" t="s">
        <v>77</v>
      </c>
      <c r="B39" s="27">
        <v>158</v>
      </c>
      <c r="C39" s="27">
        <v>86</v>
      </c>
      <c r="D39" s="27">
        <v>72</v>
      </c>
      <c r="E39" s="27"/>
      <c r="F39" s="27">
        <v>69</v>
      </c>
      <c r="G39" s="27">
        <v>41</v>
      </c>
      <c r="H39" s="27">
        <v>28</v>
      </c>
      <c r="I39" s="27"/>
      <c r="J39" s="27">
        <v>27</v>
      </c>
      <c r="K39" s="27">
        <v>11</v>
      </c>
      <c r="L39" s="27">
        <v>16</v>
      </c>
      <c r="M39" s="27"/>
      <c r="N39" s="27">
        <v>24</v>
      </c>
      <c r="O39" s="27">
        <v>9</v>
      </c>
      <c r="P39" s="27">
        <v>15</v>
      </c>
      <c r="Q39" s="27"/>
      <c r="R39" s="27">
        <v>31</v>
      </c>
      <c r="S39" s="27">
        <v>19</v>
      </c>
      <c r="T39" s="27">
        <v>12</v>
      </c>
      <c r="U39" s="27"/>
      <c r="V39" s="27">
        <v>7</v>
      </c>
      <c r="W39" s="27">
        <v>6</v>
      </c>
      <c r="X39" s="27">
        <v>1</v>
      </c>
      <c r="Y39" s="27"/>
      <c r="Z39" s="27"/>
      <c r="AA39" s="27"/>
      <c r="AB39" s="27"/>
      <c r="AD39" s="133" t="s">
        <v>77</v>
      </c>
      <c r="AE39" s="134">
        <v>2297</v>
      </c>
      <c r="AF39" s="134">
        <v>1189</v>
      </c>
      <c r="AG39" s="134">
        <v>1108</v>
      </c>
      <c r="AH39" s="134"/>
      <c r="AI39" s="134">
        <v>737</v>
      </c>
      <c r="AJ39" s="134">
        <v>377</v>
      </c>
      <c r="AK39" s="135">
        <f t="shared" si="0"/>
        <v>360</v>
      </c>
      <c r="AL39" s="134"/>
      <c r="AM39" s="134">
        <v>517</v>
      </c>
      <c r="AN39" s="134">
        <v>272</v>
      </c>
      <c r="AO39" s="135">
        <f t="shared" si="1"/>
        <v>245</v>
      </c>
      <c r="AP39" s="134"/>
      <c r="AQ39" s="134">
        <v>375</v>
      </c>
      <c r="AR39" s="134">
        <v>192</v>
      </c>
      <c r="AS39" s="135">
        <f t="shared" si="2"/>
        <v>183</v>
      </c>
      <c r="AT39" s="134"/>
      <c r="AU39" s="134">
        <v>342</v>
      </c>
      <c r="AV39" s="134">
        <v>194</v>
      </c>
      <c r="AW39" s="135">
        <f t="shared" si="3"/>
        <v>148</v>
      </c>
      <c r="AX39" s="134"/>
      <c r="AY39" s="134">
        <v>243</v>
      </c>
      <c r="AZ39" s="134">
        <v>121</v>
      </c>
      <c r="BA39" s="135">
        <f t="shared" si="4"/>
        <v>122</v>
      </c>
      <c r="BB39" s="134"/>
      <c r="BC39" s="134">
        <v>83</v>
      </c>
      <c r="BD39" s="134">
        <v>33</v>
      </c>
      <c r="BE39" s="135">
        <f t="shared" si="5"/>
        <v>50</v>
      </c>
    </row>
    <row r="40" spans="1:59" x14ac:dyDescent="0.25">
      <c r="A40" s="276" t="s">
        <v>105</v>
      </c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76"/>
      <c r="Z40" s="276"/>
      <c r="AA40" s="276"/>
      <c r="AB40" s="276"/>
      <c r="AD40" s="9"/>
      <c r="AE40" s="28"/>
      <c r="AF40" s="28"/>
      <c r="AG40" s="28"/>
      <c r="AH40" s="28"/>
      <c r="AI40" s="28"/>
      <c r="AJ40" s="28"/>
      <c r="AL40" s="28"/>
      <c r="AM40" s="28"/>
      <c r="AN40" s="28"/>
      <c r="AP40" s="28"/>
      <c r="AQ40" s="28"/>
      <c r="AR40" s="28"/>
      <c r="AT40" s="28"/>
      <c r="AU40" s="28"/>
      <c r="AV40" s="28"/>
      <c r="AX40" s="28"/>
      <c r="AY40" s="28"/>
      <c r="AZ40" s="28"/>
      <c r="BB40" s="28"/>
      <c r="BC40" s="28"/>
      <c r="BD40" s="28"/>
    </row>
    <row r="41" spans="1:59" x14ac:dyDescent="0.25">
      <c r="A41" s="288" t="s">
        <v>86</v>
      </c>
      <c r="B41" s="288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  <c r="AA41" s="288"/>
      <c r="AB41" s="288"/>
      <c r="AD41" s="9"/>
      <c r="AE41" s="28"/>
      <c r="AF41" s="28"/>
      <c r="AG41" s="28"/>
      <c r="AH41" s="28"/>
      <c r="AI41" s="28"/>
      <c r="AJ41" s="28"/>
      <c r="AL41" s="28"/>
      <c r="AM41" s="28"/>
      <c r="AN41" s="28"/>
      <c r="AP41" s="28"/>
      <c r="AQ41" s="28"/>
      <c r="AR41" s="28"/>
      <c r="AT41" s="28"/>
      <c r="AU41" s="28"/>
      <c r="AV41" s="28"/>
      <c r="AX41" s="28"/>
      <c r="AY41" s="28"/>
      <c r="AZ41" s="28"/>
      <c r="BB41" s="28"/>
      <c r="BC41" s="28"/>
      <c r="BD41" s="28"/>
    </row>
    <row r="42" spans="1:59" ht="16.5" customHeight="1" thickBot="1" x14ac:dyDescent="0.3">
      <c r="A42" s="22"/>
      <c r="AD42" s="9"/>
      <c r="AE42" s="28"/>
      <c r="AF42" s="28"/>
      <c r="AG42" s="28"/>
      <c r="AH42" s="28"/>
      <c r="AI42" s="28"/>
      <c r="AJ42" s="28"/>
      <c r="AL42" s="28"/>
      <c r="AM42" s="28"/>
      <c r="AN42" s="28"/>
      <c r="AP42" s="28"/>
      <c r="AQ42" s="28"/>
      <c r="AR42" s="28"/>
      <c r="AT42" s="28"/>
      <c r="AU42" s="28"/>
      <c r="AV42" s="28"/>
      <c r="AX42" s="28"/>
      <c r="AY42" s="28"/>
      <c r="AZ42" s="28"/>
      <c r="BB42" s="28"/>
      <c r="BC42" s="28"/>
      <c r="BD42" s="28"/>
    </row>
    <row r="43" spans="1:59" ht="14.25" customHeight="1" thickBot="1" x14ac:dyDescent="0.3">
      <c r="A43" s="297" t="s">
        <v>177</v>
      </c>
      <c r="B43" s="297"/>
      <c r="C43" s="297"/>
      <c r="D43" s="297"/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D43" s="9"/>
      <c r="AE43" s="28"/>
      <c r="AF43" s="28"/>
      <c r="AG43" s="28"/>
      <c r="AH43" s="28"/>
      <c r="AI43" s="28"/>
      <c r="AJ43" s="28"/>
      <c r="AL43" s="28"/>
      <c r="AM43" s="28"/>
      <c r="AN43" s="28"/>
      <c r="AP43" s="28"/>
      <c r="AQ43" s="28"/>
      <c r="AR43" s="28"/>
      <c r="AT43" s="28"/>
      <c r="AU43" s="28"/>
      <c r="AV43" s="28"/>
      <c r="AX43" s="28"/>
      <c r="AY43" s="28"/>
      <c r="AZ43" s="28"/>
      <c r="BB43" s="28"/>
      <c r="BC43" s="28"/>
      <c r="BD43" s="28"/>
      <c r="BG43" s="260" t="s">
        <v>127</v>
      </c>
    </row>
    <row r="44" spans="1:59" ht="14.25" x14ac:dyDescent="0.25">
      <c r="A44" s="297" t="s">
        <v>82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7"/>
      <c r="AD44" s="9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</row>
    <row r="45" spans="1:59" ht="14.25" x14ac:dyDescent="0.25">
      <c r="A45" s="297" t="s">
        <v>31</v>
      </c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7"/>
      <c r="AD45" s="9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</row>
    <row r="46" spans="1:59" ht="14.25" x14ac:dyDescent="0.25">
      <c r="A46" s="297" t="s">
        <v>49</v>
      </c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297"/>
      <c r="AD46" s="9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</row>
    <row r="47" spans="1:59" ht="14.25" x14ac:dyDescent="0.25">
      <c r="A47" s="293" t="s">
        <v>106</v>
      </c>
      <c r="B47" s="293"/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D47" s="9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</row>
    <row r="48" spans="1:59" ht="14.25" x14ac:dyDescent="0.25">
      <c r="A48" s="293" t="s">
        <v>156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D48" s="9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</row>
    <row r="49" spans="1:57" ht="13.5" thickBo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D49" s="9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</row>
    <row r="50" spans="1:57" ht="15" customHeight="1" thickBot="1" x14ac:dyDescent="0.3">
      <c r="A50" s="271" t="s">
        <v>110</v>
      </c>
      <c r="B50" s="273" t="s">
        <v>11</v>
      </c>
      <c r="C50" s="273"/>
      <c r="D50" s="273"/>
      <c r="E50" s="8"/>
      <c r="F50" s="273" t="s">
        <v>22</v>
      </c>
      <c r="G50" s="273"/>
      <c r="H50" s="273"/>
      <c r="I50" s="8"/>
      <c r="J50" s="273" t="s">
        <v>23</v>
      </c>
      <c r="K50" s="273"/>
      <c r="L50" s="273"/>
      <c r="M50" s="8"/>
      <c r="N50" s="273" t="s">
        <v>24</v>
      </c>
      <c r="O50" s="273"/>
      <c r="P50" s="273"/>
      <c r="Q50" s="8"/>
      <c r="R50" s="273" t="s">
        <v>25</v>
      </c>
      <c r="S50" s="273"/>
      <c r="T50" s="273"/>
      <c r="U50" s="8"/>
      <c r="V50" s="273" t="s">
        <v>26</v>
      </c>
      <c r="W50" s="273"/>
      <c r="X50" s="273"/>
      <c r="Y50" s="8"/>
      <c r="Z50" s="273" t="s">
        <v>27</v>
      </c>
      <c r="AA50" s="273"/>
      <c r="AB50" s="273"/>
      <c r="AD50" s="9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</row>
    <row r="51" spans="1:57" ht="15" customHeight="1" thickBot="1" x14ac:dyDescent="0.3">
      <c r="A51" s="271"/>
      <c r="B51" s="11" t="s">
        <v>32</v>
      </c>
      <c r="C51" s="11" t="s">
        <v>33</v>
      </c>
      <c r="D51" s="11" t="s">
        <v>34</v>
      </c>
      <c r="E51" s="11"/>
      <c r="F51" s="11" t="s">
        <v>32</v>
      </c>
      <c r="G51" s="11" t="s">
        <v>33</v>
      </c>
      <c r="H51" s="11" t="s">
        <v>34</v>
      </c>
      <c r="I51" s="11"/>
      <c r="J51" s="11" t="s">
        <v>32</v>
      </c>
      <c r="K51" s="11" t="s">
        <v>33</v>
      </c>
      <c r="L51" s="11" t="s">
        <v>34</v>
      </c>
      <c r="M51" s="11"/>
      <c r="N51" s="11" t="s">
        <v>32</v>
      </c>
      <c r="O51" s="11" t="s">
        <v>33</v>
      </c>
      <c r="P51" s="11" t="s">
        <v>34</v>
      </c>
      <c r="Q51" s="11"/>
      <c r="R51" s="11" t="s">
        <v>32</v>
      </c>
      <c r="S51" s="11" t="s">
        <v>33</v>
      </c>
      <c r="T51" s="11" t="s">
        <v>34</v>
      </c>
      <c r="U51" s="11"/>
      <c r="V51" s="11" t="s">
        <v>32</v>
      </c>
      <c r="W51" s="11" t="s">
        <v>33</v>
      </c>
      <c r="X51" s="11" t="s">
        <v>34</v>
      </c>
      <c r="Y51" s="11"/>
      <c r="Z51" s="11" t="s">
        <v>32</v>
      </c>
      <c r="AA51" s="11" t="s">
        <v>33</v>
      </c>
      <c r="AB51" s="11" t="s">
        <v>34</v>
      </c>
      <c r="AD51" s="9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</row>
    <row r="52" spans="1:57" ht="15" customHeight="1" x14ac:dyDescent="0.25">
      <c r="A52" s="23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D52" s="9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"/>
    </row>
    <row r="53" spans="1:57" s="24" customFormat="1" ht="15" customHeight="1" x14ac:dyDescent="0.25">
      <c r="A53" s="30" t="s">
        <v>50</v>
      </c>
      <c r="B53" s="70">
        <v>7.2327884956476653</v>
      </c>
      <c r="C53" s="70">
        <v>8.4585478617211294</v>
      </c>
      <c r="D53" s="70">
        <v>6.0388802404563497</v>
      </c>
      <c r="E53" s="101"/>
      <c r="F53" s="70">
        <v>9.9996505655014971</v>
      </c>
      <c r="G53" s="70">
        <v>11.451645377060917</v>
      </c>
      <c r="H53" s="70">
        <v>8.422433903576982</v>
      </c>
      <c r="I53" s="101"/>
      <c r="J53" s="70">
        <v>9.3141133087495795</v>
      </c>
      <c r="K53" s="70">
        <v>10.711541009672718</v>
      </c>
      <c r="L53" s="70">
        <v>7.8827361563517915</v>
      </c>
      <c r="M53" s="101"/>
      <c r="N53" s="70">
        <v>5.9088999206336856</v>
      </c>
      <c r="O53" s="70">
        <v>6.9127326551821868</v>
      </c>
      <c r="P53" s="70">
        <v>4.9283209253676237</v>
      </c>
      <c r="Q53" s="101"/>
      <c r="R53" s="70">
        <v>7.4974314224993313</v>
      </c>
      <c r="S53" s="70">
        <v>8.6225026288117768</v>
      </c>
      <c r="T53" s="70">
        <v>6.451174792883335</v>
      </c>
      <c r="U53" s="101"/>
      <c r="V53" s="70">
        <v>3.10658713219869</v>
      </c>
      <c r="W53" s="70">
        <v>3.5728354210982429</v>
      </c>
      <c r="X53" s="70">
        <v>2.704447388985153</v>
      </c>
      <c r="Y53" s="101"/>
      <c r="Z53" s="70">
        <v>0.93005718594859554</v>
      </c>
      <c r="AA53" s="70">
        <v>1.1409013120365088</v>
      </c>
      <c r="AB53" s="70">
        <v>0.7639591057184586</v>
      </c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</row>
    <row r="54" spans="1:57" ht="15" customHeight="1" x14ac:dyDescent="0.25">
      <c r="A54" s="23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D54" s="9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"/>
    </row>
    <row r="55" spans="1:57" ht="15" customHeight="1" x14ac:dyDescent="0.25">
      <c r="A55" s="4" t="s">
        <v>51</v>
      </c>
      <c r="B55" s="60">
        <v>7.6459226456870963</v>
      </c>
      <c r="C55" s="60">
        <v>8.1500046412327105</v>
      </c>
      <c r="D55" s="60">
        <v>7.1264587717620049</v>
      </c>
      <c r="E55" s="57"/>
      <c r="F55" s="60">
        <v>11.065970207003289</v>
      </c>
      <c r="G55" s="60">
        <v>12.10003677822729</v>
      </c>
      <c r="H55" s="60">
        <v>9.9183673469387745</v>
      </c>
      <c r="I55" s="57"/>
      <c r="J55" s="60">
        <v>9.3216630196936539</v>
      </c>
      <c r="K55" s="60">
        <v>9.9526066350710902</v>
      </c>
      <c r="L55" s="60">
        <v>8.6705202312138727</v>
      </c>
      <c r="M55" s="57"/>
      <c r="N55" s="60">
        <v>6.0383302704121817</v>
      </c>
      <c r="O55" s="60">
        <v>6.2751004016064265</v>
      </c>
      <c r="P55" s="60">
        <v>5.7787561915244909</v>
      </c>
      <c r="Q55" s="57"/>
      <c r="R55" s="60">
        <v>7.8565779066701813</v>
      </c>
      <c r="S55" s="60">
        <v>7.5092543627710198</v>
      </c>
      <c r="T55" s="60">
        <v>8.2018927444794958</v>
      </c>
      <c r="U55" s="57"/>
      <c r="V55" s="60">
        <v>3.008</v>
      </c>
      <c r="W55" s="60">
        <v>3.297442799461642</v>
      </c>
      <c r="X55" s="60">
        <v>2.7455765710799267</v>
      </c>
      <c r="Y55" s="57"/>
      <c r="Z55" s="60">
        <v>0.39421813403416556</v>
      </c>
      <c r="AA55" s="60">
        <v>0.5494505494505495</v>
      </c>
      <c r="AB55" s="60">
        <v>0.25188916876574308</v>
      </c>
      <c r="AD55" s="9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"/>
    </row>
    <row r="56" spans="1:57" ht="15" customHeight="1" x14ac:dyDescent="0.25">
      <c r="A56" s="4" t="s">
        <v>52</v>
      </c>
      <c r="B56" s="60">
        <v>7.5601946188713773</v>
      </c>
      <c r="C56" s="60">
        <v>8.8982338099243066</v>
      </c>
      <c r="D56" s="60">
        <v>6.2515423212963732</v>
      </c>
      <c r="E56" s="57"/>
      <c r="F56" s="60">
        <v>12.413405729264184</v>
      </c>
      <c r="G56" s="60">
        <v>14.056224899598394</v>
      </c>
      <c r="H56" s="60">
        <v>10.684089162182936</v>
      </c>
      <c r="I56" s="57"/>
      <c r="J56" s="60">
        <v>10.594419733117672</v>
      </c>
      <c r="K56" s="60">
        <v>11.95695496213631</v>
      </c>
      <c r="L56" s="60">
        <v>9.1916290521132531</v>
      </c>
      <c r="M56" s="57"/>
      <c r="N56" s="60">
        <v>5.2289048473967679</v>
      </c>
      <c r="O56" s="60">
        <v>5.797752808988764</v>
      </c>
      <c r="P56" s="60">
        <v>4.6615867324069926</v>
      </c>
      <c r="Q56" s="57"/>
      <c r="R56" s="60">
        <v>6.9194116428423449</v>
      </c>
      <c r="S56" s="60">
        <v>9.0361445783132535</v>
      </c>
      <c r="T56" s="60">
        <v>4.9540551338393923</v>
      </c>
      <c r="U56" s="57"/>
      <c r="V56" s="60">
        <v>1.4969259556268377</v>
      </c>
      <c r="W56" s="60">
        <v>1.6384180790960452</v>
      </c>
      <c r="X56" s="60">
        <v>1.3698630136986301</v>
      </c>
      <c r="Y56" s="57"/>
      <c r="Z56" s="60">
        <v>1.0869565217391304</v>
      </c>
      <c r="AA56" s="60">
        <v>1.5479876160990713</v>
      </c>
      <c r="AB56" s="60">
        <v>0.72639225181598066</v>
      </c>
      <c r="AD56" s="9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"/>
    </row>
    <row r="57" spans="1:57" ht="15" customHeight="1" x14ac:dyDescent="0.25">
      <c r="A57" s="4" t="s">
        <v>53</v>
      </c>
      <c r="B57" s="60">
        <v>6.3477051460361613</v>
      </c>
      <c r="C57" s="60">
        <v>7.738716788490545</v>
      </c>
      <c r="D57" s="60">
        <v>5.0662676357417702</v>
      </c>
      <c r="E57" s="57"/>
      <c r="F57" s="60">
        <v>10.422282120395328</v>
      </c>
      <c r="G57" s="60">
        <v>12.117235345581802</v>
      </c>
      <c r="H57" s="60">
        <v>8.6334256694367486</v>
      </c>
      <c r="I57" s="57"/>
      <c r="J57" s="60">
        <v>7.3916511566072858</v>
      </c>
      <c r="K57" s="60">
        <v>8.8627869727709552</v>
      </c>
      <c r="L57" s="60">
        <v>5.9322033898305087</v>
      </c>
      <c r="M57" s="57"/>
      <c r="N57" s="60">
        <v>4.7706986765158517</v>
      </c>
      <c r="O57" s="60">
        <v>5.6788511749347261</v>
      </c>
      <c r="P57" s="60">
        <v>3.9603960396039604</v>
      </c>
      <c r="Q57" s="57"/>
      <c r="R57" s="60">
        <v>6.8010075566750636</v>
      </c>
      <c r="S57" s="60">
        <v>8.4429065743944633</v>
      </c>
      <c r="T57" s="60">
        <v>5.4303870595031771</v>
      </c>
      <c r="U57" s="57"/>
      <c r="V57" s="60">
        <v>1.0258358662613982</v>
      </c>
      <c r="W57" s="60">
        <v>1.2552301255230125</v>
      </c>
      <c r="X57" s="60">
        <v>0.83507306889352806</v>
      </c>
      <c r="Y57" s="57"/>
      <c r="Z57" s="60">
        <v>0.14184397163120568</v>
      </c>
      <c r="AA57" s="60">
        <v>0</v>
      </c>
      <c r="AB57" s="60">
        <v>0.23980815347721821</v>
      </c>
      <c r="AD57" s="9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"/>
    </row>
    <row r="58" spans="1:57" ht="15" customHeight="1" x14ac:dyDescent="0.25">
      <c r="A58" s="4" t="s">
        <v>54</v>
      </c>
      <c r="B58" s="60">
        <v>9.2624927247027511</v>
      </c>
      <c r="C58" s="60">
        <v>10.70654529692241</v>
      </c>
      <c r="D58" s="60">
        <v>7.9319434459621379</v>
      </c>
      <c r="E58" s="57"/>
      <c r="F58" s="60">
        <v>13.723776223776223</v>
      </c>
      <c r="G58" s="60">
        <v>15.246788370520623</v>
      </c>
      <c r="H58" s="60">
        <v>12.092686459087618</v>
      </c>
      <c r="I58" s="57"/>
      <c r="J58" s="60">
        <v>11.859664227292296</v>
      </c>
      <c r="K58" s="60">
        <v>13.321412606168975</v>
      </c>
      <c r="L58" s="60">
        <v>10.50228310502283</v>
      </c>
      <c r="M58" s="57"/>
      <c r="N58" s="60">
        <v>7.3212960672767755</v>
      </c>
      <c r="O58" s="60">
        <v>8.7160751565762009</v>
      </c>
      <c r="P58" s="60">
        <v>6.0648801128349792</v>
      </c>
      <c r="Q58" s="57"/>
      <c r="R58" s="60">
        <v>9.1770688858067491</v>
      </c>
      <c r="S58" s="60">
        <v>10.321324245374878</v>
      </c>
      <c r="T58" s="60">
        <v>8.1426056338028179</v>
      </c>
      <c r="U58" s="57"/>
      <c r="V58" s="60">
        <v>5.0449959094627763</v>
      </c>
      <c r="W58" s="60">
        <v>6.0370591751344893</v>
      </c>
      <c r="X58" s="60">
        <v>4.212637913741224</v>
      </c>
      <c r="Y58" s="57"/>
      <c r="Z58" s="60">
        <v>0.84745762711864403</v>
      </c>
      <c r="AA58" s="60">
        <v>0.86083213773314204</v>
      </c>
      <c r="AB58" s="60">
        <v>0.83769633507853414</v>
      </c>
      <c r="AD58" s="9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"/>
    </row>
    <row r="59" spans="1:57" ht="15" customHeight="1" x14ac:dyDescent="0.25">
      <c r="A59" s="4" t="s">
        <v>55</v>
      </c>
      <c r="B59" s="60">
        <v>5.3107530417625783</v>
      </c>
      <c r="C59" s="60">
        <v>6.5056360708534626</v>
      </c>
      <c r="D59" s="60">
        <v>4.0644944575075579</v>
      </c>
      <c r="E59" s="57"/>
      <c r="F59" s="60">
        <v>8.4564860426929389</v>
      </c>
      <c r="G59" s="60">
        <v>10.291858678955453</v>
      </c>
      <c r="H59" s="60">
        <v>6.3492063492063489</v>
      </c>
      <c r="I59" s="57"/>
      <c r="J59" s="60">
        <v>6.8306010928961758</v>
      </c>
      <c r="K59" s="60">
        <v>8.1771720613287897</v>
      </c>
      <c r="L59" s="60">
        <v>5.283757338551859</v>
      </c>
      <c r="M59" s="57"/>
      <c r="N59" s="60">
        <v>3.8565022421524668</v>
      </c>
      <c r="O59" s="60">
        <v>4.6793760831889086</v>
      </c>
      <c r="P59" s="60">
        <v>2.9739776951672861</v>
      </c>
      <c r="Q59" s="57"/>
      <c r="R59" s="60">
        <v>6.1960784313725492</v>
      </c>
      <c r="S59" s="60">
        <v>7.0754716981132075</v>
      </c>
      <c r="T59" s="60">
        <v>5.3208137715179964</v>
      </c>
      <c r="U59" s="57"/>
      <c r="V59" s="60">
        <v>2.2840119165839128</v>
      </c>
      <c r="W59" s="60">
        <v>3.125</v>
      </c>
      <c r="X59" s="60">
        <v>1.5180265654648957</v>
      </c>
      <c r="Y59" s="57"/>
      <c r="Z59" s="60">
        <v>0</v>
      </c>
      <c r="AA59" s="60">
        <v>0</v>
      </c>
      <c r="AB59" s="60">
        <v>0</v>
      </c>
      <c r="AD59" s="9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"/>
    </row>
    <row r="60" spans="1:57" ht="15" customHeight="1" x14ac:dyDescent="0.25">
      <c r="A60" s="4" t="s">
        <v>56</v>
      </c>
      <c r="B60" s="60">
        <v>11.218874673270051</v>
      </c>
      <c r="C60" s="60">
        <v>12.970768184908227</v>
      </c>
      <c r="D60" s="60">
        <v>9.4250313239593488</v>
      </c>
      <c r="E60" s="57"/>
      <c r="F60" s="60">
        <v>15.24649036891936</v>
      </c>
      <c r="G60" s="60">
        <v>18.603213844252164</v>
      </c>
      <c r="H60" s="60">
        <v>11.487889273356402</v>
      </c>
      <c r="I60" s="57"/>
      <c r="J60" s="60">
        <v>12.945838837516513</v>
      </c>
      <c r="K60" s="60">
        <v>15.894868585732166</v>
      </c>
      <c r="L60" s="60">
        <v>9.65034965034965</v>
      </c>
      <c r="M60" s="57"/>
      <c r="N60" s="60">
        <v>8.5870413739266205</v>
      </c>
      <c r="O60" s="60">
        <v>9.3415007656967841</v>
      </c>
      <c r="P60" s="60">
        <v>7.8025477707006363</v>
      </c>
      <c r="Q60" s="57"/>
      <c r="R60" s="60">
        <v>13.436268068331142</v>
      </c>
      <c r="S60" s="60">
        <v>14.00804289544236</v>
      </c>
      <c r="T60" s="60">
        <v>12.886597938144329</v>
      </c>
      <c r="U60" s="57"/>
      <c r="V60" s="60">
        <v>6.117957746478873</v>
      </c>
      <c r="W60" s="60">
        <v>5.9963099630996313</v>
      </c>
      <c r="X60" s="60">
        <v>6.2289562289562292</v>
      </c>
      <c r="Y60" s="57"/>
      <c r="Z60" s="60">
        <v>0.70298769771528991</v>
      </c>
      <c r="AA60" s="60">
        <v>1.1673151750972763</v>
      </c>
      <c r="AB60" s="60">
        <v>0.32051282051282048</v>
      </c>
      <c r="AD60" s="9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"/>
    </row>
    <row r="61" spans="1:57" ht="15" customHeight="1" x14ac:dyDescent="0.25">
      <c r="A61" s="4" t="s">
        <v>57</v>
      </c>
      <c r="B61" s="60">
        <v>6.6619915848527347</v>
      </c>
      <c r="C61" s="60">
        <v>9.1310751104565533</v>
      </c>
      <c r="D61" s="60">
        <v>4.4176706827309236</v>
      </c>
      <c r="E61" s="57"/>
      <c r="F61" s="60">
        <v>8.791208791208792</v>
      </c>
      <c r="G61" s="60">
        <v>11.153846153846155</v>
      </c>
      <c r="H61" s="60">
        <v>6.6433566433566433</v>
      </c>
      <c r="I61" s="57"/>
      <c r="J61" s="60">
        <v>9.5320623916811087</v>
      </c>
      <c r="K61" s="60">
        <v>13.357400722021662</v>
      </c>
      <c r="L61" s="60">
        <v>6</v>
      </c>
      <c r="M61" s="57"/>
      <c r="N61" s="60">
        <v>3.3057851239669422</v>
      </c>
      <c r="O61" s="60">
        <v>3.79746835443038</v>
      </c>
      <c r="P61" s="60">
        <v>2.834008097165992</v>
      </c>
      <c r="Q61" s="57"/>
      <c r="R61" s="60">
        <v>9.3537414965986407</v>
      </c>
      <c r="S61" s="60">
        <v>12.913907284768211</v>
      </c>
      <c r="T61" s="60">
        <v>5.5944055944055942</v>
      </c>
      <c r="U61" s="57"/>
      <c r="V61" s="60">
        <v>3.3936651583710407</v>
      </c>
      <c r="W61" s="60">
        <v>5.0761421319796955</v>
      </c>
      <c r="X61" s="60">
        <v>2.0408163265306123</v>
      </c>
      <c r="Y61" s="57"/>
      <c r="Z61" s="60">
        <v>0.46511627906976744</v>
      </c>
      <c r="AA61" s="60">
        <v>0</v>
      </c>
      <c r="AB61" s="60">
        <v>0.76923076923076927</v>
      </c>
      <c r="AD61" s="9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"/>
    </row>
    <row r="62" spans="1:57" ht="15" customHeight="1" x14ac:dyDescent="0.25">
      <c r="A62" s="4" t="s">
        <v>58</v>
      </c>
      <c r="B62" s="60">
        <v>6.2225902413592173</v>
      </c>
      <c r="C62" s="60">
        <v>7.3163195946363473</v>
      </c>
      <c r="D62" s="60">
        <v>5.1449098879688258</v>
      </c>
      <c r="E62" s="57"/>
      <c r="F62" s="60">
        <v>9.8356412579267491</v>
      </c>
      <c r="G62" s="60">
        <v>11.059456814289209</v>
      </c>
      <c r="H62" s="60">
        <v>8.4615384615384617</v>
      </c>
      <c r="I62" s="57"/>
      <c r="J62" s="60">
        <v>8.076981360812244</v>
      </c>
      <c r="K62" s="60">
        <v>9.8015990524133851</v>
      </c>
      <c r="L62" s="60">
        <v>6.2693978895096221</v>
      </c>
      <c r="M62" s="57"/>
      <c r="N62" s="60">
        <v>4.0944881889763778</v>
      </c>
      <c r="O62" s="60">
        <v>5.0162396246842293</v>
      </c>
      <c r="P62" s="60">
        <v>3.226902173913043</v>
      </c>
      <c r="Q62" s="57"/>
      <c r="R62" s="60">
        <v>5.6594948550046773</v>
      </c>
      <c r="S62" s="60">
        <v>6.0793237971391418</v>
      </c>
      <c r="T62" s="60">
        <v>5.2726183343319359</v>
      </c>
      <c r="U62" s="57"/>
      <c r="V62" s="60">
        <v>2.7189038749732393</v>
      </c>
      <c r="W62" s="60">
        <v>3.0677655677655675</v>
      </c>
      <c r="X62" s="60">
        <v>2.4125452352231602</v>
      </c>
      <c r="Y62" s="57"/>
      <c r="Z62" s="60">
        <v>0.81026333558406483</v>
      </c>
      <c r="AA62" s="60">
        <v>1.1627906976744187</v>
      </c>
      <c r="AB62" s="60">
        <v>0.50441361916771754</v>
      </c>
      <c r="AD62" s="9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"/>
    </row>
    <row r="63" spans="1:57" ht="15" customHeight="1" x14ac:dyDescent="0.25">
      <c r="A63" s="4" t="s">
        <v>59</v>
      </c>
      <c r="B63" s="60">
        <v>7.096774193548387</v>
      </c>
      <c r="C63" s="60">
        <v>8.2872928176795568</v>
      </c>
      <c r="D63" s="60">
        <v>5.9040590405904059</v>
      </c>
      <c r="E63" s="57"/>
      <c r="F63" s="60">
        <v>8.3753501400560211</v>
      </c>
      <c r="G63" s="60">
        <v>9.8895318253550766</v>
      </c>
      <c r="H63" s="60">
        <v>6.6506890353505099</v>
      </c>
      <c r="I63" s="57"/>
      <c r="J63" s="60">
        <v>9.0466037161133102</v>
      </c>
      <c r="K63" s="60">
        <v>11.025489033787789</v>
      </c>
      <c r="L63" s="60">
        <v>6.954887218045112</v>
      </c>
      <c r="M63" s="57"/>
      <c r="N63" s="60">
        <v>7.349517791819089</v>
      </c>
      <c r="O63" s="60">
        <v>8.2781456953642394</v>
      </c>
      <c r="P63" s="60">
        <v>6.4128256513026045</v>
      </c>
      <c r="Q63" s="57"/>
      <c r="R63" s="60">
        <v>7.6968973747016705</v>
      </c>
      <c r="S63" s="60">
        <v>8.2367297132397805</v>
      </c>
      <c r="T63" s="60">
        <v>7.1803852889667246</v>
      </c>
      <c r="U63" s="57"/>
      <c r="V63" s="60">
        <v>3.0600235386426049</v>
      </c>
      <c r="W63" s="60">
        <v>3.4804753820033958</v>
      </c>
      <c r="X63" s="60">
        <v>2.6987600291757841</v>
      </c>
      <c r="Y63" s="57"/>
      <c r="Z63" s="60">
        <v>0.38910505836575876</v>
      </c>
      <c r="AA63" s="60">
        <v>0</v>
      </c>
      <c r="AB63" s="60">
        <v>0.70422535211267612</v>
      </c>
      <c r="AD63" s="9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"/>
    </row>
    <row r="64" spans="1:57" ht="15" customHeight="1" x14ac:dyDescent="0.25">
      <c r="A64" s="4" t="s">
        <v>60</v>
      </c>
      <c r="B64" s="60">
        <v>4.7663295982508878</v>
      </c>
      <c r="C64" s="60">
        <v>6.2148797482580358</v>
      </c>
      <c r="D64" s="60">
        <v>3.3947004363094604</v>
      </c>
      <c r="E64" s="57"/>
      <c r="F64" s="60">
        <v>6.7052023121387281</v>
      </c>
      <c r="G64" s="60">
        <v>8.8768115942028984</v>
      </c>
      <c r="H64" s="60">
        <v>4.4402456306093523</v>
      </c>
      <c r="I64" s="57"/>
      <c r="J64" s="60">
        <v>7.1347356452529844</v>
      </c>
      <c r="K64" s="60">
        <v>8.5682697622996127</v>
      </c>
      <c r="L64" s="60">
        <v>5.6173200702165005</v>
      </c>
      <c r="M64" s="57"/>
      <c r="N64" s="60">
        <v>3.4323432343234326</v>
      </c>
      <c r="O64" s="60">
        <v>4.3771043771043772</v>
      </c>
      <c r="P64" s="60">
        <v>2.5242718446601939</v>
      </c>
      <c r="Q64" s="57"/>
      <c r="R64" s="60">
        <v>4.7869396790260099</v>
      </c>
      <c r="S64" s="60">
        <v>5.8928571428571423</v>
      </c>
      <c r="T64" s="60">
        <v>3.8262668045501553</v>
      </c>
      <c r="U64" s="57"/>
      <c r="V64" s="60">
        <v>1.6797312430011198</v>
      </c>
      <c r="W64" s="60">
        <v>2.4330900243309004</v>
      </c>
      <c r="X64" s="60">
        <v>1.0373443983402488</v>
      </c>
      <c r="Y64" s="57"/>
      <c r="Z64" s="60">
        <v>0.79716563330380874</v>
      </c>
      <c r="AA64" s="60">
        <v>1.6563146997929608</v>
      </c>
      <c r="AB64" s="60">
        <v>0.15479876160990713</v>
      </c>
      <c r="AD64" s="9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"/>
    </row>
    <row r="65" spans="1:57" ht="15" customHeight="1" x14ac:dyDescent="0.25">
      <c r="A65" s="4" t="s">
        <v>61</v>
      </c>
      <c r="B65" s="60">
        <v>7.034795763993948</v>
      </c>
      <c r="C65" s="60">
        <v>8.5736862900039519</v>
      </c>
      <c r="D65" s="60">
        <v>5.6220529561117161</v>
      </c>
      <c r="E65" s="57"/>
      <c r="F65" s="60">
        <v>8.9904200442151812</v>
      </c>
      <c r="G65" s="60">
        <v>10.951008645533141</v>
      </c>
      <c r="H65" s="60">
        <v>6.9381598793363501</v>
      </c>
      <c r="I65" s="57"/>
      <c r="J65" s="60">
        <v>10.986159169550174</v>
      </c>
      <c r="K65" s="60">
        <v>13.214285714285715</v>
      </c>
      <c r="L65" s="60">
        <v>8.8926174496644297</v>
      </c>
      <c r="M65" s="57"/>
      <c r="N65" s="60">
        <v>3.655913978494624</v>
      </c>
      <c r="O65" s="60">
        <v>4.3383947939262475</v>
      </c>
      <c r="P65" s="60">
        <v>2.9850746268656714</v>
      </c>
      <c r="Q65" s="57"/>
      <c r="R65" s="60">
        <v>7.1065989847715745</v>
      </c>
      <c r="S65" s="60">
        <v>7.9120879120879115</v>
      </c>
      <c r="T65" s="60">
        <v>6.4150943396226419</v>
      </c>
      <c r="U65" s="57"/>
      <c r="V65" s="60">
        <v>2.7656477438136826</v>
      </c>
      <c r="W65" s="60">
        <v>3.7414965986394559</v>
      </c>
      <c r="X65" s="60">
        <v>2.0356234096692112</v>
      </c>
      <c r="Y65" s="57"/>
      <c r="Z65" s="60">
        <v>0</v>
      </c>
      <c r="AA65" s="60">
        <v>0</v>
      </c>
      <c r="AB65" s="60">
        <v>0</v>
      </c>
      <c r="AD65" s="9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"/>
    </row>
    <row r="66" spans="1:57" ht="15" customHeight="1" x14ac:dyDescent="0.25">
      <c r="A66" s="85" t="s">
        <v>62</v>
      </c>
      <c r="B66" s="60">
        <v>9.8599172238140707</v>
      </c>
      <c r="C66" s="60">
        <v>10.827581840055721</v>
      </c>
      <c r="D66" s="60">
        <v>8.8813472497918937</v>
      </c>
      <c r="E66" s="57"/>
      <c r="F66" s="60">
        <v>13.122721749696234</v>
      </c>
      <c r="G66" s="60">
        <v>14.339527875439478</v>
      </c>
      <c r="H66" s="60">
        <v>11.708029197080291</v>
      </c>
      <c r="I66" s="57"/>
      <c r="J66" s="60">
        <v>12.185988453736933</v>
      </c>
      <c r="K66" s="60">
        <v>12.71551724137931</v>
      </c>
      <c r="L66" s="60">
        <v>11.641885479278709</v>
      </c>
      <c r="M66" s="57"/>
      <c r="N66" s="60">
        <v>7.9032258064516121</v>
      </c>
      <c r="O66" s="60">
        <v>8.9887640449438209</v>
      </c>
      <c r="P66" s="60">
        <v>6.7715959004392383</v>
      </c>
      <c r="Q66" s="57"/>
      <c r="R66" s="60">
        <v>11.772336630452408</v>
      </c>
      <c r="S66" s="60">
        <v>12.782204515272245</v>
      </c>
      <c r="T66" s="60">
        <v>10.80824088748019</v>
      </c>
      <c r="U66" s="57"/>
      <c r="V66" s="60">
        <v>3.7533512064343162</v>
      </c>
      <c r="W66" s="60">
        <v>3.9168278529980656</v>
      </c>
      <c r="X66" s="60">
        <v>3.6129568106312293</v>
      </c>
      <c r="Y66" s="57"/>
      <c r="Z66" s="60">
        <v>0.65645514223194745</v>
      </c>
      <c r="AA66" s="60">
        <v>0.62992125984251968</v>
      </c>
      <c r="AB66" s="60">
        <v>0.67934782608695654</v>
      </c>
      <c r="AD66" s="9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"/>
    </row>
    <row r="67" spans="1:57" ht="15" customHeight="1" x14ac:dyDescent="0.25">
      <c r="A67" s="4" t="s">
        <v>63</v>
      </c>
      <c r="B67" s="60">
        <v>3.4303082935301781</v>
      </c>
      <c r="C67" s="60">
        <v>4.3626062322946177</v>
      </c>
      <c r="D67" s="60">
        <v>2.4563480319621189</v>
      </c>
      <c r="E67" s="57"/>
      <c r="F67" s="60">
        <v>3.4254807692307696</v>
      </c>
      <c r="G67" s="60">
        <v>3.5469107551487413</v>
      </c>
      <c r="H67" s="60">
        <v>3.2911392405063293</v>
      </c>
      <c r="I67" s="57"/>
      <c r="J67" s="60">
        <v>3.5952063914780292</v>
      </c>
      <c r="K67" s="60">
        <v>4.0993788819875778</v>
      </c>
      <c r="L67" s="60">
        <v>3.0129124820659969</v>
      </c>
      <c r="M67" s="57"/>
      <c r="N67" s="60">
        <v>2.6655896607431337</v>
      </c>
      <c r="O67" s="60">
        <v>4.1806020066889635</v>
      </c>
      <c r="P67" s="60">
        <v>1.25</v>
      </c>
      <c r="Q67" s="57"/>
      <c r="R67" s="60">
        <v>5.3598774885145479</v>
      </c>
      <c r="S67" s="60">
        <v>7.1097372488408039</v>
      </c>
      <c r="T67" s="60">
        <v>3.6418816388467374</v>
      </c>
      <c r="U67" s="57"/>
      <c r="V67" s="60">
        <v>1.7592592592592593</v>
      </c>
      <c r="W67" s="60">
        <v>2.9357798165137616</v>
      </c>
      <c r="X67" s="60">
        <v>0.56074766355140182</v>
      </c>
      <c r="Y67" s="57"/>
      <c r="Z67" s="60">
        <v>3.3613445378151261</v>
      </c>
      <c r="AA67" s="60">
        <v>4.918032786885246</v>
      </c>
      <c r="AB67" s="60">
        <v>1.7241379310344827</v>
      </c>
      <c r="AD67" s="9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"/>
    </row>
    <row r="68" spans="1:57" ht="15" customHeight="1" x14ac:dyDescent="0.25">
      <c r="A68" s="4" t="s">
        <v>64</v>
      </c>
      <c r="B68" s="60">
        <v>6.1516260026177134</v>
      </c>
      <c r="C68" s="60">
        <v>6.9599071101700698</v>
      </c>
      <c r="D68" s="60">
        <v>5.3708102401689102</v>
      </c>
      <c r="E68" s="57"/>
      <c r="F68" s="60">
        <v>8.4097421203438394</v>
      </c>
      <c r="G68" s="60">
        <v>9.1238839285714288</v>
      </c>
      <c r="H68" s="60">
        <v>7.656065959952886</v>
      </c>
      <c r="I68" s="57"/>
      <c r="J68" s="60">
        <v>8.8717612331912097</v>
      </c>
      <c r="K68" s="60">
        <v>9.3872229465449806</v>
      </c>
      <c r="L68" s="60">
        <v>8.3498349834983507</v>
      </c>
      <c r="M68" s="57"/>
      <c r="N68" s="60">
        <v>5.3684020897135651</v>
      </c>
      <c r="O68" s="60">
        <v>6.4540622627182991</v>
      </c>
      <c r="P68" s="60">
        <v>4.3880699348645873</v>
      </c>
      <c r="Q68" s="57"/>
      <c r="R68" s="60">
        <v>5.7020003739016643</v>
      </c>
      <c r="S68" s="60">
        <v>6.6692367000771009</v>
      </c>
      <c r="T68" s="60">
        <v>4.7912885662431943</v>
      </c>
      <c r="U68" s="57"/>
      <c r="V68" s="60">
        <v>2.1379766365439719</v>
      </c>
      <c r="W68" s="60">
        <v>2.6291931097008159</v>
      </c>
      <c r="X68" s="60">
        <v>1.673101673101673</v>
      </c>
      <c r="Y68" s="57"/>
      <c r="Z68" s="60">
        <v>0.39001560062402496</v>
      </c>
      <c r="AA68" s="60">
        <v>0.54054054054054057</v>
      </c>
      <c r="AB68" s="60">
        <v>0.27510316368638238</v>
      </c>
      <c r="AD68" s="9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"/>
    </row>
    <row r="69" spans="1:57" ht="15" customHeight="1" x14ac:dyDescent="0.25">
      <c r="A69" s="4" t="s">
        <v>65</v>
      </c>
      <c r="B69" s="60">
        <v>13.061602593793422</v>
      </c>
      <c r="C69" s="60">
        <v>15.710340595274625</v>
      </c>
      <c r="D69" s="60">
        <v>10.379117464263517</v>
      </c>
      <c r="E69" s="57"/>
      <c r="F69" s="60">
        <v>15.474112856311809</v>
      </c>
      <c r="G69" s="60">
        <v>19.239373601789708</v>
      </c>
      <c r="H69" s="60">
        <v>11.393939393939394</v>
      </c>
      <c r="I69" s="57"/>
      <c r="J69" s="60">
        <v>16.715328467153284</v>
      </c>
      <c r="K69" s="60">
        <v>19.140083217753119</v>
      </c>
      <c r="L69" s="60">
        <v>14.021571648690292</v>
      </c>
      <c r="M69" s="57"/>
      <c r="N69" s="60">
        <v>10.097431355181577</v>
      </c>
      <c r="O69" s="60">
        <v>13.392857142857142</v>
      </c>
      <c r="P69" s="60">
        <v>6.854130052724078</v>
      </c>
      <c r="Q69" s="57"/>
      <c r="R69" s="60">
        <v>14.308176100628931</v>
      </c>
      <c r="S69" s="60">
        <v>15.552099533437014</v>
      </c>
      <c r="T69" s="60">
        <v>13.036565977742448</v>
      </c>
      <c r="U69" s="57"/>
      <c r="V69" s="60">
        <v>5.1582649472450175</v>
      </c>
      <c r="W69" s="60">
        <v>6.2015503875968996</v>
      </c>
      <c r="X69" s="60">
        <v>4.2918454935622314</v>
      </c>
      <c r="Y69" s="57"/>
      <c r="Z69" s="60">
        <v>8.2089552238805972</v>
      </c>
      <c r="AA69" s="60">
        <v>5.5555555555555554</v>
      </c>
      <c r="AB69" s="60">
        <v>10</v>
      </c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</row>
    <row r="70" spans="1:57" ht="15" customHeight="1" x14ac:dyDescent="0.25">
      <c r="A70" s="4" t="s">
        <v>66</v>
      </c>
      <c r="B70" s="60">
        <v>6.8145502396841806</v>
      </c>
      <c r="C70" s="60">
        <v>8.2162373145979704</v>
      </c>
      <c r="D70" s="60">
        <v>5.5122393472348135</v>
      </c>
      <c r="E70" s="57"/>
      <c r="F70" s="60">
        <v>6.855439642324888</v>
      </c>
      <c r="G70" s="60">
        <v>8.2264150943396235</v>
      </c>
      <c r="H70" s="60">
        <v>5.518763796909492</v>
      </c>
      <c r="I70" s="57"/>
      <c r="J70" s="60">
        <v>8.82752376641014</v>
      </c>
      <c r="K70" s="60">
        <v>10.927456382001836</v>
      </c>
      <c r="L70" s="60">
        <v>6.7857142857142856</v>
      </c>
      <c r="M70" s="57"/>
      <c r="N70" s="60">
        <v>6.7961165048543686</v>
      </c>
      <c r="O70" s="60">
        <v>7.9655543595263723</v>
      </c>
      <c r="P70" s="60">
        <v>5.7392996108949417</v>
      </c>
      <c r="Q70" s="57"/>
      <c r="R70" s="60">
        <v>8.3597883597883609</v>
      </c>
      <c r="S70" s="60">
        <v>9.6008629989212508</v>
      </c>
      <c r="T70" s="60">
        <v>7.1651090342679122</v>
      </c>
      <c r="U70" s="57"/>
      <c r="V70" s="60">
        <v>3.1113876789047916</v>
      </c>
      <c r="W70" s="60">
        <v>3.75</v>
      </c>
      <c r="X70" s="60">
        <v>2.593010146561443</v>
      </c>
      <c r="Y70" s="57"/>
      <c r="Z70" s="60">
        <v>1.7123287671232876</v>
      </c>
      <c r="AA70" s="60">
        <v>2.2388059701492535</v>
      </c>
      <c r="AB70" s="60">
        <v>1.2658227848101267</v>
      </c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</row>
    <row r="71" spans="1:57" ht="15" customHeight="1" x14ac:dyDescent="0.25">
      <c r="A71" s="4" t="s">
        <v>67</v>
      </c>
      <c r="B71" s="60">
        <v>2.1768707482993195</v>
      </c>
      <c r="C71" s="60">
        <v>3.0688158710477373</v>
      </c>
      <c r="D71" s="60">
        <v>1.3278253172027146</v>
      </c>
      <c r="E71" s="57"/>
      <c r="F71" s="60">
        <v>3.560371517027864</v>
      </c>
      <c r="G71" s="60">
        <v>4.7407407407407405</v>
      </c>
      <c r="H71" s="60">
        <v>2.2690437601296596</v>
      </c>
      <c r="I71" s="57"/>
      <c r="J71" s="60">
        <v>2.4669603524229076</v>
      </c>
      <c r="K71" s="60">
        <v>3.4364261168384882</v>
      </c>
      <c r="L71" s="60">
        <v>1.4466546112115732</v>
      </c>
      <c r="M71" s="57"/>
      <c r="N71" s="60">
        <v>0.96618357487922701</v>
      </c>
      <c r="O71" s="60">
        <v>1.1811023622047243</v>
      </c>
      <c r="P71" s="60">
        <v>0.75901328273244784</v>
      </c>
      <c r="Q71" s="57"/>
      <c r="R71" s="60">
        <v>2.8878441907320349</v>
      </c>
      <c r="S71" s="60">
        <v>4.1899441340782122</v>
      </c>
      <c r="T71" s="60">
        <v>1.6817593790426906</v>
      </c>
      <c r="U71" s="57"/>
      <c r="V71" s="60">
        <v>1.0833333333333335</v>
      </c>
      <c r="W71" s="60">
        <v>1.6100178890876566</v>
      </c>
      <c r="X71" s="60">
        <v>0.62402496099843996</v>
      </c>
      <c r="Y71" s="57"/>
      <c r="Z71" s="60">
        <v>0.86206896551724133</v>
      </c>
      <c r="AA71" s="60">
        <v>1.0752688172043012</v>
      </c>
      <c r="AB71" s="60">
        <v>0.71942446043165476</v>
      </c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</row>
    <row r="72" spans="1:57" ht="15" customHeight="1" x14ac:dyDescent="0.25">
      <c r="A72" s="4" t="s">
        <v>68</v>
      </c>
      <c r="B72" s="60">
        <v>0.94157411878319652</v>
      </c>
      <c r="C72" s="60">
        <v>1.175</v>
      </c>
      <c r="D72" s="60">
        <v>0.72362278244631184</v>
      </c>
      <c r="E72" s="57"/>
      <c r="F72" s="60">
        <v>1.6470588235294119</v>
      </c>
      <c r="G72" s="60">
        <v>1.8285714285714287</v>
      </c>
      <c r="H72" s="60">
        <v>1.4545454545454546</v>
      </c>
      <c r="I72" s="57"/>
      <c r="J72" s="60">
        <v>1.1463250168577208</v>
      </c>
      <c r="K72" s="60">
        <v>1.1952191235059761</v>
      </c>
      <c r="L72" s="60">
        <v>1.095890410958904</v>
      </c>
      <c r="M72" s="57"/>
      <c r="N72" s="60">
        <v>0.49715909090909088</v>
      </c>
      <c r="O72" s="60">
        <v>0.41958041958041958</v>
      </c>
      <c r="P72" s="60">
        <v>0.57720057720057716</v>
      </c>
      <c r="Q72" s="57"/>
      <c r="R72" s="60">
        <v>1.1608623548922055</v>
      </c>
      <c r="S72" s="60">
        <v>2.0656136087484813</v>
      </c>
      <c r="T72" s="60">
        <v>0.40567951318458417</v>
      </c>
      <c r="U72" s="57"/>
      <c r="V72" s="60">
        <v>0.36231884057971014</v>
      </c>
      <c r="W72" s="60">
        <v>0.33277870216306155</v>
      </c>
      <c r="X72" s="60">
        <v>0.38510911424903727</v>
      </c>
      <c r="Y72" s="57"/>
      <c r="Z72" s="60">
        <v>0</v>
      </c>
      <c r="AA72" s="60">
        <v>0</v>
      </c>
      <c r="AB72" s="60">
        <v>0</v>
      </c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</row>
    <row r="73" spans="1:57" ht="15" customHeight="1" x14ac:dyDescent="0.25">
      <c r="A73" s="4" t="s">
        <v>69</v>
      </c>
      <c r="B73" s="60">
        <v>4.2290288896623736</v>
      </c>
      <c r="C73" s="60">
        <v>3.6298932384341636</v>
      </c>
      <c r="D73" s="60">
        <v>4.8024523160762946</v>
      </c>
      <c r="E73" s="57"/>
      <c r="F73" s="60">
        <v>5.8277027027027026</v>
      </c>
      <c r="G73" s="60">
        <v>4.6357615894039732</v>
      </c>
      <c r="H73" s="60">
        <v>7.0689655172413799</v>
      </c>
      <c r="I73" s="57"/>
      <c r="J73" s="60">
        <v>6.1061946902654869</v>
      </c>
      <c r="K73" s="60">
        <v>5.1971326164874547</v>
      </c>
      <c r="L73" s="60">
        <v>6.9930069930069934</v>
      </c>
      <c r="M73" s="57"/>
      <c r="N73" s="60">
        <v>2.6399155227032733</v>
      </c>
      <c r="O73" s="60">
        <v>2.1834061135371177</v>
      </c>
      <c r="P73" s="60">
        <v>3.0674846625766872</v>
      </c>
      <c r="Q73" s="57"/>
      <c r="R73" s="60">
        <v>3.9695945945945943</v>
      </c>
      <c r="S73" s="60">
        <v>3.4768211920529799</v>
      </c>
      <c r="T73" s="60">
        <v>4.4827586206896548</v>
      </c>
      <c r="U73" s="57"/>
      <c r="V73" s="60">
        <v>3.139866793529972</v>
      </c>
      <c r="W73" s="60">
        <v>2.9914529914529915</v>
      </c>
      <c r="X73" s="60">
        <v>3.2590051457975986</v>
      </c>
      <c r="Y73" s="57"/>
      <c r="Z73" s="60">
        <v>0</v>
      </c>
      <c r="AA73" s="60">
        <v>0</v>
      </c>
      <c r="AB73" s="60">
        <v>0</v>
      </c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</row>
    <row r="74" spans="1:57" ht="15" customHeight="1" x14ac:dyDescent="0.25">
      <c r="A74" s="4" t="s">
        <v>70</v>
      </c>
      <c r="B74" s="60">
        <v>7.3774219958155198</v>
      </c>
      <c r="C74" s="60">
        <v>8.5441877521085434</v>
      </c>
      <c r="D74" s="60">
        <v>6.2285611121140994</v>
      </c>
      <c r="E74" s="57"/>
      <c r="F74" s="60">
        <v>9.308986752595775</v>
      </c>
      <c r="G74" s="60">
        <v>10.674157303370785</v>
      </c>
      <c r="H74" s="60">
        <v>7.8889700511322127</v>
      </c>
      <c r="I74" s="57"/>
      <c r="J74" s="60">
        <v>7.9914529914529906</v>
      </c>
      <c r="K74" s="60">
        <v>9.4402673350041759</v>
      </c>
      <c r="L74" s="60">
        <v>6.4741907261592306</v>
      </c>
      <c r="M74" s="57"/>
      <c r="N74" s="60">
        <v>5.5910543130990416</v>
      </c>
      <c r="O74" s="60">
        <v>6.3807531380753142</v>
      </c>
      <c r="P74" s="60">
        <v>4.7722342733188716</v>
      </c>
      <c r="Q74" s="57"/>
      <c r="R74" s="60">
        <v>8.8248742569730219</v>
      </c>
      <c r="S74" s="60">
        <v>9.6986817325800381</v>
      </c>
      <c r="T74" s="60">
        <v>8</v>
      </c>
      <c r="U74" s="57"/>
      <c r="V74" s="60">
        <v>3.7830121341898644</v>
      </c>
      <c r="W74" s="60">
        <v>4.8513302034428794</v>
      </c>
      <c r="X74" s="60">
        <v>2.8871391076115485</v>
      </c>
      <c r="Y74" s="57"/>
      <c r="Z74" s="60">
        <v>3.2994923857868024</v>
      </c>
      <c r="AA74" s="60">
        <v>3.4090909090909087</v>
      </c>
      <c r="AB74" s="60">
        <v>3.2110091743119269</v>
      </c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</row>
    <row r="75" spans="1:57" ht="15" customHeight="1" x14ac:dyDescent="0.25">
      <c r="A75" s="4" t="s">
        <v>71</v>
      </c>
      <c r="B75" s="60">
        <v>9.1399483361191294</v>
      </c>
      <c r="C75" s="60">
        <v>10.421723300970873</v>
      </c>
      <c r="D75" s="60">
        <v>7.8538812785388128</v>
      </c>
      <c r="E75" s="57"/>
      <c r="F75" s="60">
        <v>9.5755517826825116</v>
      </c>
      <c r="G75" s="60">
        <v>10.56020605280103</v>
      </c>
      <c r="H75" s="60">
        <v>8.4770114942528725</v>
      </c>
      <c r="I75" s="57"/>
      <c r="J75" s="60">
        <v>9.841503870254332</v>
      </c>
      <c r="K75" s="60">
        <v>11.37855579868709</v>
      </c>
      <c r="L75" s="60">
        <v>8.2712369597615485</v>
      </c>
      <c r="M75" s="57"/>
      <c r="N75" s="60">
        <v>8.272394881170019</v>
      </c>
      <c r="O75" s="60">
        <v>9.9009900990099009</v>
      </c>
      <c r="P75" s="60">
        <v>6.592386258124419</v>
      </c>
      <c r="Q75" s="57"/>
      <c r="R75" s="60">
        <v>9.6538461538461551</v>
      </c>
      <c r="S75" s="60">
        <v>11.187214611872145</v>
      </c>
      <c r="T75" s="60">
        <v>8.0870917573872472</v>
      </c>
      <c r="U75" s="57"/>
      <c r="V75" s="60">
        <v>9.4525035095928871</v>
      </c>
      <c r="W75" s="60">
        <v>10.285132382892057</v>
      </c>
      <c r="X75" s="60">
        <v>8.7445887445887447</v>
      </c>
      <c r="Y75" s="57"/>
      <c r="Z75" s="60">
        <v>3.4542314335060449</v>
      </c>
      <c r="AA75" s="60">
        <v>3.4482758620689653</v>
      </c>
      <c r="AB75" s="60">
        <v>3.459119496855346</v>
      </c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</row>
    <row r="76" spans="1:57" ht="15" customHeight="1" x14ac:dyDescent="0.25">
      <c r="A76" s="4" t="s">
        <v>72</v>
      </c>
      <c r="B76" s="60">
        <v>10.234045646169502</v>
      </c>
      <c r="C76" s="60">
        <v>12.083333333333334</v>
      </c>
      <c r="D76" s="60">
        <v>8.4683148621767561</v>
      </c>
      <c r="E76" s="57"/>
      <c r="F76" s="60">
        <v>13.890634820867378</v>
      </c>
      <c r="G76" s="60">
        <v>14.523809523809526</v>
      </c>
      <c r="H76" s="60">
        <v>13.182423435419441</v>
      </c>
      <c r="I76" s="57"/>
      <c r="J76" s="60">
        <v>16.095380029806257</v>
      </c>
      <c r="K76" s="60">
        <v>18.731563421828909</v>
      </c>
      <c r="L76" s="60">
        <v>13.403614457831326</v>
      </c>
      <c r="M76" s="57"/>
      <c r="N76" s="60">
        <v>11.190689346463742</v>
      </c>
      <c r="O76" s="60">
        <v>13.20754716981132</v>
      </c>
      <c r="P76" s="60">
        <v>9.369676320272573</v>
      </c>
      <c r="Q76" s="57"/>
      <c r="R76" s="60">
        <v>6.4693737095664146</v>
      </c>
      <c r="S76" s="60">
        <v>8.1991215226939964</v>
      </c>
      <c r="T76" s="60">
        <v>4.9350649350649354</v>
      </c>
      <c r="U76" s="57"/>
      <c r="V76" s="60">
        <v>4.3165467625899279</v>
      </c>
      <c r="W76" s="60">
        <v>5.6433408577878108</v>
      </c>
      <c r="X76" s="60">
        <v>3.2075471698113209</v>
      </c>
      <c r="Y76" s="57"/>
      <c r="Z76" s="60">
        <v>1.4888337468982631</v>
      </c>
      <c r="AA76" s="60">
        <v>3.225806451612903</v>
      </c>
      <c r="AB76" s="60">
        <v>0</v>
      </c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</row>
    <row r="77" spans="1:57" ht="15" customHeight="1" x14ac:dyDescent="0.25">
      <c r="A77" s="4" t="s">
        <v>73</v>
      </c>
      <c r="B77" s="60">
        <v>5.9329538266919668</v>
      </c>
      <c r="C77" s="60">
        <v>7.1828833418237394</v>
      </c>
      <c r="D77" s="60">
        <v>4.699673284744911</v>
      </c>
      <c r="E77" s="57"/>
      <c r="F77" s="60">
        <v>7.4426412982652481</v>
      </c>
      <c r="G77" s="60">
        <v>8.2901554404145088</v>
      </c>
      <c r="H77" s="60">
        <v>6.447688564476886</v>
      </c>
      <c r="I77" s="57"/>
      <c r="J77" s="60">
        <v>7.2501632919660359</v>
      </c>
      <c r="K77" s="60">
        <v>8.9947089947089935</v>
      </c>
      <c r="L77" s="60">
        <v>5.5483870967741931</v>
      </c>
      <c r="M77" s="57"/>
      <c r="N77" s="60">
        <v>6.0144927536231885</v>
      </c>
      <c r="O77" s="60">
        <v>7.7253218884120178</v>
      </c>
      <c r="P77" s="60">
        <v>4.2584434654919239</v>
      </c>
      <c r="Q77" s="57"/>
      <c r="R77" s="60">
        <v>5.7623049219687879</v>
      </c>
      <c r="S77" s="60">
        <v>6.9938650306748462</v>
      </c>
      <c r="T77" s="60">
        <v>4.5828437132784954</v>
      </c>
      <c r="U77" s="57"/>
      <c r="V77" s="60">
        <v>3.5332785538208711</v>
      </c>
      <c r="W77" s="60">
        <v>3.7102473498233217</v>
      </c>
      <c r="X77" s="60">
        <v>3.3794162826420893</v>
      </c>
      <c r="Y77" s="57"/>
      <c r="Z77" s="60">
        <v>0.92592592592592582</v>
      </c>
      <c r="AA77" s="60">
        <v>1.6</v>
      </c>
      <c r="AB77" s="60">
        <v>0.50251256281407031</v>
      </c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</row>
    <row r="78" spans="1:57" ht="15" customHeight="1" x14ac:dyDescent="0.25">
      <c r="A78" s="4" t="s">
        <v>74</v>
      </c>
      <c r="B78" s="60">
        <v>7.9130434782608701</v>
      </c>
      <c r="C78" s="60">
        <v>10.292812777284826</v>
      </c>
      <c r="D78" s="60">
        <v>5.6265984654731458</v>
      </c>
      <c r="E78" s="57"/>
      <c r="F78" s="60">
        <v>9.8920863309352516</v>
      </c>
      <c r="G78" s="60">
        <v>11.246200607902736</v>
      </c>
      <c r="H78" s="60">
        <v>7.929515418502203</v>
      </c>
      <c r="I78" s="57"/>
      <c r="J78" s="60">
        <v>11.389521640091116</v>
      </c>
      <c r="K78" s="60">
        <v>12.385321100917432</v>
      </c>
      <c r="L78" s="60">
        <v>10.407239819004525</v>
      </c>
      <c r="M78" s="57"/>
      <c r="N78" s="60">
        <v>10.158730158730158</v>
      </c>
      <c r="O78" s="60">
        <v>15.384615384615385</v>
      </c>
      <c r="P78" s="60">
        <v>5.0314465408805038</v>
      </c>
      <c r="Q78" s="57"/>
      <c r="R78" s="60">
        <v>7.1999999999999993</v>
      </c>
      <c r="S78" s="60">
        <v>11.267605633802818</v>
      </c>
      <c r="T78" s="60">
        <v>4.1811846689895473</v>
      </c>
      <c r="U78" s="57"/>
      <c r="V78" s="60">
        <v>1.5822784810126582</v>
      </c>
      <c r="W78" s="60">
        <v>2.9629629629629632</v>
      </c>
      <c r="X78" s="60">
        <v>0.55248618784530379</v>
      </c>
      <c r="Y78" s="57"/>
      <c r="Z78" s="60">
        <v>2.2988505747126435</v>
      </c>
      <c r="AA78" s="60">
        <v>0</v>
      </c>
      <c r="AB78" s="60">
        <v>4.0816326530612246</v>
      </c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</row>
    <row r="79" spans="1:57" ht="15" customHeight="1" x14ac:dyDescent="0.25">
      <c r="A79" s="4" t="s">
        <v>75</v>
      </c>
      <c r="B79" s="60">
        <v>7.9109811565951915</v>
      </c>
      <c r="C79" s="60">
        <v>9.7364235401045214</v>
      </c>
      <c r="D79" s="60">
        <v>6.248706807366025</v>
      </c>
      <c r="E79" s="57"/>
      <c r="F79" s="60">
        <v>10.699408024556019</v>
      </c>
      <c r="G79" s="60">
        <v>13.111207269580269</v>
      </c>
      <c r="H79" s="60">
        <v>8.2222222222222232</v>
      </c>
      <c r="I79" s="57"/>
      <c r="J79" s="60">
        <v>10.485133020344287</v>
      </c>
      <c r="K79" s="60">
        <v>12.493465760585467</v>
      </c>
      <c r="L79" s="60">
        <v>8.4851639770952634</v>
      </c>
      <c r="M79" s="57"/>
      <c r="N79" s="60">
        <v>8.2392026578073096</v>
      </c>
      <c r="O79" s="60">
        <v>9.3369418132611646</v>
      </c>
      <c r="P79" s="60">
        <v>7.1801566579634466</v>
      </c>
      <c r="Q79" s="57"/>
      <c r="R79" s="60">
        <v>6.7782426778242675</v>
      </c>
      <c r="S79" s="60">
        <v>8.4164588528678301</v>
      </c>
      <c r="T79" s="60">
        <v>5.4517920242301869</v>
      </c>
      <c r="U79" s="57"/>
      <c r="V79" s="60">
        <v>2.6413690476190474</v>
      </c>
      <c r="W79" s="60">
        <v>3.0534351145038165</v>
      </c>
      <c r="X79" s="60">
        <v>2.3194168323392979</v>
      </c>
      <c r="Y79" s="57"/>
      <c r="Z79" s="60">
        <v>1.139240506329114</v>
      </c>
      <c r="AA79" s="60">
        <v>1.8927444794952681</v>
      </c>
      <c r="AB79" s="60">
        <v>0.63424947145877375</v>
      </c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</row>
    <row r="80" spans="1:57" ht="15" customHeight="1" x14ac:dyDescent="0.25">
      <c r="A80" s="4" t="s">
        <v>76</v>
      </c>
      <c r="B80" s="60">
        <v>6.1369466552654082</v>
      </c>
      <c r="C80" s="60">
        <v>7.7814790139906735</v>
      </c>
      <c r="D80" s="60">
        <v>4.5336451026240576</v>
      </c>
      <c r="E80" s="57"/>
      <c r="F80" s="60">
        <v>7.7570339205890084</v>
      </c>
      <c r="G80" s="60">
        <v>9.2987804878048781</v>
      </c>
      <c r="H80" s="60">
        <v>6.1035422343324246</v>
      </c>
      <c r="I80" s="57"/>
      <c r="J80" s="60">
        <v>7.9432195711265479</v>
      </c>
      <c r="K80" s="60">
        <v>10.33033033033033</v>
      </c>
      <c r="L80" s="60">
        <v>5.5285540704738763</v>
      </c>
      <c r="M80" s="57"/>
      <c r="N80" s="60">
        <v>5.7466918714555764</v>
      </c>
      <c r="O80" s="60">
        <v>7.2796934865900385</v>
      </c>
      <c r="P80" s="60">
        <v>4.2537313432835822</v>
      </c>
      <c r="Q80" s="57"/>
      <c r="R80" s="60">
        <v>6.365576102418208</v>
      </c>
      <c r="S80" s="60">
        <v>8.2429501084598709</v>
      </c>
      <c r="T80" s="60">
        <v>4.5486354093771872</v>
      </c>
      <c r="U80" s="57"/>
      <c r="V80" s="60">
        <v>1.9724770642201837</v>
      </c>
      <c r="W80" s="60">
        <v>1.9308943089430894</v>
      </c>
      <c r="X80" s="60">
        <v>2.0066889632107023</v>
      </c>
      <c r="Y80" s="57"/>
      <c r="Z80" s="60">
        <v>0.22123893805309736</v>
      </c>
      <c r="AA80" s="60">
        <v>0.5</v>
      </c>
      <c r="AB80" s="60">
        <v>0</v>
      </c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</row>
    <row r="81" spans="1:57" ht="15" customHeight="1" thickBot="1" x14ac:dyDescent="0.3">
      <c r="A81" s="49" t="s">
        <v>77</v>
      </c>
      <c r="B81" s="63">
        <v>6.467458043389275</v>
      </c>
      <c r="C81" s="63">
        <v>6.7082683307332287</v>
      </c>
      <c r="D81" s="63">
        <v>6.2015503875968996</v>
      </c>
      <c r="E81" s="56"/>
      <c r="F81" s="63">
        <v>9.8712446351931327</v>
      </c>
      <c r="G81" s="63">
        <v>10.875331564986737</v>
      </c>
      <c r="H81" s="63">
        <v>8.695652173913043</v>
      </c>
      <c r="I81" s="56"/>
      <c r="J81" s="63">
        <v>4.9360146252285197</v>
      </c>
      <c r="K81" s="63">
        <v>3.9568345323741005</v>
      </c>
      <c r="L81" s="63">
        <v>5.9479553903345721</v>
      </c>
      <c r="M81" s="56"/>
      <c r="N81" s="63">
        <v>4.9896049896049899</v>
      </c>
      <c r="O81" s="63">
        <v>3.515625</v>
      </c>
      <c r="P81" s="63">
        <v>6.666666666666667</v>
      </c>
      <c r="Q81" s="56"/>
      <c r="R81" s="63">
        <v>7.9896907216494837</v>
      </c>
      <c r="S81" s="63">
        <v>9.4059405940594054</v>
      </c>
      <c r="T81" s="63">
        <v>6.4516129032258061</v>
      </c>
      <c r="U81" s="56"/>
      <c r="V81" s="63">
        <v>2.788844621513944</v>
      </c>
      <c r="W81" s="63">
        <v>4.6153846153846159</v>
      </c>
      <c r="X81" s="63">
        <v>0.82644628099173556</v>
      </c>
      <c r="Y81" s="56"/>
      <c r="Z81" s="63">
        <v>0</v>
      </c>
      <c r="AA81" s="63">
        <v>0</v>
      </c>
      <c r="AB81" s="63">
        <v>0</v>
      </c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</row>
    <row r="82" spans="1:57" ht="15" customHeight="1" x14ac:dyDescent="0.25">
      <c r="A82" s="276" t="s">
        <v>105</v>
      </c>
      <c r="B82" s="276"/>
      <c r="C82" s="276"/>
      <c r="D82" s="276"/>
      <c r="E82" s="276"/>
      <c r="F82" s="276"/>
      <c r="G82" s="276"/>
      <c r="H82" s="276"/>
      <c r="I82" s="276"/>
      <c r="J82" s="276"/>
      <c r="K82" s="276"/>
      <c r="L82" s="276"/>
      <c r="M82" s="276"/>
      <c r="N82" s="276"/>
      <c r="O82" s="276"/>
      <c r="P82" s="276"/>
      <c r="Q82" s="276"/>
      <c r="R82" s="276"/>
      <c r="S82" s="276"/>
      <c r="T82" s="276"/>
      <c r="U82" s="276"/>
      <c r="V82" s="276"/>
      <c r="W82" s="276"/>
      <c r="X82" s="276"/>
      <c r="Y82" s="276"/>
      <c r="Z82" s="276"/>
      <c r="AA82" s="276"/>
      <c r="AB82" s="276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</row>
    <row r="83" spans="1:57" x14ac:dyDescent="0.25">
      <c r="A83" s="288" t="s">
        <v>86</v>
      </c>
      <c r="B83" s="288"/>
      <c r="C83" s="288"/>
      <c r="D83" s="288"/>
      <c r="E83" s="288"/>
      <c r="F83" s="288"/>
      <c r="G83" s="288"/>
      <c r="H83" s="288"/>
      <c r="I83" s="288"/>
      <c r="J83" s="288"/>
      <c r="K83" s="288"/>
      <c r="L83" s="288"/>
      <c r="M83" s="288"/>
      <c r="N83" s="288"/>
      <c r="O83" s="288"/>
      <c r="P83" s="288"/>
      <c r="Q83" s="288"/>
      <c r="R83" s="288"/>
      <c r="S83" s="288"/>
      <c r="T83" s="288"/>
      <c r="U83" s="288"/>
      <c r="V83" s="288"/>
      <c r="W83" s="288"/>
      <c r="X83" s="288"/>
      <c r="Y83" s="288"/>
      <c r="Z83" s="288"/>
      <c r="AA83" s="288"/>
      <c r="AB83" s="288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</row>
    <row r="84" spans="1:57" x14ac:dyDescent="0.25"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</row>
    <row r="85" spans="1:57" x14ac:dyDescent="0.25"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</row>
    <row r="86" spans="1:57" x14ac:dyDescent="0.25"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</row>
    <row r="87" spans="1:57" x14ac:dyDescent="0.25"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</row>
    <row r="88" spans="1:57" x14ac:dyDescent="0.25"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</row>
    <row r="89" spans="1:57" x14ac:dyDescent="0.25"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</row>
    <row r="90" spans="1:57" x14ac:dyDescent="0.25"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</row>
    <row r="91" spans="1:57" x14ac:dyDescent="0.25"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</row>
    <row r="92" spans="1:57" x14ac:dyDescent="0.25"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</row>
    <row r="93" spans="1:57" x14ac:dyDescent="0.25"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</row>
    <row r="94" spans="1:57" x14ac:dyDescent="0.25"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</row>
    <row r="95" spans="1:57" x14ac:dyDescent="0.25"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</row>
    <row r="96" spans="1:57" x14ac:dyDescent="0.25"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</row>
    <row r="97" spans="30:57" x14ac:dyDescent="0.25"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</row>
    <row r="98" spans="30:57" x14ac:dyDescent="0.25"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</row>
    <row r="99" spans="30:57" x14ac:dyDescent="0.25"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</row>
    <row r="100" spans="30:57" x14ac:dyDescent="0.25"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</row>
    <row r="133" spans="57:57" x14ac:dyDescent="0.25">
      <c r="BE133" s="8"/>
    </row>
    <row r="134" spans="57:57" x14ac:dyDescent="0.25">
      <c r="BE134" s="8"/>
    </row>
    <row r="189" spans="57:57" x14ac:dyDescent="0.25">
      <c r="BE189" s="8"/>
    </row>
    <row r="190" spans="57:57" x14ac:dyDescent="0.25">
      <c r="BE190" s="8"/>
    </row>
  </sheetData>
  <mergeCells count="46">
    <mergeCell ref="A45:AB45"/>
    <mergeCell ref="A46:AB46"/>
    <mergeCell ref="A47:AB47"/>
    <mergeCell ref="A48:AB48"/>
    <mergeCell ref="A82:AB82"/>
    <mergeCell ref="A83:AB83"/>
    <mergeCell ref="R8:T8"/>
    <mergeCell ref="V8:X8"/>
    <mergeCell ref="Z8:AB8"/>
    <mergeCell ref="B50:D50"/>
    <mergeCell ref="F50:H50"/>
    <mergeCell ref="J50:L50"/>
    <mergeCell ref="N50:P50"/>
    <mergeCell ref="R50:T50"/>
    <mergeCell ref="V50:X50"/>
    <mergeCell ref="Z50:AB50"/>
    <mergeCell ref="A8:A9"/>
    <mergeCell ref="A50:A51"/>
    <mergeCell ref="B8:D8"/>
    <mergeCell ref="F8:H8"/>
    <mergeCell ref="J8:L8"/>
    <mergeCell ref="N8:P8"/>
    <mergeCell ref="A40:AB40"/>
    <mergeCell ref="A41:AB41"/>
    <mergeCell ref="A43:AB43"/>
    <mergeCell ref="A44:AB44"/>
    <mergeCell ref="A1:AB1"/>
    <mergeCell ref="A2:AB2"/>
    <mergeCell ref="A3:AB3"/>
    <mergeCell ref="A4:AB4"/>
    <mergeCell ref="A5:AB5"/>
    <mergeCell ref="A6:AB6"/>
    <mergeCell ref="AD2:BE2"/>
    <mergeCell ref="AD3:BE3"/>
    <mergeCell ref="AD4:BE4"/>
    <mergeCell ref="AD5:BE5"/>
    <mergeCell ref="AD6:BE6"/>
    <mergeCell ref="AD7:BE7"/>
    <mergeCell ref="AD8:AD9"/>
    <mergeCell ref="AE8:AG8"/>
    <mergeCell ref="AI8:AK8"/>
    <mergeCell ref="AM8:AO8"/>
    <mergeCell ref="AQ8:AS8"/>
    <mergeCell ref="AU8:AW8"/>
    <mergeCell ref="AY8:BA8"/>
    <mergeCell ref="BC8:BE8"/>
  </mergeCells>
  <hyperlinks>
    <hyperlink ref="BG43" location="INDICE!A1" display="Indice"/>
    <hyperlink ref="BG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3" fitToHeight="2" orientation="landscape" r:id="rId1"/>
  <headerFooter alignWithMargins="0"/>
  <rowBreaks count="1" manualBreakCount="1">
    <brk id="41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N1:P2"/>
  <sheetViews>
    <sheetView showGridLines="0" workbookViewId="0">
      <selection activeCell="N12" sqref="N12"/>
    </sheetView>
  </sheetViews>
  <sheetFormatPr baseColWidth="10" defaultRowHeight="15" x14ac:dyDescent="0.25"/>
  <sheetData>
    <row r="1" spans="14:16" ht="15.75" thickBot="1" x14ac:dyDescent="0.3"/>
    <row r="2" spans="14:16" ht="19.5" thickBot="1" x14ac:dyDescent="0.3">
      <c r="N2" s="33"/>
      <c r="O2" s="260" t="s">
        <v>127</v>
      </c>
      <c r="P2" s="33"/>
    </row>
  </sheetData>
  <hyperlinks>
    <hyperlink ref="O2" location="INDICE!A1" display="Indic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I1:K2"/>
  <sheetViews>
    <sheetView showGridLines="0" workbookViewId="0">
      <selection activeCell="N13" sqref="N13"/>
    </sheetView>
  </sheetViews>
  <sheetFormatPr baseColWidth="10" defaultRowHeight="15" x14ac:dyDescent="0.25"/>
  <sheetData>
    <row r="1" spans="9:11" ht="15.75" thickBot="1" x14ac:dyDescent="0.3"/>
    <row r="2" spans="9:11" ht="19.5" thickBot="1" x14ac:dyDescent="0.3">
      <c r="I2" s="33"/>
      <c r="J2" s="260" t="s">
        <v>127</v>
      </c>
      <c r="K2" s="33"/>
    </row>
  </sheetData>
  <hyperlinks>
    <hyperlink ref="J2" location="INDICE!A1" display="I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33"/>
  <sheetViews>
    <sheetView zoomScaleNormal="100" zoomScaleSheetLayoutView="100" workbookViewId="0">
      <selection activeCell="L23" sqref="L23"/>
    </sheetView>
  </sheetViews>
  <sheetFormatPr baseColWidth="10" defaultRowHeight="12.75" x14ac:dyDescent="0.25"/>
  <cols>
    <col min="1" max="1" width="10.7109375" style="4" customWidth="1"/>
    <col min="2" max="3" width="11.7109375" style="4" customWidth="1"/>
    <col min="4" max="4" width="1.7109375" style="4" customWidth="1"/>
    <col min="5" max="6" width="11.7109375" style="4" customWidth="1"/>
    <col min="7" max="7" width="1.7109375" style="4" customWidth="1"/>
    <col min="8" max="9" width="11.7109375" style="4" customWidth="1"/>
    <col min="10" max="256" width="11.42578125" style="4"/>
    <col min="257" max="258" width="14.28515625" style="4" customWidth="1"/>
    <col min="259" max="259" width="1.7109375" style="4" customWidth="1"/>
    <col min="260" max="261" width="14.28515625" style="4" customWidth="1"/>
    <col min="262" max="262" width="1.7109375" style="4" customWidth="1"/>
    <col min="263" max="264" width="14.28515625" style="4" customWidth="1"/>
    <col min="265" max="512" width="11.42578125" style="4"/>
    <col min="513" max="514" width="14.28515625" style="4" customWidth="1"/>
    <col min="515" max="515" width="1.7109375" style="4" customWidth="1"/>
    <col min="516" max="517" width="14.28515625" style="4" customWidth="1"/>
    <col min="518" max="518" width="1.7109375" style="4" customWidth="1"/>
    <col min="519" max="520" width="14.28515625" style="4" customWidth="1"/>
    <col min="521" max="768" width="11.42578125" style="4"/>
    <col min="769" max="770" width="14.28515625" style="4" customWidth="1"/>
    <col min="771" max="771" width="1.7109375" style="4" customWidth="1"/>
    <col min="772" max="773" width="14.28515625" style="4" customWidth="1"/>
    <col min="774" max="774" width="1.7109375" style="4" customWidth="1"/>
    <col min="775" max="776" width="14.28515625" style="4" customWidth="1"/>
    <col min="777" max="1024" width="11.42578125" style="4"/>
    <col min="1025" max="1026" width="14.28515625" style="4" customWidth="1"/>
    <col min="1027" max="1027" width="1.7109375" style="4" customWidth="1"/>
    <col min="1028" max="1029" width="14.28515625" style="4" customWidth="1"/>
    <col min="1030" max="1030" width="1.7109375" style="4" customWidth="1"/>
    <col min="1031" max="1032" width="14.28515625" style="4" customWidth="1"/>
    <col min="1033" max="1280" width="11.42578125" style="4"/>
    <col min="1281" max="1282" width="14.28515625" style="4" customWidth="1"/>
    <col min="1283" max="1283" width="1.7109375" style="4" customWidth="1"/>
    <col min="1284" max="1285" width="14.28515625" style="4" customWidth="1"/>
    <col min="1286" max="1286" width="1.7109375" style="4" customWidth="1"/>
    <col min="1287" max="1288" width="14.28515625" style="4" customWidth="1"/>
    <col min="1289" max="1536" width="11.42578125" style="4"/>
    <col min="1537" max="1538" width="14.28515625" style="4" customWidth="1"/>
    <col min="1539" max="1539" width="1.7109375" style="4" customWidth="1"/>
    <col min="1540" max="1541" width="14.28515625" style="4" customWidth="1"/>
    <col min="1542" max="1542" width="1.7109375" style="4" customWidth="1"/>
    <col min="1543" max="1544" width="14.28515625" style="4" customWidth="1"/>
    <col min="1545" max="1792" width="11.42578125" style="4"/>
    <col min="1793" max="1794" width="14.28515625" style="4" customWidth="1"/>
    <col min="1795" max="1795" width="1.7109375" style="4" customWidth="1"/>
    <col min="1796" max="1797" width="14.28515625" style="4" customWidth="1"/>
    <col min="1798" max="1798" width="1.7109375" style="4" customWidth="1"/>
    <col min="1799" max="1800" width="14.28515625" style="4" customWidth="1"/>
    <col min="1801" max="2048" width="11.42578125" style="4"/>
    <col min="2049" max="2050" width="14.28515625" style="4" customWidth="1"/>
    <col min="2051" max="2051" width="1.7109375" style="4" customWidth="1"/>
    <col min="2052" max="2053" width="14.28515625" style="4" customWidth="1"/>
    <col min="2054" max="2054" width="1.7109375" style="4" customWidth="1"/>
    <col min="2055" max="2056" width="14.28515625" style="4" customWidth="1"/>
    <col min="2057" max="2304" width="11.42578125" style="4"/>
    <col min="2305" max="2306" width="14.28515625" style="4" customWidth="1"/>
    <col min="2307" max="2307" width="1.7109375" style="4" customWidth="1"/>
    <col min="2308" max="2309" width="14.28515625" style="4" customWidth="1"/>
    <col min="2310" max="2310" width="1.7109375" style="4" customWidth="1"/>
    <col min="2311" max="2312" width="14.28515625" style="4" customWidth="1"/>
    <col min="2313" max="2560" width="11.42578125" style="4"/>
    <col min="2561" max="2562" width="14.28515625" style="4" customWidth="1"/>
    <col min="2563" max="2563" width="1.7109375" style="4" customWidth="1"/>
    <col min="2564" max="2565" width="14.28515625" style="4" customWidth="1"/>
    <col min="2566" max="2566" width="1.7109375" style="4" customWidth="1"/>
    <col min="2567" max="2568" width="14.28515625" style="4" customWidth="1"/>
    <col min="2569" max="2816" width="11.42578125" style="4"/>
    <col min="2817" max="2818" width="14.28515625" style="4" customWidth="1"/>
    <col min="2819" max="2819" width="1.7109375" style="4" customWidth="1"/>
    <col min="2820" max="2821" width="14.28515625" style="4" customWidth="1"/>
    <col min="2822" max="2822" width="1.7109375" style="4" customWidth="1"/>
    <col min="2823" max="2824" width="14.28515625" style="4" customWidth="1"/>
    <col min="2825" max="3072" width="11.42578125" style="4"/>
    <col min="3073" max="3074" width="14.28515625" style="4" customWidth="1"/>
    <col min="3075" max="3075" width="1.7109375" style="4" customWidth="1"/>
    <col min="3076" max="3077" width="14.28515625" style="4" customWidth="1"/>
    <col min="3078" max="3078" width="1.7109375" style="4" customWidth="1"/>
    <col min="3079" max="3080" width="14.28515625" style="4" customWidth="1"/>
    <col min="3081" max="3328" width="11.42578125" style="4"/>
    <col min="3329" max="3330" width="14.28515625" style="4" customWidth="1"/>
    <col min="3331" max="3331" width="1.7109375" style="4" customWidth="1"/>
    <col min="3332" max="3333" width="14.28515625" style="4" customWidth="1"/>
    <col min="3334" max="3334" width="1.7109375" style="4" customWidth="1"/>
    <col min="3335" max="3336" width="14.28515625" style="4" customWidth="1"/>
    <col min="3337" max="3584" width="11.42578125" style="4"/>
    <col min="3585" max="3586" width="14.28515625" style="4" customWidth="1"/>
    <col min="3587" max="3587" width="1.7109375" style="4" customWidth="1"/>
    <col min="3588" max="3589" width="14.28515625" style="4" customWidth="1"/>
    <col min="3590" max="3590" width="1.7109375" style="4" customWidth="1"/>
    <col min="3591" max="3592" width="14.28515625" style="4" customWidth="1"/>
    <col min="3593" max="3840" width="11.42578125" style="4"/>
    <col min="3841" max="3842" width="14.28515625" style="4" customWidth="1"/>
    <col min="3843" max="3843" width="1.7109375" style="4" customWidth="1"/>
    <col min="3844" max="3845" width="14.28515625" style="4" customWidth="1"/>
    <col min="3846" max="3846" width="1.7109375" style="4" customWidth="1"/>
    <col min="3847" max="3848" width="14.28515625" style="4" customWidth="1"/>
    <col min="3849" max="4096" width="11.42578125" style="4"/>
    <col min="4097" max="4098" width="14.28515625" style="4" customWidth="1"/>
    <col min="4099" max="4099" width="1.7109375" style="4" customWidth="1"/>
    <col min="4100" max="4101" width="14.28515625" style="4" customWidth="1"/>
    <col min="4102" max="4102" width="1.7109375" style="4" customWidth="1"/>
    <col min="4103" max="4104" width="14.28515625" style="4" customWidth="1"/>
    <col min="4105" max="4352" width="11.42578125" style="4"/>
    <col min="4353" max="4354" width="14.28515625" style="4" customWidth="1"/>
    <col min="4355" max="4355" width="1.7109375" style="4" customWidth="1"/>
    <col min="4356" max="4357" width="14.28515625" style="4" customWidth="1"/>
    <col min="4358" max="4358" width="1.7109375" style="4" customWidth="1"/>
    <col min="4359" max="4360" width="14.28515625" style="4" customWidth="1"/>
    <col min="4361" max="4608" width="11.42578125" style="4"/>
    <col min="4609" max="4610" width="14.28515625" style="4" customWidth="1"/>
    <col min="4611" max="4611" width="1.7109375" style="4" customWidth="1"/>
    <col min="4612" max="4613" width="14.28515625" style="4" customWidth="1"/>
    <col min="4614" max="4614" width="1.7109375" style="4" customWidth="1"/>
    <col min="4615" max="4616" width="14.28515625" style="4" customWidth="1"/>
    <col min="4617" max="4864" width="11.42578125" style="4"/>
    <col min="4865" max="4866" width="14.28515625" style="4" customWidth="1"/>
    <col min="4867" max="4867" width="1.7109375" style="4" customWidth="1"/>
    <col min="4868" max="4869" width="14.28515625" style="4" customWidth="1"/>
    <col min="4870" max="4870" width="1.7109375" style="4" customWidth="1"/>
    <col min="4871" max="4872" width="14.28515625" style="4" customWidth="1"/>
    <col min="4873" max="5120" width="11.42578125" style="4"/>
    <col min="5121" max="5122" width="14.28515625" style="4" customWidth="1"/>
    <col min="5123" max="5123" width="1.7109375" style="4" customWidth="1"/>
    <col min="5124" max="5125" width="14.28515625" style="4" customWidth="1"/>
    <col min="5126" max="5126" width="1.7109375" style="4" customWidth="1"/>
    <col min="5127" max="5128" width="14.28515625" style="4" customWidth="1"/>
    <col min="5129" max="5376" width="11.42578125" style="4"/>
    <col min="5377" max="5378" width="14.28515625" style="4" customWidth="1"/>
    <col min="5379" max="5379" width="1.7109375" style="4" customWidth="1"/>
    <col min="5380" max="5381" width="14.28515625" style="4" customWidth="1"/>
    <col min="5382" max="5382" width="1.7109375" style="4" customWidth="1"/>
    <col min="5383" max="5384" width="14.28515625" style="4" customWidth="1"/>
    <col min="5385" max="5632" width="11.42578125" style="4"/>
    <col min="5633" max="5634" width="14.28515625" style="4" customWidth="1"/>
    <col min="5635" max="5635" width="1.7109375" style="4" customWidth="1"/>
    <col min="5636" max="5637" width="14.28515625" style="4" customWidth="1"/>
    <col min="5638" max="5638" width="1.7109375" style="4" customWidth="1"/>
    <col min="5639" max="5640" width="14.28515625" style="4" customWidth="1"/>
    <col min="5641" max="5888" width="11.42578125" style="4"/>
    <col min="5889" max="5890" width="14.28515625" style="4" customWidth="1"/>
    <col min="5891" max="5891" width="1.7109375" style="4" customWidth="1"/>
    <col min="5892" max="5893" width="14.28515625" style="4" customWidth="1"/>
    <col min="5894" max="5894" width="1.7109375" style="4" customWidth="1"/>
    <col min="5895" max="5896" width="14.28515625" style="4" customWidth="1"/>
    <col min="5897" max="6144" width="11.42578125" style="4"/>
    <col min="6145" max="6146" width="14.28515625" style="4" customWidth="1"/>
    <col min="6147" max="6147" width="1.7109375" style="4" customWidth="1"/>
    <col min="6148" max="6149" width="14.28515625" style="4" customWidth="1"/>
    <col min="6150" max="6150" width="1.7109375" style="4" customWidth="1"/>
    <col min="6151" max="6152" width="14.28515625" style="4" customWidth="1"/>
    <col min="6153" max="6400" width="11.42578125" style="4"/>
    <col min="6401" max="6402" width="14.28515625" style="4" customWidth="1"/>
    <col min="6403" max="6403" width="1.7109375" style="4" customWidth="1"/>
    <col min="6404" max="6405" width="14.28515625" style="4" customWidth="1"/>
    <col min="6406" max="6406" width="1.7109375" style="4" customWidth="1"/>
    <col min="6407" max="6408" width="14.28515625" style="4" customWidth="1"/>
    <col min="6409" max="6656" width="11.42578125" style="4"/>
    <col min="6657" max="6658" width="14.28515625" style="4" customWidth="1"/>
    <col min="6659" max="6659" width="1.7109375" style="4" customWidth="1"/>
    <col min="6660" max="6661" width="14.28515625" style="4" customWidth="1"/>
    <col min="6662" max="6662" width="1.7109375" style="4" customWidth="1"/>
    <col min="6663" max="6664" width="14.28515625" style="4" customWidth="1"/>
    <col min="6665" max="6912" width="11.42578125" style="4"/>
    <col min="6913" max="6914" width="14.28515625" style="4" customWidth="1"/>
    <col min="6915" max="6915" width="1.7109375" style="4" customWidth="1"/>
    <col min="6916" max="6917" width="14.28515625" style="4" customWidth="1"/>
    <col min="6918" max="6918" width="1.7109375" style="4" customWidth="1"/>
    <col min="6919" max="6920" width="14.28515625" style="4" customWidth="1"/>
    <col min="6921" max="7168" width="11.42578125" style="4"/>
    <col min="7169" max="7170" width="14.28515625" style="4" customWidth="1"/>
    <col min="7171" max="7171" width="1.7109375" style="4" customWidth="1"/>
    <col min="7172" max="7173" width="14.28515625" style="4" customWidth="1"/>
    <col min="7174" max="7174" width="1.7109375" style="4" customWidth="1"/>
    <col min="7175" max="7176" width="14.28515625" style="4" customWidth="1"/>
    <col min="7177" max="7424" width="11.42578125" style="4"/>
    <col min="7425" max="7426" width="14.28515625" style="4" customWidth="1"/>
    <col min="7427" max="7427" width="1.7109375" style="4" customWidth="1"/>
    <col min="7428" max="7429" width="14.28515625" style="4" customWidth="1"/>
    <col min="7430" max="7430" width="1.7109375" style="4" customWidth="1"/>
    <col min="7431" max="7432" width="14.28515625" style="4" customWidth="1"/>
    <col min="7433" max="7680" width="11.42578125" style="4"/>
    <col min="7681" max="7682" width="14.28515625" style="4" customWidth="1"/>
    <col min="7683" max="7683" width="1.7109375" style="4" customWidth="1"/>
    <col min="7684" max="7685" width="14.28515625" style="4" customWidth="1"/>
    <col min="7686" max="7686" width="1.7109375" style="4" customWidth="1"/>
    <col min="7687" max="7688" width="14.28515625" style="4" customWidth="1"/>
    <col min="7689" max="7936" width="11.42578125" style="4"/>
    <col min="7937" max="7938" width="14.28515625" style="4" customWidth="1"/>
    <col min="7939" max="7939" width="1.7109375" style="4" customWidth="1"/>
    <col min="7940" max="7941" width="14.28515625" style="4" customWidth="1"/>
    <col min="7942" max="7942" width="1.7109375" style="4" customWidth="1"/>
    <col min="7943" max="7944" width="14.28515625" style="4" customWidth="1"/>
    <col min="7945" max="8192" width="11.42578125" style="4"/>
    <col min="8193" max="8194" width="14.28515625" style="4" customWidth="1"/>
    <col min="8195" max="8195" width="1.7109375" style="4" customWidth="1"/>
    <col min="8196" max="8197" width="14.28515625" style="4" customWidth="1"/>
    <col min="8198" max="8198" width="1.7109375" style="4" customWidth="1"/>
    <col min="8199" max="8200" width="14.28515625" style="4" customWidth="1"/>
    <col min="8201" max="8448" width="11.42578125" style="4"/>
    <col min="8449" max="8450" width="14.28515625" style="4" customWidth="1"/>
    <col min="8451" max="8451" width="1.7109375" style="4" customWidth="1"/>
    <col min="8452" max="8453" width="14.28515625" style="4" customWidth="1"/>
    <col min="8454" max="8454" width="1.7109375" style="4" customWidth="1"/>
    <col min="8455" max="8456" width="14.28515625" style="4" customWidth="1"/>
    <col min="8457" max="8704" width="11.42578125" style="4"/>
    <col min="8705" max="8706" width="14.28515625" style="4" customWidth="1"/>
    <col min="8707" max="8707" width="1.7109375" style="4" customWidth="1"/>
    <col min="8708" max="8709" width="14.28515625" style="4" customWidth="1"/>
    <col min="8710" max="8710" width="1.7109375" style="4" customWidth="1"/>
    <col min="8711" max="8712" width="14.28515625" style="4" customWidth="1"/>
    <col min="8713" max="8960" width="11.42578125" style="4"/>
    <col min="8961" max="8962" width="14.28515625" style="4" customWidth="1"/>
    <col min="8963" max="8963" width="1.7109375" style="4" customWidth="1"/>
    <col min="8964" max="8965" width="14.28515625" style="4" customWidth="1"/>
    <col min="8966" max="8966" width="1.7109375" style="4" customWidth="1"/>
    <col min="8967" max="8968" width="14.28515625" style="4" customWidth="1"/>
    <col min="8969" max="9216" width="11.42578125" style="4"/>
    <col min="9217" max="9218" width="14.28515625" style="4" customWidth="1"/>
    <col min="9219" max="9219" width="1.7109375" style="4" customWidth="1"/>
    <col min="9220" max="9221" width="14.28515625" style="4" customWidth="1"/>
    <col min="9222" max="9222" width="1.7109375" style="4" customWidth="1"/>
    <col min="9223" max="9224" width="14.28515625" style="4" customWidth="1"/>
    <col min="9225" max="9472" width="11.42578125" style="4"/>
    <col min="9473" max="9474" width="14.28515625" style="4" customWidth="1"/>
    <col min="9475" max="9475" width="1.7109375" style="4" customWidth="1"/>
    <col min="9476" max="9477" width="14.28515625" style="4" customWidth="1"/>
    <col min="9478" max="9478" width="1.7109375" style="4" customWidth="1"/>
    <col min="9479" max="9480" width="14.28515625" style="4" customWidth="1"/>
    <col min="9481" max="9728" width="11.42578125" style="4"/>
    <col min="9729" max="9730" width="14.28515625" style="4" customWidth="1"/>
    <col min="9731" max="9731" width="1.7109375" style="4" customWidth="1"/>
    <col min="9732" max="9733" width="14.28515625" style="4" customWidth="1"/>
    <col min="9734" max="9734" width="1.7109375" style="4" customWidth="1"/>
    <col min="9735" max="9736" width="14.28515625" style="4" customWidth="1"/>
    <col min="9737" max="9984" width="11.42578125" style="4"/>
    <col min="9985" max="9986" width="14.28515625" style="4" customWidth="1"/>
    <col min="9987" max="9987" width="1.7109375" style="4" customWidth="1"/>
    <col min="9988" max="9989" width="14.28515625" style="4" customWidth="1"/>
    <col min="9990" max="9990" width="1.7109375" style="4" customWidth="1"/>
    <col min="9991" max="9992" width="14.28515625" style="4" customWidth="1"/>
    <col min="9993" max="10240" width="11.42578125" style="4"/>
    <col min="10241" max="10242" width="14.28515625" style="4" customWidth="1"/>
    <col min="10243" max="10243" width="1.7109375" style="4" customWidth="1"/>
    <col min="10244" max="10245" width="14.28515625" style="4" customWidth="1"/>
    <col min="10246" max="10246" width="1.7109375" style="4" customWidth="1"/>
    <col min="10247" max="10248" width="14.28515625" style="4" customWidth="1"/>
    <col min="10249" max="10496" width="11.42578125" style="4"/>
    <col min="10497" max="10498" width="14.28515625" style="4" customWidth="1"/>
    <col min="10499" max="10499" width="1.7109375" style="4" customWidth="1"/>
    <col min="10500" max="10501" width="14.28515625" style="4" customWidth="1"/>
    <col min="10502" max="10502" width="1.7109375" style="4" customWidth="1"/>
    <col min="10503" max="10504" width="14.28515625" style="4" customWidth="1"/>
    <col min="10505" max="10752" width="11.42578125" style="4"/>
    <col min="10753" max="10754" width="14.28515625" style="4" customWidth="1"/>
    <col min="10755" max="10755" width="1.7109375" style="4" customWidth="1"/>
    <col min="10756" max="10757" width="14.28515625" style="4" customWidth="1"/>
    <col min="10758" max="10758" width="1.7109375" style="4" customWidth="1"/>
    <col min="10759" max="10760" width="14.28515625" style="4" customWidth="1"/>
    <col min="10761" max="11008" width="11.42578125" style="4"/>
    <col min="11009" max="11010" width="14.28515625" style="4" customWidth="1"/>
    <col min="11011" max="11011" width="1.7109375" style="4" customWidth="1"/>
    <col min="11012" max="11013" width="14.28515625" style="4" customWidth="1"/>
    <col min="11014" max="11014" width="1.7109375" style="4" customWidth="1"/>
    <col min="11015" max="11016" width="14.28515625" style="4" customWidth="1"/>
    <col min="11017" max="11264" width="11.42578125" style="4"/>
    <col min="11265" max="11266" width="14.28515625" style="4" customWidth="1"/>
    <col min="11267" max="11267" width="1.7109375" style="4" customWidth="1"/>
    <col min="11268" max="11269" width="14.28515625" style="4" customWidth="1"/>
    <col min="11270" max="11270" width="1.7109375" style="4" customWidth="1"/>
    <col min="11271" max="11272" width="14.28515625" style="4" customWidth="1"/>
    <col min="11273" max="11520" width="11.42578125" style="4"/>
    <col min="11521" max="11522" width="14.28515625" style="4" customWidth="1"/>
    <col min="11523" max="11523" width="1.7109375" style="4" customWidth="1"/>
    <col min="11524" max="11525" width="14.28515625" style="4" customWidth="1"/>
    <col min="11526" max="11526" width="1.7109375" style="4" customWidth="1"/>
    <col min="11527" max="11528" width="14.28515625" style="4" customWidth="1"/>
    <col min="11529" max="11776" width="11.42578125" style="4"/>
    <col min="11777" max="11778" width="14.28515625" style="4" customWidth="1"/>
    <col min="11779" max="11779" width="1.7109375" style="4" customWidth="1"/>
    <col min="11780" max="11781" width="14.28515625" style="4" customWidth="1"/>
    <col min="11782" max="11782" width="1.7109375" style="4" customWidth="1"/>
    <col min="11783" max="11784" width="14.28515625" style="4" customWidth="1"/>
    <col min="11785" max="12032" width="11.42578125" style="4"/>
    <col min="12033" max="12034" width="14.28515625" style="4" customWidth="1"/>
    <col min="12035" max="12035" width="1.7109375" style="4" customWidth="1"/>
    <col min="12036" max="12037" width="14.28515625" style="4" customWidth="1"/>
    <col min="12038" max="12038" width="1.7109375" style="4" customWidth="1"/>
    <col min="12039" max="12040" width="14.28515625" style="4" customWidth="1"/>
    <col min="12041" max="12288" width="11.42578125" style="4"/>
    <col min="12289" max="12290" width="14.28515625" style="4" customWidth="1"/>
    <col min="12291" max="12291" width="1.7109375" style="4" customWidth="1"/>
    <col min="12292" max="12293" width="14.28515625" style="4" customWidth="1"/>
    <col min="12294" max="12294" width="1.7109375" style="4" customWidth="1"/>
    <col min="12295" max="12296" width="14.28515625" style="4" customWidth="1"/>
    <col min="12297" max="12544" width="11.42578125" style="4"/>
    <col min="12545" max="12546" width="14.28515625" style="4" customWidth="1"/>
    <col min="12547" max="12547" width="1.7109375" style="4" customWidth="1"/>
    <col min="12548" max="12549" width="14.28515625" style="4" customWidth="1"/>
    <col min="12550" max="12550" width="1.7109375" style="4" customWidth="1"/>
    <col min="12551" max="12552" width="14.28515625" style="4" customWidth="1"/>
    <col min="12553" max="12800" width="11.42578125" style="4"/>
    <col min="12801" max="12802" width="14.28515625" style="4" customWidth="1"/>
    <col min="12803" max="12803" width="1.7109375" style="4" customWidth="1"/>
    <col min="12804" max="12805" width="14.28515625" style="4" customWidth="1"/>
    <col min="12806" max="12806" width="1.7109375" style="4" customWidth="1"/>
    <col min="12807" max="12808" width="14.28515625" style="4" customWidth="1"/>
    <col min="12809" max="13056" width="11.42578125" style="4"/>
    <col min="13057" max="13058" width="14.28515625" style="4" customWidth="1"/>
    <col min="13059" max="13059" width="1.7109375" style="4" customWidth="1"/>
    <col min="13060" max="13061" width="14.28515625" style="4" customWidth="1"/>
    <col min="13062" max="13062" width="1.7109375" style="4" customWidth="1"/>
    <col min="13063" max="13064" width="14.28515625" style="4" customWidth="1"/>
    <col min="13065" max="13312" width="11.42578125" style="4"/>
    <col min="13313" max="13314" width="14.28515625" style="4" customWidth="1"/>
    <col min="13315" max="13315" width="1.7109375" style="4" customWidth="1"/>
    <col min="13316" max="13317" width="14.28515625" style="4" customWidth="1"/>
    <col min="13318" max="13318" width="1.7109375" style="4" customWidth="1"/>
    <col min="13319" max="13320" width="14.28515625" style="4" customWidth="1"/>
    <col min="13321" max="13568" width="11.42578125" style="4"/>
    <col min="13569" max="13570" width="14.28515625" style="4" customWidth="1"/>
    <col min="13571" max="13571" width="1.7109375" style="4" customWidth="1"/>
    <col min="13572" max="13573" width="14.28515625" style="4" customWidth="1"/>
    <col min="13574" max="13574" width="1.7109375" style="4" customWidth="1"/>
    <col min="13575" max="13576" width="14.28515625" style="4" customWidth="1"/>
    <col min="13577" max="13824" width="11.42578125" style="4"/>
    <col min="13825" max="13826" width="14.28515625" style="4" customWidth="1"/>
    <col min="13827" max="13827" width="1.7109375" style="4" customWidth="1"/>
    <col min="13828" max="13829" width="14.28515625" style="4" customWidth="1"/>
    <col min="13830" max="13830" width="1.7109375" style="4" customWidth="1"/>
    <col min="13831" max="13832" width="14.28515625" style="4" customWidth="1"/>
    <col min="13833" max="14080" width="11.42578125" style="4"/>
    <col min="14081" max="14082" width="14.28515625" style="4" customWidth="1"/>
    <col min="14083" max="14083" width="1.7109375" style="4" customWidth="1"/>
    <col min="14084" max="14085" width="14.28515625" style="4" customWidth="1"/>
    <col min="14086" max="14086" width="1.7109375" style="4" customWidth="1"/>
    <col min="14087" max="14088" width="14.28515625" style="4" customWidth="1"/>
    <col min="14089" max="14336" width="11.42578125" style="4"/>
    <col min="14337" max="14338" width="14.28515625" style="4" customWidth="1"/>
    <col min="14339" max="14339" width="1.7109375" style="4" customWidth="1"/>
    <col min="14340" max="14341" width="14.28515625" style="4" customWidth="1"/>
    <col min="14342" max="14342" width="1.7109375" style="4" customWidth="1"/>
    <col min="14343" max="14344" width="14.28515625" style="4" customWidth="1"/>
    <col min="14345" max="14592" width="11.42578125" style="4"/>
    <col min="14593" max="14594" width="14.28515625" style="4" customWidth="1"/>
    <col min="14595" max="14595" width="1.7109375" style="4" customWidth="1"/>
    <col min="14596" max="14597" width="14.28515625" style="4" customWidth="1"/>
    <col min="14598" max="14598" width="1.7109375" style="4" customWidth="1"/>
    <col min="14599" max="14600" width="14.28515625" style="4" customWidth="1"/>
    <col min="14601" max="14848" width="11.42578125" style="4"/>
    <col min="14849" max="14850" width="14.28515625" style="4" customWidth="1"/>
    <col min="14851" max="14851" width="1.7109375" style="4" customWidth="1"/>
    <col min="14852" max="14853" width="14.28515625" style="4" customWidth="1"/>
    <col min="14854" max="14854" width="1.7109375" style="4" customWidth="1"/>
    <col min="14855" max="14856" width="14.28515625" style="4" customWidth="1"/>
    <col min="14857" max="15104" width="11.42578125" style="4"/>
    <col min="15105" max="15106" width="14.28515625" style="4" customWidth="1"/>
    <col min="15107" max="15107" width="1.7109375" style="4" customWidth="1"/>
    <col min="15108" max="15109" width="14.28515625" style="4" customWidth="1"/>
    <col min="15110" max="15110" width="1.7109375" style="4" customWidth="1"/>
    <col min="15111" max="15112" width="14.28515625" style="4" customWidth="1"/>
    <col min="15113" max="15360" width="11.42578125" style="4"/>
    <col min="15361" max="15362" width="14.28515625" style="4" customWidth="1"/>
    <col min="15363" max="15363" width="1.7109375" style="4" customWidth="1"/>
    <col min="15364" max="15365" width="14.28515625" style="4" customWidth="1"/>
    <col min="15366" max="15366" width="1.7109375" style="4" customWidth="1"/>
    <col min="15367" max="15368" width="14.28515625" style="4" customWidth="1"/>
    <col min="15369" max="15616" width="11.42578125" style="4"/>
    <col min="15617" max="15618" width="14.28515625" style="4" customWidth="1"/>
    <col min="15619" max="15619" width="1.7109375" style="4" customWidth="1"/>
    <col min="15620" max="15621" width="14.28515625" style="4" customWidth="1"/>
    <col min="15622" max="15622" width="1.7109375" style="4" customWidth="1"/>
    <col min="15623" max="15624" width="14.28515625" style="4" customWidth="1"/>
    <col min="15625" max="15872" width="11.42578125" style="4"/>
    <col min="15873" max="15874" width="14.28515625" style="4" customWidth="1"/>
    <col min="15875" max="15875" width="1.7109375" style="4" customWidth="1"/>
    <col min="15876" max="15877" width="14.28515625" style="4" customWidth="1"/>
    <col min="15878" max="15878" width="1.7109375" style="4" customWidth="1"/>
    <col min="15879" max="15880" width="14.28515625" style="4" customWidth="1"/>
    <col min="15881" max="16128" width="11.42578125" style="4"/>
    <col min="16129" max="16130" width="14.28515625" style="4" customWidth="1"/>
    <col min="16131" max="16131" width="1.7109375" style="4" customWidth="1"/>
    <col min="16132" max="16133" width="14.28515625" style="4" customWidth="1"/>
    <col min="16134" max="16134" width="1.7109375" style="4" customWidth="1"/>
    <col min="16135" max="16136" width="14.28515625" style="4" customWidth="1"/>
    <col min="16137" max="16384" width="11.42578125" style="4"/>
  </cols>
  <sheetData>
    <row r="1" spans="1:11" s="33" customFormat="1" ht="14.25" customHeight="1" thickBot="1" x14ac:dyDescent="0.3">
      <c r="A1" s="268" t="s">
        <v>89</v>
      </c>
      <c r="B1" s="268"/>
      <c r="C1" s="268"/>
      <c r="D1" s="268"/>
      <c r="E1" s="268"/>
      <c r="F1" s="268"/>
      <c r="G1" s="268"/>
      <c r="H1" s="268"/>
      <c r="I1" s="268"/>
      <c r="K1" s="260" t="s">
        <v>127</v>
      </c>
    </row>
    <row r="2" spans="1:11" s="33" customFormat="1" ht="15" x14ac:dyDescent="0.25">
      <c r="A2" s="268" t="s">
        <v>1</v>
      </c>
      <c r="B2" s="268"/>
      <c r="C2" s="268"/>
      <c r="D2" s="268"/>
      <c r="E2" s="268"/>
      <c r="F2" s="268"/>
      <c r="G2" s="268"/>
      <c r="H2" s="268"/>
      <c r="I2" s="268"/>
    </row>
    <row r="3" spans="1:11" s="33" customFormat="1" ht="15" x14ac:dyDescent="0.25">
      <c r="A3" s="268" t="s">
        <v>106</v>
      </c>
      <c r="B3" s="268"/>
      <c r="C3" s="268"/>
      <c r="D3" s="268"/>
      <c r="E3" s="268"/>
      <c r="F3" s="268"/>
      <c r="G3" s="268"/>
      <c r="H3" s="268"/>
      <c r="I3" s="268"/>
    </row>
    <row r="4" spans="1:11" s="33" customFormat="1" ht="15" x14ac:dyDescent="0.25">
      <c r="A4" s="268" t="s">
        <v>154</v>
      </c>
      <c r="B4" s="268"/>
      <c r="C4" s="268"/>
      <c r="D4" s="268"/>
      <c r="E4" s="268"/>
      <c r="F4" s="268"/>
      <c r="G4" s="268"/>
      <c r="H4" s="268"/>
      <c r="I4" s="268"/>
    </row>
    <row r="5" spans="1:11" s="33" customFormat="1" ht="15.75" thickBot="1" x14ac:dyDescent="0.3">
      <c r="A5" s="5"/>
      <c r="B5" s="20"/>
      <c r="C5" s="53"/>
      <c r="D5" s="53"/>
      <c r="E5" s="53"/>
      <c r="F5" s="53"/>
      <c r="G5" s="53"/>
      <c r="H5" s="53"/>
      <c r="I5" s="53"/>
    </row>
    <row r="6" spans="1:11" ht="13.5" customHeight="1" x14ac:dyDescent="0.25">
      <c r="A6" s="269" t="s">
        <v>10</v>
      </c>
      <c r="B6" s="269" t="s">
        <v>3</v>
      </c>
      <c r="C6" s="269"/>
      <c r="E6" s="273" t="s">
        <v>2</v>
      </c>
      <c r="F6" s="273"/>
      <c r="G6" s="273"/>
      <c r="H6" s="273"/>
      <c r="I6" s="273"/>
    </row>
    <row r="7" spans="1:11" ht="15" customHeight="1" x14ac:dyDescent="0.25">
      <c r="A7" s="270"/>
      <c r="B7" s="272"/>
      <c r="C7" s="272"/>
      <c r="E7" s="274" t="s">
        <v>4</v>
      </c>
      <c r="F7" s="274"/>
      <c r="H7" s="274" t="s">
        <v>5</v>
      </c>
      <c r="I7" s="274"/>
    </row>
    <row r="8" spans="1:11" s="220" customFormat="1" ht="24" customHeight="1" thickBot="1" x14ac:dyDescent="0.3">
      <c r="A8" s="271"/>
      <c r="B8" s="218" t="s">
        <v>6</v>
      </c>
      <c r="C8" s="218" t="s">
        <v>7</v>
      </c>
      <c r="D8" s="219"/>
      <c r="E8" s="218" t="s">
        <v>6</v>
      </c>
      <c r="F8" s="218" t="s">
        <v>7</v>
      </c>
      <c r="G8" s="219"/>
      <c r="H8" s="218" t="s">
        <v>6</v>
      </c>
      <c r="I8" s="218" t="s">
        <v>7</v>
      </c>
    </row>
    <row r="9" spans="1:11" s="22" customFormat="1" ht="15" customHeight="1" x14ac:dyDescent="0.25">
      <c r="A9" s="7">
        <v>1995</v>
      </c>
      <c r="B9" s="19">
        <v>47404</v>
      </c>
      <c r="C9" s="12">
        <v>9.3492190905200214</v>
      </c>
      <c r="D9" s="214"/>
      <c r="E9" s="19">
        <v>19377</v>
      </c>
      <c r="F9" s="12">
        <v>10.798595630851539</v>
      </c>
      <c r="G9" s="214"/>
      <c r="H9" s="19">
        <v>5525</v>
      </c>
      <c r="I9" s="12">
        <v>19.88053686445252</v>
      </c>
    </row>
    <row r="10" spans="1:11" s="22" customFormat="1" ht="15" customHeight="1" x14ac:dyDescent="0.25">
      <c r="A10" s="17">
        <v>1996</v>
      </c>
      <c r="B10" s="215">
        <v>59138</v>
      </c>
      <c r="C10" s="12">
        <v>11.403327786379949</v>
      </c>
      <c r="D10" s="216"/>
      <c r="E10" s="215">
        <v>20797</v>
      </c>
      <c r="F10" s="12">
        <v>11.354429412214325</v>
      </c>
      <c r="G10" s="216"/>
      <c r="H10" s="215">
        <v>6468</v>
      </c>
      <c r="I10" s="12">
        <v>25.798731602249614</v>
      </c>
    </row>
    <row r="11" spans="1:11" s="22" customFormat="1" ht="15" customHeight="1" x14ac:dyDescent="0.25">
      <c r="A11" s="17">
        <v>1997</v>
      </c>
      <c r="B11" s="215">
        <v>53228</v>
      </c>
      <c r="C11" s="12">
        <v>10.13339730007063</v>
      </c>
      <c r="D11" s="216"/>
      <c r="E11" s="215">
        <v>21521</v>
      </c>
      <c r="F11" s="12">
        <v>11.169412179906372</v>
      </c>
      <c r="G11" s="216"/>
      <c r="H11" s="215">
        <v>5515</v>
      </c>
      <c r="I11" s="12">
        <v>20.643833052592175</v>
      </c>
    </row>
    <row r="12" spans="1:11" s="22" customFormat="1" ht="15" customHeight="1" x14ac:dyDescent="0.25">
      <c r="A12" s="17">
        <v>1998</v>
      </c>
      <c r="B12" s="215">
        <v>53042</v>
      </c>
      <c r="C12" s="12">
        <v>10.014783710352562</v>
      </c>
      <c r="D12" s="216"/>
      <c r="E12" s="215">
        <v>21897</v>
      </c>
      <c r="F12" s="12">
        <v>10.817874169404442</v>
      </c>
      <c r="G12" s="194"/>
      <c r="H12" s="215" t="s">
        <v>8</v>
      </c>
      <c r="I12" s="12" t="s">
        <v>8</v>
      </c>
    </row>
    <row r="13" spans="1:11" s="22" customFormat="1" ht="15" customHeight="1" x14ac:dyDescent="0.25">
      <c r="A13" s="17">
        <v>1999</v>
      </c>
      <c r="B13" s="215">
        <v>50642</v>
      </c>
      <c r="C13" s="194">
        <v>9.4647859947631758</v>
      </c>
      <c r="D13" s="216"/>
      <c r="E13" s="215">
        <v>22444</v>
      </c>
      <c r="F13" s="194">
        <v>10.539810749254503</v>
      </c>
      <c r="G13" s="194"/>
      <c r="H13" s="215" t="s">
        <v>8</v>
      </c>
      <c r="I13" s="194" t="s">
        <v>8</v>
      </c>
    </row>
    <row r="14" spans="1:11" s="22" customFormat="1" ht="15" customHeight="1" x14ac:dyDescent="0.25">
      <c r="A14" s="17">
        <v>2000</v>
      </c>
      <c r="B14" s="215">
        <v>44419</v>
      </c>
      <c r="C14" s="194">
        <v>8.1999999999999993</v>
      </c>
      <c r="D14" s="216"/>
      <c r="E14" s="215">
        <v>20271</v>
      </c>
      <c r="F14" s="194">
        <v>8.8000000000000007</v>
      </c>
      <c r="G14" s="194"/>
      <c r="H14" s="215" t="s">
        <v>8</v>
      </c>
      <c r="I14" s="194" t="s">
        <v>8</v>
      </c>
    </row>
    <row r="15" spans="1:11" s="22" customFormat="1" ht="15" customHeight="1" x14ac:dyDescent="0.25">
      <c r="A15" s="17">
        <v>2001</v>
      </c>
      <c r="B15" s="215">
        <v>45330</v>
      </c>
      <c r="C15" s="194">
        <v>8.4</v>
      </c>
      <c r="D15" s="216"/>
      <c r="E15" s="215">
        <f>22245-39</f>
        <v>22206</v>
      </c>
      <c r="F15" s="194">
        <v>9.1999999999999993</v>
      </c>
      <c r="G15" s="194"/>
      <c r="H15" s="215" t="s">
        <v>8</v>
      </c>
      <c r="I15" s="194" t="s">
        <v>8</v>
      </c>
    </row>
    <row r="16" spans="1:11" s="22" customFormat="1" ht="15" customHeight="1" x14ac:dyDescent="0.25">
      <c r="A16" s="17">
        <v>2002</v>
      </c>
      <c r="B16" s="215">
        <v>40705</v>
      </c>
      <c r="C16" s="194">
        <v>7.6</v>
      </c>
      <c r="D16" s="216"/>
      <c r="E16" s="215">
        <v>26296</v>
      </c>
      <c r="F16" s="194">
        <v>10.199999999999999</v>
      </c>
      <c r="G16" s="194"/>
      <c r="H16" s="215" t="s">
        <v>8</v>
      </c>
      <c r="I16" s="194" t="s">
        <v>8</v>
      </c>
      <c r="J16" s="28"/>
    </row>
    <row r="17" spans="1:11" s="22" customFormat="1" ht="15" customHeight="1" x14ac:dyDescent="0.25">
      <c r="A17" s="17">
        <v>2003</v>
      </c>
      <c r="B17" s="215">
        <v>39957</v>
      </c>
      <c r="C17" s="194">
        <v>7.5</v>
      </c>
      <c r="D17" s="216"/>
      <c r="E17" s="215">
        <v>28188</v>
      </c>
      <c r="F17" s="194">
        <v>10.4</v>
      </c>
      <c r="G17" s="194"/>
      <c r="H17" s="215" t="s">
        <v>8</v>
      </c>
      <c r="I17" s="194" t="s">
        <v>8</v>
      </c>
      <c r="J17" s="28"/>
    </row>
    <row r="18" spans="1:11" s="22" customFormat="1" ht="15" customHeight="1" x14ac:dyDescent="0.25">
      <c r="A18" s="17">
        <v>2004</v>
      </c>
      <c r="B18" s="215">
        <v>38657</v>
      </c>
      <c r="C18" s="194">
        <v>7.4</v>
      </c>
      <c r="D18" s="216"/>
      <c r="E18" s="215">
        <v>28677</v>
      </c>
      <c r="F18" s="194">
        <v>10.199999999999999</v>
      </c>
      <c r="G18" s="194"/>
      <c r="H18" s="215" t="s">
        <v>8</v>
      </c>
      <c r="I18" s="194" t="s">
        <v>8</v>
      </c>
    </row>
    <row r="19" spans="1:11" s="22" customFormat="1" ht="15" customHeight="1" x14ac:dyDescent="0.25">
      <c r="A19" s="17">
        <v>2005</v>
      </c>
      <c r="B19" s="215">
        <v>38972</v>
      </c>
      <c r="C19" s="194">
        <v>7.5</v>
      </c>
      <c r="D19" s="216"/>
      <c r="E19" s="215">
        <v>33291</v>
      </c>
      <c r="F19" s="194">
        <v>11.4</v>
      </c>
      <c r="G19" s="194"/>
      <c r="H19" s="215" t="s">
        <v>8</v>
      </c>
      <c r="I19" s="194" t="s">
        <v>8</v>
      </c>
      <c r="J19" s="28"/>
    </row>
    <row r="20" spans="1:11" s="22" customFormat="1" ht="15" customHeight="1" x14ac:dyDescent="0.25">
      <c r="A20" s="17">
        <v>2006</v>
      </c>
      <c r="B20" s="215">
        <v>39814</v>
      </c>
      <c r="C20" s="194">
        <v>7.6</v>
      </c>
      <c r="D20" s="216"/>
      <c r="E20" s="215">
        <v>34144</v>
      </c>
      <c r="F20" s="194">
        <v>11.4</v>
      </c>
      <c r="G20" s="216"/>
      <c r="H20" s="215" t="s">
        <v>8</v>
      </c>
      <c r="I20" s="194" t="s">
        <v>8</v>
      </c>
      <c r="J20" s="28"/>
    </row>
    <row r="21" spans="1:11" ht="15" customHeight="1" x14ac:dyDescent="0.25">
      <c r="A21" s="17">
        <v>2007</v>
      </c>
      <c r="B21" s="215">
        <v>40810</v>
      </c>
      <c r="C21" s="194">
        <v>7.9</v>
      </c>
      <c r="D21" s="216"/>
      <c r="E21" s="215">
        <v>36407</v>
      </c>
      <c r="F21" s="194">
        <v>12.2</v>
      </c>
      <c r="G21" s="57"/>
      <c r="H21" s="215" t="s">
        <v>8</v>
      </c>
      <c r="I21" s="194" t="s">
        <v>8</v>
      </c>
    </row>
    <row r="22" spans="1:11" ht="15" customHeight="1" x14ac:dyDescent="0.25">
      <c r="A22" s="17">
        <v>2008</v>
      </c>
      <c r="B22" s="215">
        <v>37570</v>
      </c>
      <c r="C22" s="194">
        <v>7.4</v>
      </c>
      <c r="D22" s="216"/>
      <c r="E22" s="215">
        <v>34800</v>
      </c>
      <c r="F22" s="194">
        <v>11.6</v>
      </c>
      <c r="G22" s="103"/>
      <c r="H22" s="215" t="s">
        <v>8</v>
      </c>
      <c r="I22" s="194" t="s">
        <v>8</v>
      </c>
      <c r="J22" s="40"/>
    </row>
    <row r="23" spans="1:11" s="22" customFormat="1" ht="15" customHeight="1" x14ac:dyDescent="0.25">
      <c r="A23" s="17">
        <v>2009</v>
      </c>
      <c r="B23" s="215">
        <v>26996</v>
      </c>
      <c r="C23" s="194">
        <v>5.3</v>
      </c>
      <c r="D23" s="216"/>
      <c r="E23" s="215">
        <v>31022</v>
      </c>
      <c r="F23" s="194">
        <v>10</v>
      </c>
      <c r="G23" s="103"/>
      <c r="H23" s="215">
        <v>8087</v>
      </c>
      <c r="I23" s="194">
        <v>21</v>
      </c>
    </row>
    <row r="24" spans="1:11" ht="15" customHeight="1" x14ac:dyDescent="0.25">
      <c r="A24" s="17">
        <v>2010</v>
      </c>
      <c r="B24" s="215">
        <v>29550</v>
      </c>
      <c r="C24" s="194">
        <v>6</v>
      </c>
      <c r="D24" s="216"/>
      <c r="E24" s="215">
        <v>36288</v>
      </c>
      <c r="F24" s="194">
        <v>11.6</v>
      </c>
      <c r="G24" s="103"/>
      <c r="H24" s="215">
        <v>7866</v>
      </c>
      <c r="I24" s="194">
        <v>20.3</v>
      </c>
      <c r="J24" s="40"/>
    </row>
    <row r="25" spans="1:11" ht="12.75" customHeight="1" x14ac:dyDescent="0.25">
      <c r="A25" s="17">
        <v>2011</v>
      </c>
      <c r="B25" s="215">
        <v>27846</v>
      </c>
      <c r="C25" s="194">
        <v>5.8</v>
      </c>
      <c r="D25" s="216"/>
      <c r="E25" s="215">
        <v>40511</v>
      </c>
      <c r="F25" s="194">
        <v>12.8</v>
      </c>
      <c r="G25" s="103"/>
      <c r="H25" s="215">
        <f>22+7822</f>
        <v>7844</v>
      </c>
      <c r="I25" s="194">
        <f>+H25/39046*100</f>
        <v>20.089125646673157</v>
      </c>
      <c r="J25" s="40"/>
      <c r="K25" s="40"/>
    </row>
    <row r="26" spans="1:11" ht="12.75" customHeight="1" x14ac:dyDescent="0.25">
      <c r="A26" s="17">
        <v>2012</v>
      </c>
      <c r="B26" s="215">
        <v>26366</v>
      </c>
      <c r="C26" s="194">
        <v>5.6</v>
      </c>
      <c r="D26" s="216"/>
      <c r="E26" s="215">
        <v>37826</v>
      </c>
      <c r="F26" s="194">
        <v>11.9</v>
      </c>
      <c r="G26" s="103"/>
      <c r="H26" s="215">
        <v>8438</v>
      </c>
      <c r="I26" s="194">
        <v>20.6</v>
      </c>
    </row>
    <row r="27" spans="1:11" ht="12.75" customHeight="1" x14ac:dyDescent="0.25">
      <c r="A27" s="17">
        <v>2013</v>
      </c>
      <c r="B27" s="215">
        <v>23195</v>
      </c>
      <c r="C27" s="194">
        <v>5.0999999999999996</v>
      </c>
      <c r="D27" s="216"/>
      <c r="E27" s="215">
        <f>25399+5932</f>
        <v>31331</v>
      </c>
      <c r="F27" s="194">
        <v>9.8000000000000007</v>
      </c>
      <c r="G27" s="103"/>
      <c r="H27" s="215">
        <f>6794+20</f>
        <v>6814</v>
      </c>
      <c r="I27" s="194">
        <v>15.4</v>
      </c>
    </row>
    <row r="28" spans="1:11" x14ac:dyDescent="0.25">
      <c r="A28" s="17">
        <v>2014</v>
      </c>
      <c r="B28" s="215">
        <v>19024</v>
      </c>
      <c r="C28" s="194">
        <v>4.3</v>
      </c>
      <c r="D28" s="216"/>
      <c r="E28" s="215">
        <v>31179</v>
      </c>
      <c r="F28" s="194">
        <v>9.6999999999999993</v>
      </c>
      <c r="G28" s="103"/>
      <c r="H28" s="215">
        <v>7015</v>
      </c>
      <c r="I28" s="194">
        <v>14.7</v>
      </c>
      <c r="J28" s="40"/>
    </row>
    <row r="29" spans="1:11" x14ac:dyDescent="0.25">
      <c r="A29" s="17">
        <v>2015</v>
      </c>
      <c r="B29" s="215">
        <v>13658</v>
      </c>
      <c r="C29" s="194">
        <v>3.1</v>
      </c>
      <c r="D29" s="216"/>
      <c r="E29" s="215">
        <v>31448</v>
      </c>
      <c r="F29" s="194">
        <v>9.6999999999999993</v>
      </c>
      <c r="G29" s="103"/>
      <c r="H29" s="215">
        <v>7262</v>
      </c>
      <c r="I29" s="194">
        <v>14.9</v>
      </c>
      <c r="J29" s="40"/>
    </row>
    <row r="30" spans="1:11" x14ac:dyDescent="0.25">
      <c r="A30" s="17">
        <v>2016</v>
      </c>
      <c r="B30" s="215">
        <v>14169</v>
      </c>
      <c r="C30" s="194">
        <v>3.1853620373367866</v>
      </c>
      <c r="D30" s="216"/>
      <c r="E30" s="215">
        <v>29565</v>
      </c>
      <c r="F30" s="194">
        <v>9.19278258517277</v>
      </c>
      <c r="G30" s="103"/>
      <c r="H30" s="215">
        <v>6650</v>
      </c>
      <c r="I30" s="194">
        <v>13.792960404870055</v>
      </c>
      <c r="J30" s="40"/>
      <c r="K30" s="25"/>
    </row>
    <row r="31" spans="1:11" x14ac:dyDescent="0.25">
      <c r="A31" s="17">
        <v>2017</v>
      </c>
      <c r="B31" s="215">
        <v>12093</v>
      </c>
      <c r="C31" s="194">
        <v>2.7</v>
      </c>
      <c r="D31" s="216"/>
      <c r="E31" s="215">
        <f>18394+4471</f>
        <v>22865</v>
      </c>
      <c r="F31" s="194">
        <v>7.2</v>
      </c>
      <c r="G31" s="103"/>
      <c r="H31" s="215">
        <f>5627+27</f>
        <v>5654</v>
      </c>
      <c r="I31" s="194">
        <v>11.9</v>
      </c>
      <c r="J31" s="40"/>
      <c r="K31" s="25"/>
    </row>
    <row r="32" spans="1:11" ht="13.5" thickBot="1" x14ac:dyDescent="0.3">
      <c r="A32" s="232">
        <v>2018</v>
      </c>
      <c r="B32" s="31">
        <v>10579</v>
      </c>
      <c r="C32" s="13">
        <v>2.2999999999999998</v>
      </c>
      <c r="D32" s="217"/>
      <c r="E32" s="31">
        <f>16586+3796+58</f>
        <v>20440</v>
      </c>
      <c r="F32" s="13">
        <f>+E32/318519*100</f>
        <v>6.417199601907579</v>
      </c>
      <c r="G32" s="56"/>
      <c r="H32" s="31">
        <f>6024+42</f>
        <v>6066</v>
      </c>
      <c r="I32" s="13">
        <f>+H32/47951*100</f>
        <v>12.650413964255177</v>
      </c>
      <c r="K32" s="25"/>
    </row>
    <row r="33" spans="1:9" x14ac:dyDescent="0.25">
      <c r="A33" s="267" t="s">
        <v>86</v>
      </c>
      <c r="B33" s="267"/>
      <c r="C33" s="267"/>
      <c r="D33" s="267"/>
      <c r="E33" s="267"/>
      <c r="F33" s="267"/>
      <c r="G33" s="267"/>
      <c r="H33" s="267"/>
      <c r="I33" s="267"/>
    </row>
  </sheetData>
  <mergeCells count="10">
    <mergeCell ref="A33:I33"/>
    <mergeCell ref="A1:I1"/>
    <mergeCell ref="A2:I2"/>
    <mergeCell ref="A3:I3"/>
    <mergeCell ref="A4:I4"/>
    <mergeCell ref="A6:A8"/>
    <mergeCell ref="B6:C7"/>
    <mergeCell ref="E6:I6"/>
    <mergeCell ref="E7:F7"/>
    <mergeCell ref="H7:I7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A35"/>
  <sheetViews>
    <sheetView zoomScaleNormal="100" zoomScaleSheetLayoutView="100" workbookViewId="0">
      <selection activeCell="AA1" sqref="AA1"/>
    </sheetView>
  </sheetViews>
  <sheetFormatPr baseColWidth="10" defaultRowHeight="12.75" x14ac:dyDescent="0.25"/>
  <cols>
    <col min="1" max="1" width="9.85546875" style="4" customWidth="1"/>
    <col min="2" max="22" width="6.42578125" style="57" bestFit="1" customWidth="1"/>
    <col min="23" max="25" width="6.7109375" style="57" customWidth="1"/>
    <col min="26" max="258" width="11.42578125" style="4"/>
    <col min="259" max="259" width="11.85546875" style="4" customWidth="1"/>
    <col min="260" max="280" width="6.28515625" style="4" customWidth="1"/>
    <col min="281" max="514" width="11.42578125" style="4"/>
    <col min="515" max="515" width="11.85546875" style="4" customWidth="1"/>
    <col min="516" max="536" width="6.28515625" style="4" customWidth="1"/>
    <col min="537" max="770" width="11.42578125" style="4"/>
    <col min="771" max="771" width="11.85546875" style="4" customWidth="1"/>
    <col min="772" max="792" width="6.28515625" style="4" customWidth="1"/>
    <col min="793" max="1026" width="11.42578125" style="4"/>
    <col min="1027" max="1027" width="11.85546875" style="4" customWidth="1"/>
    <col min="1028" max="1048" width="6.28515625" style="4" customWidth="1"/>
    <col min="1049" max="1282" width="11.42578125" style="4"/>
    <col min="1283" max="1283" width="11.85546875" style="4" customWidth="1"/>
    <col min="1284" max="1304" width="6.28515625" style="4" customWidth="1"/>
    <col min="1305" max="1538" width="11.42578125" style="4"/>
    <col min="1539" max="1539" width="11.85546875" style="4" customWidth="1"/>
    <col min="1540" max="1560" width="6.28515625" style="4" customWidth="1"/>
    <col min="1561" max="1794" width="11.42578125" style="4"/>
    <col min="1795" max="1795" width="11.85546875" style="4" customWidth="1"/>
    <col min="1796" max="1816" width="6.28515625" style="4" customWidth="1"/>
    <col min="1817" max="2050" width="11.42578125" style="4"/>
    <col min="2051" max="2051" width="11.85546875" style="4" customWidth="1"/>
    <col min="2052" max="2072" width="6.28515625" style="4" customWidth="1"/>
    <col min="2073" max="2306" width="11.42578125" style="4"/>
    <col min="2307" max="2307" width="11.85546875" style="4" customWidth="1"/>
    <col min="2308" max="2328" width="6.28515625" style="4" customWidth="1"/>
    <col min="2329" max="2562" width="11.42578125" style="4"/>
    <col min="2563" max="2563" width="11.85546875" style="4" customWidth="1"/>
    <col min="2564" max="2584" width="6.28515625" style="4" customWidth="1"/>
    <col min="2585" max="2818" width="11.42578125" style="4"/>
    <col min="2819" max="2819" width="11.85546875" style="4" customWidth="1"/>
    <col min="2820" max="2840" width="6.28515625" style="4" customWidth="1"/>
    <col min="2841" max="3074" width="11.42578125" style="4"/>
    <col min="3075" max="3075" width="11.85546875" style="4" customWidth="1"/>
    <col min="3076" max="3096" width="6.28515625" style="4" customWidth="1"/>
    <col min="3097" max="3330" width="11.42578125" style="4"/>
    <col min="3331" max="3331" width="11.85546875" style="4" customWidth="1"/>
    <col min="3332" max="3352" width="6.28515625" style="4" customWidth="1"/>
    <col min="3353" max="3586" width="11.42578125" style="4"/>
    <col min="3587" max="3587" width="11.85546875" style="4" customWidth="1"/>
    <col min="3588" max="3608" width="6.28515625" style="4" customWidth="1"/>
    <col min="3609" max="3842" width="11.42578125" style="4"/>
    <col min="3843" max="3843" width="11.85546875" style="4" customWidth="1"/>
    <col min="3844" max="3864" width="6.28515625" style="4" customWidth="1"/>
    <col min="3865" max="4098" width="11.42578125" style="4"/>
    <col min="4099" max="4099" width="11.85546875" style="4" customWidth="1"/>
    <col min="4100" max="4120" width="6.28515625" style="4" customWidth="1"/>
    <col min="4121" max="4354" width="11.42578125" style="4"/>
    <col min="4355" max="4355" width="11.85546875" style="4" customWidth="1"/>
    <col min="4356" max="4376" width="6.28515625" style="4" customWidth="1"/>
    <col min="4377" max="4610" width="11.42578125" style="4"/>
    <col min="4611" max="4611" width="11.85546875" style="4" customWidth="1"/>
    <col min="4612" max="4632" width="6.28515625" style="4" customWidth="1"/>
    <col min="4633" max="4866" width="11.42578125" style="4"/>
    <col min="4867" max="4867" width="11.85546875" style="4" customWidth="1"/>
    <col min="4868" max="4888" width="6.28515625" style="4" customWidth="1"/>
    <col min="4889" max="5122" width="11.42578125" style="4"/>
    <col min="5123" max="5123" width="11.85546875" style="4" customWidth="1"/>
    <col min="5124" max="5144" width="6.28515625" style="4" customWidth="1"/>
    <col min="5145" max="5378" width="11.42578125" style="4"/>
    <col min="5379" max="5379" width="11.85546875" style="4" customWidth="1"/>
    <col min="5380" max="5400" width="6.28515625" style="4" customWidth="1"/>
    <col min="5401" max="5634" width="11.42578125" style="4"/>
    <col min="5635" max="5635" width="11.85546875" style="4" customWidth="1"/>
    <col min="5636" max="5656" width="6.28515625" style="4" customWidth="1"/>
    <col min="5657" max="5890" width="11.42578125" style="4"/>
    <col min="5891" max="5891" width="11.85546875" style="4" customWidth="1"/>
    <col min="5892" max="5912" width="6.28515625" style="4" customWidth="1"/>
    <col min="5913" max="6146" width="11.42578125" style="4"/>
    <col min="6147" max="6147" width="11.85546875" style="4" customWidth="1"/>
    <col min="6148" max="6168" width="6.28515625" style="4" customWidth="1"/>
    <col min="6169" max="6402" width="11.42578125" style="4"/>
    <col min="6403" max="6403" width="11.85546875" style="4" customWidth="1"/>
    <col min="6404" max="6424" width="6.28515625" style="4" customWidth="1"/>
    <col min="6425" max="6658" width="11.42578125" style="4"/>
    <col min="6659" max="6659" width="11.85546875" style="4" customWidth="1"/>
    <col min="6660" max="6680" width="6.28515625" style="4" customWidth="1"/>
    <col min="6681" max="6914" width="11.42578125" style="4"/>
    <col min="6915" max="6915" width="11.85546875" style="4" customWidth="1"/>
    <col min="6916" max="6936" width="6.28515625" style="4" customWidth="1"/>
    <col min="6937" max="7170" width="11.42578125" style="4"/>
    <col min="7171" max="7171" width="11.85546875" style="4" customWidth="1"/>
    <col min="7172" max="7192" width="6.28515625" style="4" customWidth="1"/>
    <col min="7193" max="7426" width="11.42578125" style="4"/>
    <col min="7427" max="7427" width="11.85546875" style="4" customWidth="1"/>
    <col min="7428" max="7448" width="6.28515625" style="4" customWidth="1"/>
    <col min="7449" max="7682" width="11.42578125" style="4"/>
    <col min="7683" max="7683" width="11.85546875" style="4" customWidth="1"/>
    <col min="7684" max="7704" width="6.28515625" style="4" customWidth="1"/>
    <col min="7705" max="7938" width="11.42578125" style="4"/>
    <col min="7939" max="7939" width="11.85546875" style="4" customWidth="1"/>
    <col min="7940" max="7960" width="6.28515625" style="4" customWidth="1"/>
    <col min="7961" max="8194" width="11.42578125" style="4"/>
    <col min="8195" max="8195" width="11.85546875" style="4" customWidth="1"/>
    <col min="8196" max="8216" width="6.28515625" style="4" customWidth="1"/>
    <col min="8217" max="8450" width="11.42578125" style="4"/>
    <col min="8451" max="8451" width="11.85546875" style="4" customWidth="1"/>
    <col min="8452" max="8472" width="6.28515625" style="4" customWidth="1"/>
    <col min="8473" max="8706" width="11.42578125" style="4"/>
    <col min="8707" max="8707" width="11.85546875" style="4" customWidth="1"/>
    <col min="8708" max="8728" width="6.28515625" style="4" customWidth="1"/>
    <col min="8729" max="8962" width="11.42578125" style="4"/>
    <col min="8963" max="8963" width="11.85546875" style="4" customWidth="1"/>
    <col min="8964" max="8984" width="6.28515625" style="4" customWidth="1"/>
    <col min="8985" max="9218" width="11.42578125" style="4"/>
    <col min="9219" max="9219" width="11.85546875" style="4" customWidth="1"/>
    <col min="9220" max="9240" width="6.28515625" style="4" customWidth="1"/>
    <col min="9241" max="9474" width="11.42578125" style="4"/>
    <col min="9475" max="9475" width="11.85546875" style="4" customWidth="1"/>
    <col min="9476" max="9496" width="6.28515625" style="4" customWidth="1"/>
    <col min="9497" max="9730" width="11.42578125" style="4"/>
    <col min="9731" max="9731" width="11.85546875" style="4" customWidth="1"/>
    <col min="9732" max="9752" width="6.28515625" style="4" customWidth="1"/>
    <col min="9753" max="9986" width="11.42578125" style="4"/>
    <col min="9987" max="9987" width="11.85546875" style="4" customWidth="1"/>
    <col min="9988" max="10008" width="6.28515625" style="4" customWidth="1"/>
    <col min="10009" max="10242" width="11.42578125" style="4"/>
    <col min="10243" max="10243" width="11.85546875" style="4" customWidth="1"/>
    <col min="10244" max="10264" width="6.28515625" style="4" customWidth="1"/>
    <col min="10265" max="10498" width="11.42578125" style="4"/>
    <col min="10499" max="10499" width="11.85546875" style="4" customWidth="1"/>
    <col min="10500" max="10520" width="6.28515625" style="4" customWidth="1"/>
    <col min="10521" max="10754" width="11.42578125" style="4"/>
    <col min="10755" max="10755" width="11.85546875" style="4" customWidth="1"/>
    <col min="10756" max="10776" width="6.28515625" style="4" customWidth="1"/>
    <col min="10777" max="11010" width="11.42578125" style="4"/>
    <col min="11011" max="11011" width="11.85546875" style="4" customWidth="1"/>
    <col min="11012" max="11032" width="6.28515625" style="4" customWidth="1"/>
    <col min="11033" max="11266" width="11.42578125" style="4"/>
    <col min="11267" max="11267" width="11.85546875" style="4" customWidth="1"/>
    <col min="11268" max="11288" width="6.28515625" style="4" customWidth="1"/>
    <col min="11289" max="11522" width="11.42578125" style="4"/>
    <col min="11523" max="11523" width="11.85546875" style="4" customWidth="1"/>
    <col min="11524" max="11544" width="6.28515625" style="4" customWidth="1"/>
    <col min="11545" max="11778" width="11.42578125" style="4"/>
    <col min="11779" max="11779" width="11.85546875" style="4" customWidth="1"/>
    <col min="11780" max="11800" width="6.28515625" style="4" customWidth="1"/>
    <col min="11801" max="12034" width="11.42578125" style="4"/>
    <col min="12035" max="12035" width="11.85546875" style="4" customWidth="1"/>
    <col min="12036" max="12056" width="6.28515625" style="4" customWidth="1"/>
    <col min="12057" max="12290" width="11.42578125" style="4"/>
    <col min="12291" max="12291" width="11.85546875" style="4" customWidth="1"/>
    <col min="12292" max="12312" width="6.28515625" style="4" customWidth="1"/>
    <col min="12313" max="12546" width="11.42578125" style="4"/>
    <col min="12547" max="12547" width="11.85546875" style="4" customWidth="1"/>
    <col min="12548" max="12568" width="6.28515625" style="4" customWidth="1"/>
    <col min="12569" max="12802" width="11.42578125" style="4"/>
    <col min="12803" max="12803" width="11.85546875" style="4" customWidth="1"/>
    <col min="12804" max="12824" width="6.28515625" style="4" customWidth="1"/>
    <col min="12825" max="13058" width="11.42578125" style="4"/>
    <col min="13059" max="13059" width="11.85546875" style="4" customWidth="1"/>
    <col min="13060" max="13080" width="6.28515625" style="4" customWidth="1"/>
    <col min="13081" max="13314" width="11.42578125" style="4"/>
    <col min="13315" max="13315" width="11.85546875" style="4" customWidth="1"/>
    <col min="13316" max="13336" width="6.28515625" style="4" customWidth="1"/>
    <col min="13337" max="13570" width="11.42578125" style="4"/>
    <col min="13571" max="13571" width="11.85546875" style="4" customWidth="1"/>
    <col min="13572" max="13592" width="6.28515625" style="4" customWidth="1"/>
    <col min="13593" max="13826" width="11.42578125" style="4"/>
    <col min="13827" max="13827" width="11.85546875" style="4" customWidth="1"/>
    <col min="13828" max="13848" width="6.28515625" style="4" customWidth="1"/>
    <col min="13849" max="14082" width="11.42578125" style="4"/>
    <col min="14083" max="14083" width="11.85546875" style="4" customWidth="1"/>
    <col min="14084" max="14104" width="6.28515625" style="4" customWidth="1"/>
    <col min="14105" max="14338" width="11.42578125" style="4"/>
    <col min="14339" max="14339" width="11.85546875" style="4" customWidth="1"/>
    <col min="14340" max="14360" width="6.28515625" style="4" customWidth="1"/>
    <col min="14361" max="14594" width="11.42578125" style="4"/>
    <col min="14595" max="14595" width="11.85546875" style="4" customWidth="1"/>
    <col min="14596" max="14616" width="6.28515625" style="4" customWidth="1"/>
    <col min="14617" max="14850" width="11.42578125" style="4"/>
    <col min="14851" max="14851" width="11.85546875" style="4" customWidth="1"/>
    <col min="14852" max="14872" width="6.28515625" style="4" customWidth="1"/>
    <col min="14873" max="15106" width="11.42578125" style="4"/>
    <col min="15107" max="15107" width="11.85546875" style="4" customWidth="1"/>
    <col min="15108" max="15128" width="6.28515625" style="4" customWidth="1"/>
    <col min="15129" max="15362" width="11.42578125" style="4"/>
    <col min="15363" max="15363" width="11.85546875" style="4" customWidth="1"/>
    <col min="15364" max="15384" width="6.28515625" style="4" customWidth="1"/>
    <col min="15385" max="15618" width="11.42578125" style="4"/>
    <col min="15619" max="15619" width="11.85546875" style="4" customWidth="1"/>
    <col min="15620" max="15640" width="6.28515625" style="4" customWidth="1"/>
    <col min="15641" max="15874" width="11.42578125" style="4"/>
    <col min="15875" max="15875" width="11.85546875" style="4" customWidth="1"/>
    <col min="15876" max="15896" width="6.28515625" style="4" customWidth="1"/>
    <col min="15897" max="16130" width="11.42578125" style="4"/>
    <col min="16131" max="16131" width="11.85546875" style="4" customWidth="1"/>
    <col min="16132" max="16152" width="6.28515625" style="4" customWidth="1"/>
    <col min="16153" max="16384" width="11.42578125" style="4"/>
  </cols>
  <sheetData>
    <row r="1" spans="1:27" s="33" customFormat="1" ht="14.25" customHeight="1" thickBot="1" x14ac:dyDescent="0.3">
      <c r="A1" s="268" t="s">
        <v>88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30"/>
      <c r="Y1" s="230"/>
      <c r="AA1" s="260" t="s">
        <v>127</v>
      </c>
    </row>
    <row r="2" spans="1:27" s="33" customFormat="1" ht="15" x14ac:dyDescent="0.25">
      <c r="A2" s="268" t="s">
        <v>9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30"/>
      <c r="Y2" s="230"/>
    </row>
    <row r="3" spans="1:27" s="33" customFormat="1" ht="15" x14ac:dyDescent="0.25">
      <c r="A3" s="268" t="s">
        <v>99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30"/>
      <c r="Y3" s="230"/>
    </row>
    <row r="4" spans="1:27" s="33" customFormat="1" ht="15" x14ac:dyDescent="0.25">
      <c r="A4" s="268" t="s">
        <v>106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30"/>
      <c r="Y4" s="230"/>
    </row>
    <row r="5" spans="1:27" s="33" customFormat="1" ht="15" x14ac:dyDescent="0.25">
      <c r="A5" s="268" t="s">
        <v>154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30"/>
      <c r="Y5" s="230"/>
    </row>
    <row r="6" spans="1:27" ht="15" customHeight="1" thickBot="1" x14ac:dyDescent="0.3">
      <c r="A6" s="49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7" ht="25.5" customHeight="1" thickBot="1" x14ac:dyDescent="0.3">
      <c r="A7" s="221" t="s">
        <v>87</v>
      </c>
      <c r="B7" s="191">
        <v>1995</v>
      </c>
      <c r="C7" s="191">
        <v>1996</v>
      </c>
      <c r="D7" s="191">
        <v>1997</v>
      </c>
      <c r="E7" s="191">
        <v>1998</v>
      </c>
      <c r="F7" s="191">
        <v>1999</v>
      </c>
      <c r="G7" s="191">
        <v>2000</v>
      </c>
      <c r="H7" s="191">
        <v>2001</v>
      </c>
      <c r="I7" s="191">
        <v>2002</v>
      </c>
      <c r="J7" s="191">
        <v>2003</v>
      </c>
      <c r="K7" s="191">
        <v>2004</v>
      </c>
      <c r="L7" s="191">
        <v>2005</v>
      </c>
      <c r="M7" s="191">
        <v>2006</v>
      </c>
      <c r="N7" s="191">
        <v>2007</v>
      </c>
      <c r="O7" s="191">
        <v>2008</v>
      </c>
      <c r="P7" s="191">
        <v>2009</v>
      </c>
      <c r="Q7" s="191">
        <v>2010</v>
      </c>
      <c r="R7" s="191">
        <v>2011</v>
      </c>
      <c r="S7" s="191">
        <v>2012</v>
      </c>
      <c r="T7" s="191">
        <v>2013</v>
      </c>
      <c r="U7" s="191">
        <v>2014</v>
      </c>
      <c r="V7" s="191">
        <v>2015</v>
      </c>
      <c r="W7" s="191">
        <v>2016</v>
      </c>
      <c r="X7" s="232">
        <v>2017</v>
      </c>
      <c r="Y7" s="232">
        <v>2018</v>
      </c>
    </row>
    <row r="8" spans="1:27" ht="9.75" customHeight="1" x14ac:dyDescent="0.25"/>
    <row r="9" spans="1:27" ht="13.5" x14ac:dyDescent="0.25">
      <c r="A9" s="275" t="s">
        <v>6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5"/>
      <c r="U9" s="275"/>
      <c r="V9" s="275"/>
      <c r="W9" s="275"/>
      <c r="X9" s="231"/>
      <c r="Y9" s="231"/>
    </row>
    <row r="10" spans="1:27" s="8" customFormat="1" ht="15" customHeight="1" x14ac:dyDescent="0.25">
      <c r="A10" s="190" t="s">
        <v>11</v>
      </c>
      <c r="B10" s="74">
        <v>47404</v>
      </c>
      <c r="C10" s="74">
        <v>59138</v>
      </c>
      <c r="D10" s="74">
        <v>53228</v>
      </c>
      <c r="E10" s="74">
        <v>53042</v>
      </c>
      <c r="F10" s="74">
        <v>50642</v>
      </c>
      <c r="G10" s="74">
        <v>44419</v>
      </c>
      <c r="H10" s="74">
        <f t="shared" ref="H10:S10" si="0">+H12+H17</f>
        <v>45330</v>
      </c>
      <c r="I10" s="74">
        <f t="shared" si="0"/>
        <v>40705</v>
      </c>
      <c r="J10" s="74">
        <f t="shared" si="0"/>
        <v>39957</v>
      </c>
      <c r="K10" s="74">
        <f t="shared" si="0"/>
        <v>38657</v>
      </c>
      <c r="L10" s="74">
        <f t="shared" si="0"/>
        <v>38972</v>
      </c>
      <c r="M10" s="74">
        <f t="shared" si="0"/>
        <v>39814</v>
      </c>
      <c r="N10" s="74">
        <f t="shared" si="0"/>
        <v>40810</v>
      </c>
      <c r="O10" s="74">
        <f t="shared" si="0"/>
        <v>37570</v>
      </c>
      <c r="P10" s="74">
        <f t="shared" si="0"/>
        <v>26996</v>
      </c>
      <c r="Q10" s="74">
        <f t="shared" si="0"/>
        <v>29550</v>
      </c>
      <c r="R10" s="74">
        <f t="shared" si="0"/>
        <v>27846</v>
      </c>
      <c r="S10" s="74">
        <f t="shared" si="0"/>
        <v>26366</v>
      </c>
      <c r="T10" s="74">
        <f t="shared" ref="T10:Y10" si="1">+T12+T17</f>
        <v>23195</v>
      </c>
      <c r="U10" s="74">
        <f t="shared" si="1"/>
        <v>19024</v>
      </c>
      <c r="V10" s="74">
        <f t="shared" si="1"/>
        <v>13658</v>
      </c>
      <c r="W10" s="74">
        <f t="shared" si="1"/>
        <v>14169</v>
      </c>
      <c r="X10" s="74">
        <f t="shared" si="1"/>
        <v>12093</v>
      </c>
      <c r="Y10" s="74">
        <f t="shared" si="1"/>
        <v>10579</v>
      </c>
      <c r="Z10" s="74"/>
    </row>
    <row r="11" spans="1:27" ht="15" customHeight="1" x14ac:dyDescent="0.25">
      <c r="A11" s="192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7" ht="15" customHeight="1" x14ac:dyDescent="0.25">
      <c r="A12" s="192" t="s">
        <v>12</v>
      </c>
      <c r="B12" s="68">
        <v>35622</v>
      </c>
      <c r="C12" s="68">
        <v>41561</v>
      </c>
      <c r="D12" s="68">
        <v>37043</v>
      </c>
      <c r="E12" s="68">
        <v>35867</v>
      </c>
      <c r="F12" s="68">
        <v>34069</v>
      </c>
      <c r="G12" s="68">
        <v>30279</v>
      </c>
      <c r="H12" s="68">
        <f t="shared" ref="H12:T12" si="2">+H13+H14+H15</f>
        <v>30126</v>
      </c>
      <c r="I12" s="68">
        <f t="shared" si="2"/>
        <v>27263</v>
      </c>
      <c r="J12" s="68">
        <f t="shared" si="2"/>
        <v>26589</v>
      </c>
      <c r="K12" s="68">
        <f t="shared" si="2"/>
        <v>26223</v>
      </c>
      <c r="L12" s="68">
        <f t="shared" si="2"/>
        <v>25873</v>
      </c>
      <c r="M12" s="68">
        <f t="shared" si="2"/>
        <v>26247</v>
      </c>
      <c r="N12" s="68">
        <f t="shared" si="2"/>
        <v>27061</v>
      </c>
      <c r="O12" s="68">
        <f t="shared" si="2"/>
        <v>25544</v>
      </c>
      <c r="P12" s="68">
        <f t="shared" si="2"/>
        <v>18148</v>
      </c>
      <c r="Q12" s="68">
        <f t="shared" si="2"/>
        <v>19801</v>
      </c>
      <c r="R12" s="68">
        <f t="shared" si="2"/>
        <v>18635</v>
      </c>
      <c r="S12" s="68">
        <f t="shared" si="2"/>
        <v>17262</v>
      </c>
      <c r="T12" s="68">
        <f t="shared" si="2"/>
        <v>15490</v>
      </c>
      <c r="U12" s="68">
        <f>+U13+U14+U15</f>
        <v>12190</v>
      </c>
      <c r="V12" s="68">
        <f>+V13+V14+V15</f>
        <v>8096</v>
      </c>
      <c r="W12" s="68">
        <f>+W13+W14+W15</f>
        <v>8636</v>
      </c>
      <c r="X12" s="68">
        <f>+X13+X14+X15</f>
        <v>7752</v>
      </c>
      <c r="Y12" s="68">
        <f>+Y13+Y14+Y15</f>
        <v>7053</v>
      </c>
      <c r="Z12" s="68"/>
    </row>
    <row r="13" spans="1:27" ht="15" customHeight="1" x14ac:dyDescent="0.25">
      <c r="A13" s="46" t="s">
        <v>13</v>
      </c>
      <c r="B13" s="21">
        <v>18551</v>
      </c>
      <c r="C13" s="21">
        <v>19938</v>
      </c>
      <c r="D13" s="21">
        <v>18377</v>
      </c>
      <c r="E13" s="21">
        <v>17509</v>
      </c>
      <c r="F13" s="21">
        <v>16546</v>
      </c>
      <c r="G13" s="21">
        <v>15627</v>
      </c>
      <c r="H13" s="21">
        <v>15220</v>
      </c>
      <c r="I13" s="21">
        <v>13867</v>
      </c>
      <c r="J13" s="21">
        <v>13718</v>
      </c>
      <c r="K13" s="21">
        <v>13438</v>
      </c>
      <c r="L13" s="21">
        <v>12968</v>
      </c>
      <c r="M13" s="21">
        <v>12650</v>
      </c>
      <c r="N13" s="21">
        <v>13679</v>
      </c>
      <c r="O13" s="21">
        <v>13032</v>
      </c>
      <c r="P13" s="21">
        <v>9361</v>
      </c>
      <c r="Q13" s="21">
        <v>9556</v>
      </c>
      <c r="R13" s="21">
        <v>9440</v>
      </c>
      <c r="S13" s="21">
        <v>9034</v>
      </c>
      <c r="T13" s="21">
        <v>8400</v>
      </c>
      <c r="U13" s="21">
        <v>6292</v>
      </c>
      <c r="V13" s="21">
        <v>2674</v>
      </c>
      <c r="W13" s="21">
        <v>919</v>
      </c>
      <c r="X13" s="21">
        <v>676</v>
      </c>
      <c r="Y13" s="21">
        <v>513</v>
      </c>
      <c r="Z13" s="21"/>
    </row>
    <row r="14" spans="1:27" ht="15" customHeight="1" x14ac:dyDescent="0.25">
      <c r="A14" s="46" t="s">
        <v>14</v>
      </c>
      <c r="B14" s="21">
        <v>9541</v>
      </c>
      <c r="C14" s="21">
        <v>11718</v>
      </c>
      <c r="D14" s="21">
        <v>10368</v>
      </c>
      <c r="E14" s="21">
        <v>10129</v>
      </c>
      <c r="F14" s="21">
        <v>9672</v>
      </c>
      <c r="G14" s="21">
        <v>8235</v>
      </c>
      <c r="H14" s="21">
        <v>8301</v>
      </c>
      <c r="I14" s="21">
        <v>7283</v>
      </c>
      <c r="J14" s="21">
        <v>7094</v>
      </c>
      <c r="K14" s="21">
        <v>7190</v>
      </c>
      <c r="L14" s="21">
        <v>6857</v>
      </c>
      <c r="M14" s="21">
        <v>7350</v>
      </c>
      <c r="N14" s="21">
        <v>7106</v>
      </c>
      <c r="O14" s="21">
        <v>6702</v>
      </c>
      <c r="P14" s="21">
        <v>4852</v>
      </c>
      <c r="Q14" s="21">
        <v>5799</v>
      </c>
      <c r="R14" s="21">
        <v>5066</v>
      </c>
      <c r="S14" s="21">
        <v>4469</v>
      </c>
      <c r="T14" s="21">
        <v>3972</v>
      </c>
      <c r="U14" s="21">
        <v>3391</v>
      </c>
      <c r="V14" s="21">
        <v>3170</v>
      </c>
      <c r="W14" s="21">
        <v>5150</v>
      </c>
      <c r="X14" s="21">
        <v>4828</v>
      </c>
      <c r="Y14" s="21">
        <v>4628</v>
      </c>
      <c r="Z14" s="21"/>
    </row>
    <row r="15" spans="1:27" ht="15" customHeight="1" x14ac:dyDescent="0.25">
      <c r="A15" s="46" t="s">
        <v>15</v>
      </c>
      <c r="B15" s="21">
        <v>7530</v>
      </c>
      <c r="C15" s="21">
        <v>9905</v>
      </c>
      <c r="D15" s="21">
        <v>8298</v>
      </c>
      <c r="E15" s="21">
        <v>8229</v>
      </c>
      <c r="F15" s="21">
        <v>7851</v>
      </c>
      <c r="G15" s="21">
        <v>6417</v>
      </c>
      <c r="H15" s="21">
        <v>6605</v>
      </c>
      <c r="I15" s="21">
        <v>6113</v>
      </c>
      <c r="J15" s="21">
        <v>5777</v>
      </c>
      <c r="K15" s="21">
        <v>5595</v>
      </c>
      <c r="L15" s="21">
        <v>6048</v>
      </c>
      <c r="M15" s="21">
        <v>6247</v>
      </c>
      <c r="N15" s="21">
        <v>6276</v>
      </c>
      <c r="O15" s="21">
        <v>5810</v>
      </c>
      <c r="P15" s="21">
        <v>3935</v>
      </c>
      <c r="Q15" s="21">
        <v>4446</v>
      </c>
      <c r="R15" s="21">
        <v>4129</v>
      </c>
      <c r="S15" s="21">
        <v>3759</v>
      </c>
      <c r="T15" s="21">
        <v>3118</v>
      </c>
      <c r="U15" s="21">
        <v>2507</v>
      </c>
      <c r="V15" s="21">
        <v>2252</v>
      </c>
      <c r="W15" s="21">
        <v>2567</v>
      </c>
      <c r="X15" s="21">
        <v>2248</v>
      </c>
      <c r="Y15" s="21">
        <v>1912</v>
      </c>
      <c r="Z15" s="21"/>
    </row>
    <row r="16" spans="1:27" ht="15" customHeight="1" x14ac:dyDescent="0.25">
      <c r="A16" s="192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" customHeight="1" x14ac:dyDescent="0.25">
      <c r="A17" s="192" t="s">
        <v>16</v>
      </c>
      <c r="B17" s="68">
        <v>11782</v>
      </c>
      <c r="C17" s="68">
        <v>17577</v>
      </c>
      <c r="D17" s="68">
        <v>16185</v>
      </c>
      <c r="E17" s="68">
        <v>17175</v>
      </c>
      <c r="F17" s="68">
        <v>16573</v>
      </c>
      <c r="G17" s="68">
        <v>14140</v>
      </c>
      <c r="H17" s="68">
        <f t="shared" ref="H17:T17" si="3">+H18+H19+H20</f>
        <v>15204</v>
      </c>
      <c r="I17" s="68">
        <f t="shared" si="3"/>
        <v>13442</v>
      </c>
      <c r="J17" s="68">
        <f t="shared" si="3"/>
        <v>13368</v>
      </c>
      <c r="K17" s="68">
        <f t="shared" si="3"/>
        <v>12434</v>
      </c>
      <c r="L17" s="68">
        <f t="shared" si="3"/>
        <v>13099</v>
      </c>
      <c r="M17" s="68">
        <f t="shared" si="3"/>
        <v>13567</v>
      </c>
      <c r="N17" s="68">
        <f t="shared" si="3"/>
        <v>13749</v>
      </c>
      <c r="O17" s="68">
        <f t="shared" si="3"/>
        <v>12026</v>
      </c>
      <c r="P17" s="68">
        <f t="shared" si="3"/>
        <v>8848</v>
      </c>
      <c r="Q17" s="68">
        <f t="shared" si="3"/>
        <v>9749</v>
      </c>
      <c r="R17" s="68">
        <f t="shared" si="3"/>
        <v>9211</v>
      </c>
      <c r="S17" s="68">
        <f t="shared" si="3"/>
        <v>9104</v>
      </c>
      <c r="T17" s="68">
        <f t="shared" si="3"/>
        <v>7705</v>
      </c>
      <c r="U17" s="68">
        <f>+U18+U19+U20</f>
        <v>6834</v>
      </c>
      <c r="V17" s="68">
        <f>+V18+V19+V20</f>
        <v>5562</v>
      </c>
      <c r="W17" s="68">
        <f>+W18+W19+W20</f>
        <v>5533</v>
      </c>
      <c r="X17" s="68">
        <f>+X18+X19+X20</f>
        <v>4341</v>
      </c>
      <c r="Y17" s="68">
        <f>+Y18+Y19+Y20</f>
        <v>3526</v>
      </c>
      <c r="Z17" s="68"/>
    </row>
    <row r="18" spans="1:26" ht="15" customHeight="1" x14ac:dyDescent="0.25">
      <c r="A18" s="46" t="s">
        <v>17</v>
      </c>
      <c r="B18" s="21">
        <v>6833</v>
      </c>
      <c r="C18" s="21">
        <v>10219</v>
      </c>
      <c r="D18" s="21">
        <v>9302</v>
      </c>
      <c r="E18" s="21">
        <v>9817</v>
      </c>
      <c r="F18" s="21">
        <v>9056</v>
      </c>
      <c r="G18" s="21">
        <v>7931</v>
      </c>
      <c r="H18" s="21">
        <v>8444</v>
      </c>
      <c r="I18" s="21">
        <v>7437</v>
      </c>
      <c r="J18" s="21">
        <v>7307</v>
      </c>
      <c r="K18" s="21">
        <v>7105</v>
      </c>
      <c r="L18" s="21">
        <v>7513</v>
      </c>
      <c r="M18" s="21">
        <v>7807</v>
      </c>
      <c r="N18" s="21">
        <v>8210</v>
      </c>
      <c r="O18" s="21">
        <v>7366</v>
      </c>
      <c r="P18" s="21">
        <v>5439</v>
      </c>
      <c r="Q18" s="21">
        <v>5846</v>
      </c>
      <c r="R18" s="21">
        <v>5441</v>
      </c>
      <c r="S18" s="21">
        <v>5085</v>
      </c>
      <c r="T18" s="21">
        <v>4498</v>
      </c>
      <c r="U18" s="21">
        <v>3550</v>
      </c>
      <c r="V18" s="21">
        <v>3021</v>
      </c>
      <c r="W18" s="21">
        <v>2927</v>
      </c>
      <c r="X18" s="21">
        <v>2342</v>
      </c>
      <c r="Y18" s="21">
        <v>1986</v>
      </c>
      <c r="Z18" s="21"/>
    </row>
    <row r="19" spans="1:26" ht="15" customHeight="1" x14ac:dyDescent="0.25">
      <c r="A19" s="46" t="s">
        <v>18</v>
      </c>
      <c r="B19" s="21">
        <v>4530</v>
      </c>
      <c r="C19" s="21">
        <v>6699</v>
      </c>
      <c r="D19" s="21">
        <v>6282</v>
      </c>
      <c r="E19" s="21">
        <v>6711</v>
      </c>
      <c r="F19" s="21">
        <v>6756</v>
      </c>
      <c r="G19" s="21">
        <v>5545</v>
      </c>
      <c r="H19" s="21">
        <v>6250</v>
      </c>
      <c r="I19" s="21">
        <v>5509</v>
      </c>
      <c r="J19" s="21">
        <v>5402</v>
      </c>
      <c r="K19" s="21">
        <v>4953</v>
      </c>
      <c r="L19" s="21">
        <v>5083</v>
      </c>
      <c r="M19" s="21">
        <v>5242</v>
      </c>
      <c r="N19" s="21">
        <v>4971</v>
      </c>
      <c r="O19" s="21">
        <v>3750</v>
      </c>
      <c r="P19" s="21">
        <v>2731</v>
      </c>
      <c r="Q19" s="21">
        <v>3098</v>
      </c>
      <c r="R19" s="21">
        <v>2956</v>
      </c>
      <c r="S19" s="21">
        <v>2962</v>
      </c>
      <c r="T19" s="21">
        <v>2388</v>
      </c>
      <c r="U19" s="21">
        <v>2275</v>
      </c>
      <c r="V19" s="21">
        <v>1802</v>
      </c>
      <c r="W19" s="21">
        <v>1922</v>
      </c>
      <c r="X19" s="21">
        <v>1531</v>
      </c>
      <c r="Y19" s="21">
        <v>1202</v>
      </c>
      <c r="Z19" s="21"/>
    </row>
    <row r="20" spans="1:26" ht="15" customHeight="1" x14ac:dyDescent="0.25">
      <c r="A20" s="46" t="s">
        <v>19</v>
      </c>
      <c r="B20" s="21">
        <v>419</v>
      </c>
      <c r="C20" s="21">
        <v>659</v>
      </c>
      <c r="D20" s="21">
        <v>601</v>
      </c>
      <c r="E20" s="21">
        <v>647</v>
      </c>
      <c r="F20" s="21">
        <v>761</v>
      </c>
      <c r="G20" s="21">
        <v>664</v>
      </c>
      <c r="H20" s="21">
        <v>510</v>
      </c>
      <c r="I20" s="21">
        <v>496</v>
      </c>
      <c r="J20" s="21">
        <v>659</v>
      </c>
      <c r="K20" s="21">
        <v>376</v>
      </c>
      <c r="L20" s="21">
        <v>503</v>
      </c>
      <c r="M20" s="21">
        <v>518</v>
      </c>
      <c r="N20" s="21">
        <v>568</v>
      </c>
      <c r="O20" s="21">
        <v>910</v>
      </c>
      <c r="P20" s="21">
        <v>678</v>
      </c>
      <c r="Q20" s="21">
        <v>805</v>
      </c>
      <c r="R20" s="21">
        <v>814</v>
      </c>
      <c r="S20" s="21">
        <v>1057</v>
      </c>
      <c r="T20" s="21">
        <v>819</v>
      </c>
      <c r="U20" s="21">
        <v>1009</v>
      </c>
      <c r="V20" s="21">
        <v>739</v>
      </c>
      <c r="W20" s="21">
        <v>684</v>
      </c>
      <c r="X20" s="21">
        <v>468</v>
      </c>
      <c r="Y20" s="21">
        <v>338</v>
      </c>
      <c r="Z20" s="21"/>
    </row>
    <row r="21" spans="1:26" ht="15" customHeight="1" x14ac:dyDescent="0.25">
      <c r="B21" s="58"/>
      <c r="C21" s="58"/>
    </row>
    <row r="22" spans="1:26" ht="13.5" x14ac:dyDescent="0.25">
      <c r="A22" s="275" t="s">
        <v>7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31"/>
      <c r="Y22" s="235"/>
    </row>
    <row r="23" spans="1:26" s="24" customFormat="1" ht="15" customHeight="1" x14ac:dyDescent="0.25">
      <c r="A23" s="190" t="s">
        <v>11</v>
      </c>
      <c r="B23" s="70">
        <v>9.3492190905200214</v>
      </c>
      <c r="C23" s="70">
        <v>11.403327786379949</v>
      </c>
      <c r="D23" s="70">
        <v>10.13339730007063</v>
      </c>
      <c r="E23" s="70">
        <v>10.014783710352562</v>
      </c>
      <c r="F23" s="70">
        <v>9.4647859947631758</v>
      </c>
      <c r="G23" s="70">
        <v>8.2410630134546459</v>
      </c>
      <c r="H23" s="70">
        <v>8.4</v>
      </c>
      <c r="I23" s="70">
        <v>7.6</v>
      </c>
      <c r="J23" s="70">
        <v>7.5</v>
      </c>
      <c r="K23" s="70">
        <v>7.4</v>
      </c>
      <c r="L23" s="70">
        <v>7.5</v>
      </c>
      <c r="M23" s="70">
        <v>7.6</v>
      </c>
      <c r="N23" s="70">
        <v>7.9</v>
      </c>
      <c r="O23" s="70">
        <v>7.4</v>
      </c>
      <c r="P23" s="70">
        <v>5.3</v>
      </c>
      <c r="Q23" s="70">
        <v>6</v>
      </c>
      <c r="R23" s="70">
        <v>5.8</v>
      </c>
      <c r="S23" s="70">
        <v>5.6</v>
      </c>
      <c r="T23" s="70">
        <v>5.0999999999999996</v>
      </c>
      <c r="U23" s="70">
        <v>4.3</v>
      </c>
      <c r="V23" s="70">
        <v>3.1</v>
      </c>
      <c r="W23" s="70">
        <v>3.1853620373367866</v>
      </c>
      <c r="X23" s="70">
        <v>2.7296612809296152</v>
      </c>
      <c r="Y23" s="70">
        <v>2.3408906846756743</v>
      </c>
    </row>
    <row r="24" spans="1:26" ht="15" customHeight="1" x14ac:dyDescent="0.25">
      <c r="A24" s="192"/>
      <c r="B24" s="60"/>
      <c r="C24" s="60"/>
    </row>
    <row r="25" spans="1:26" ht="15" customHeight="1" x14ac:dyDescent="0.25">
      <c r="A25" s="192" t="s">
        <v>12</v>
      </c>
      <c r="B25" s="69">
        <v>12.571376139018486</v>
      </c>
      <c r="C25" s="69">
        <v>14.458464225207079</v>
      </c>
      <c r="D25" s="69">
        <v>12.805063536178979</v>
      </c>
      <c r="E25" s="69">
        <v>12.383645453541044</v>
      </c>
      <c r="F25" s="69">
        <v>11.808070760389986</v>
      </c>
      <c r="G25" s="69">
        <v>10.645688670123935</v>
      </c>
      <c r="H25" s="69">
        <v>10.7</v>
      </c>
      <c r="I25" s="69">
        <v>9.8000000000000007</v>
      </c>
      <c r="J25" s="69">
        <v>9.6175014779151073</v>
      </c>
      <c r="K25" s="69">
        <v>9.6102973275661636</v>
      </c>
      <c r="L25" s="69">
        <v>9.4855108056930373</v>
      </c>
      <c r="M25" s="69">
        <v>9.5740874961459621</v>
      </c>
      <c r="N25" s="69">
        <v>10.098377480440917</v>
      </c>
      <c r="O25" s="69">
        <v>9.6859452348401529</v>
      </c>
      <c r="P25" s="69">
        <v>7.1320584396369693</v>
      </c>
      <c r="Q25" s="69">
        <v>8.0736062908040687</v>
      </c>
      <c r="R25" s="69">
        <v>7.7451644831201403</v>
      </c>
      <c r="S25" s="69">
        <v>7.3</v>
      </c>
      <c r="T25" s="69">
        <v>6.8</v>
      </c>
      <c r="U25" s="69">
        <v>5.4</v>
      </c>
      <c r="V25" s="69">
        <v>3.5</v>
      </c>
      <c r="W25" s="69">
        <v>3.8</v>
      </c>
      <c r="X25" s="70">
        <v>3.4029253217678357</v>
      </c>
      <c r="Y25" s="70">
        <v>3.0286634460547504</v>
      </c>
    </row>
    <row r="26" spans="1:26" ht="15" customHeight="1" x14ac:dyDescent="0.25">
      <c r="A26" s="46" t="s">
        <v>13</v>
      </c>
      <c r="B26" s="60">
        <v>17.815573140749848</v>
      </c>
      <c r="C26" s="60">
        <v>18.554571173317449</v>
      </c>
      <c r="D26" s="60">
        <v>17.449721784378145</v>
      </c>
      <c r="E26" s="60">
        <v>17.00034954171198</v>
      </c>
      <c r="F26" s="60">
        <v>16.012619639798316</v>
      </c>
      <c r="G26" s="60">
        <v>15.461102371553235</v>
      </c>
      <c r="H26" s="60">
        <v>15.5</v>
      </c>
      <c r="I26" s="60">
        <v>14</v>
      </c>
      <c r="J26" s="60">
        <v>14</v>
      </c>
      <c r="K26" s="60">
        <v>13.9</v>
      </c>
      <c r="L26" s="60">
        <v>13.5</v>
      </c>
      <c r="M26" s="60">
        <v>12.8</v>
      </c>
      <c r="N26" s="60">
        <v>14.5</v>
      </c>
      <c r="O26" s="60">
        <v>14.7</v>
      </c>
      <c r="P26" s="60">
        <v>10.8</v>
      </c>
      <c r="Q26" s="60">
        <v>11.2</v>
      </c>
      <c r="R26" s="60">
        <v>11.3</v>
      </c>
      <c r="S26" s="60">
        <v>11</v>
      </c>
      <c r="T26" s="60">
        <v>10.5</v>
      </c>
      <c r="U26" s="60">
        <v>7.9</v>
      </c>
      <c r="V26" s="60">
        <v>3.5</v>
      </c>
      <c r="W26" s="60">
        <v>1.2328785500596988</v>
      </c>
      <c r="X26" s="252">
        <v>0.95125520657435547</v>
      </c>
      <c r="Y26" s="70">
        <v>0.64327632040928928</v>
      </c>
    </row>
    <row r="27" spans="1:26" ht="15" customHeight="1" x14ac:dyDescent="0.25">
      <c r="A27" s="46" t="s">
        <v>14</v>
      </c>
      <c r="B27" s="60">
        <v>10.436218853230075</v>
      </c>
      <c r="C27" s="60">
        <v>12.665506544601648</v>
      </c>
      <c r="D27" s="60">
        <v>10.841105859718098</v>
      </c>
      <c r="E27" s="60">
        <v>10.706169603314695</v>
      </c>
      <c r="F27" s="60">
        <v>10.358565737051793</v>
      </c>
      <c r="G27" s="60">
        <v>8.8526493447856982</v>
      </c>
      <c r="H27" s="60">
        <v>9</v>
      </c>
      <c r="I27" s="60">
        <v>8.1999999999999993</v>
      </c>
      <c r="J27" s="60">
        <v>7.8</v>
      </c>
      <c r="K27" s="60">
        <v>8.1</v>
      </c>
      <c r="L27" s="60">
        <v>7.7</v>
      </c>
      <c r="M27" s="60">
        <v>8.3000000000000007</v>
      </c>
      <c r="N27" s="60">
        <v>8</v>
      </c>
      <c r="O27" s="60">
        <v>7.7</v>
      </c>
      <c r="P27" s="60">
        <v>5.9</v>
      </c>
      <c r="Q27" s="60">
        <v>7.2</v>
      </c>
      <c r="R27" s="60">
        <v>6.4</v>
      </c>
      <c r="S27" s="60">
        <v>5.8</v>
      </c>
      <c r="T27" s="60">
        <v>5.3</v>
      </c>
      <c r="U27" s="60">
        <v>4.5</v>
      </c>
      <c r="V27" s="60">
        <v>4</v>
      </c>
      <c r="W27" s="60">
        <v>6.3594378997801986</v>
      </c>
      <c r="X27" s="252">
        <v>5.9958769032065771</v>
      </c>
      <c r="Y27" s="70">
        <v>5.9989370941190199</v>
      </c>
    </row>
    <row r="28" spans="1:26" ht="15" customHeight="1" x14ac:dyDescent="0.25">
      <c r="A28" s="46" t="s">
        <v>15</v>
      </c>
      <c r="B28" s="60">
        <v>8.5755284256559765</v>
      </c>
      <c r="C28" s="60">
        <v>11.323105766153002</v>
      </c>
      <c r="D28" s="60">
        <v>9.3938913668576074</v>
      </c>
      <c r="E28" s="60">
        <v>8.9415523030283275</v>
      </c>
      <c r="F28" s="60">
        <v>8.5504247440644736</v>
      </c>
      <c r="G28" s="60">
        <v>7.104030820666674</v>
      </c>
      <c r="H28" s="60">
        <v>7.3</v>
      </c>
      <c r="I28" s="60">
        <v>6.8</v>
      </c>
      <c r="J28" s="60">
        <v>6.6</v>
      </c>
      <c r="K28" s="60">
        <v>6.4</v>
      </c>
      <c r="L28" s="60">
        <v>6.9</v>
      </c>
      <c r="M28" s="60">
        <v>7.2</v>
      </c>
      <c r="N28" s="60">
        <v>7.4</v>
      </c>
      <c r="O28" s="60">
        <v>6.6</v>
      </c>
      <c r="P28" s="60">
        <v>4.5999999999999996</v>
      </c>
      <c r="Q28" s="60">
        <v>5.6</v>
      </c>
      <c r="R28" s="60">
        <v>5.3</v>
      </c>
      <c r="S28" s="60">
        <v>4.9000000000000004</v>
      </c>
      <c r="T28" s="60">
        <v>4.2</v>
      </c>
      <c r="U28" s="60">
        <v>3.4</v>
      </c>
      <c r="V28" s="60">
        <v>3.1</v>
      </c>
      <c r="W28" s="60">
        <v>3.4362283144142212</v>
      </c>
      <c r="X28" s="252">
        <v>2.9494345167808129</v>
      </c>
      <c r="Y28" s="70">
        <v>2.5164516978152145</v>
      </c>
    </row>
    <row r="29" spans="1:26" ht="15" customHeight="1" x14ac:dyDescent="0.25">
      <c r="A29" s="192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</row>
    <row r="30" spans="1:26" ht="15" customHeight="1" x14ac:dyDescent="0.25">
      <c r="A30" s="192" t="s">
        <v>16</v>
      </c>
      <c r="B30" s="69">
        <v>5.2673697575543521</v>
      </c>
      <c r="C30" s="69">
        <v>7.6040873537758706</v>
      </c>
      <c r="D30" s="69">
        <v>6.8583705172698721</v>
      </c>
      <c r="E30" s="69">
        <v>7.1561009145642798</v>
      </c>
      <c r="F30" s="69">
        <v>6.7223993445123185</v>
      </c>
      <c r="G30" s="69">
        <v>5.5544425720133086</v>
      </c>
      <c r="H30" s="69">
        <v>5.9</v>
      </c>
      <c r="I30" s="69">
        <v>5.2</v>
      </c>
      <c r="J30" s="69">
        <v>5.1472021894017272</v>
      </c>
      <c r="K30" s="69">
        <v>5.0290626515876697</v>
      </c>
      <c r="L30" s="69">
        <v>5.1529188442463623</v>
      </c>
      <c r="M30" s="69">
        <v>5.4868414927572537</v>
      </c>
      <c r="N30" s="69">
        <v>5.5001481237853183</v>
      </c>
      <c r="O30" s="69">
        <v>4.9284078478613056</v>
      </c>
      <c r="P30" s="69">
        <v>3.5784941051667194</v>
      </c>
      <c r="Q30" s="69">
        <v>3.8964778619357467</v>
      </c>
      <c r="R30" s="69">
        <v>3.7823505177881049</v>
      </c>
      <c r="S30" s="69">
        <v>3.9</v>
      </c>
      <c r="T30" s="69">
        <v>3.4</v>
      </c>
      <c r="U30" s="69">
        <v>3.1</v>
      </c>
      <c r="V30" s="69">
        <v>2.6</v>
      </c>
      <c r="W30" s="69">
        <v>2.6</v>
      </c>
      <c r="X30" s="70">
        <v>2.0170245983142676</v>
      </c>
      <c r="Y30" s="70">
        <v>1.6097002013266561</v>
      </c>
    </row>
    <row r="31" spans="1:26" ht="15" customHeight="1" x14ac:dyDescent="0.25">
      <c r="A31" s="46" t="s">
        <v>17</v>
      </c>
      <c r="B31" s="60">
        <v>8.0015457398473</v>
      </c>
      <c r="C31" s="60">
        <v>11.837273685551784</v>
      </c>
      <c r="D31" s="60">
        <v>10.748414083172527</v>
      </c>
      <c r="E31" s="60">
        <v>11.045353795609762</v>
      </c>
      <c r="F31" s="60">
        <v>9.8499021100717865</v>
      </c>
      <c r="G31" s="60">
        <v>8.6051255343619122</v>
      </c>
      <c r="H31" s="60">
        <v>9.1999999999999993</v>
      </c>
      <c r="I31" s="60">
        <v>8.1999999999999993</v>
      </c>
      <c r="J31" s="60">
        <v>8.1</v>
      </c>
      <c r="K31" s="60">
        <v>8.1999999999999993</v>
      </c>
      <c r="L31" s="60">
        <v>8.5</v>
      </c>
      <c r="M31" s="60">
        <v>8.8000000000000007</v>
      </c>
      <c r="N31" s="60">
        <v>9.4</v>
      </c>
      <c r="O31" s="60">
        <v>8.5</v>
      </c>
      <c r="P31" s="60">
        <v>6.1</v>
      </c>
      <c r="Q31" s="60">
        <v>6.8</v>
      </c>
      <c r="R31" s="60">
        <v>6.8</v>
      </c>
      <c r="S31" s="60">
        <v>6.5</v>
      </c>
      <c r="T31" s="60">
        <v>5.8</v>
      </c>
      <c r="U31" s="60">
        <v>4.8</v>
      </c>
      <c r="V31" s="60">
        <v>4.0999999999999996</v>
      </c>
      <c r="W31" s="60">
        <v>3.9899127589967285</v>
      </c>
      <c r="X31" s="252">
        <v>3.1483572619239659</v>
      </c>
      <c r="Y31" s="70">
        <v>2.606299212598425</v>
      </c>
    </row>
    <row r="32" spans="1:26" ht="15" customHeight="1" x14ac:dyDescent="0.25">
      <c r="A32" s="46" t="s">
        <v>18</v>
      </c>
      <c r="B32" s="60">
        <v>5.9941249636118243</v>
      </c>
      <c r="C32" s="60">
        <v>8.4913552704963742</v>
      </c>
      <c r="D32" s="60">
        <v>7.8543654117852997</v>
      </c>
      <c r="E32" s="60">
        <v>8.3278525780232044</v>
      </c>
      <c r="F32" s="60">
        <v>8.1005251672621768</v>
      </c>
      <c r="G32" s="60">
        <v>6.3863358901711464</v>
      </c>
      <c r="H32" s="60">
        <v>7.1</v>
      </c>
      <c r="I32" s="60">
        <v>6.3</v>
      </c>
      <c r="J32" s="60">
        <v>6.2</v>
      </c>
      <c r="K32" s="60">
        <v>5.8</v>
      </c>
      <c r="L32" s="60">
        <v>6.2</v>
      </c>
      <c r="M32" s="60">
        <v>6.2</v>
      </c>
      <c r="N32" s="60">
        <v>6.1</v>
      </c>
      <c r="O32" s="60">
        <v>4.5999999999999996</v>
      </c>
      <c r="P32" s="60">
        <v>3.3</v>
      </c>
      <c r="Q32" s="60">
        <v>3.7</v>
      </c>
      <c r="R32" s="60">
        <v>3.6</v>
      </c>
      <c r="S32" s="60">
        <v>3.9</v>
      </c>
      <c r="T32" s="60">
        <v>3.2</v>
      </c>
      <c r="U32" s="60">
        <v>3.1</v>
      </c>
      <c r="V32" s="60">
        <v>2.5</v>
      </c>
      <c r="W32" s="60">
        <v>2.6926309890725695</v>
      </c>
      <c r="X32" s="252">
        <v>2.1364778118894781</v>
      </c>
      <c r="Y32" s="70">
        <v>1.6561720655304022</v>
      </c>
    </row>
    <row r="33" spans="1:25" ht="15" customHeight="1" thickBot="1" x14ac:dyDescent="0.3">
      <c r="A33" s="73" t="s">
        <v>19</v>
      </c>
      <c r="B33" s="63">
        <v>0.66816565405284734</v>
      </c>
      <c r="C33" s="63">
        <v>0.99952981146956654</v>
      </c>
      <c r="D33" s="63">
        <v>0.86518390556395308</v>
      </c>
      <c r="E33" s="63">
        <v>0.91719709105342984</v>
      </c>
      <c r="F33" s="63">
        <v>1.0689403303741993</v>
      </c>
      <c r="G33" s="63">
        <v>0.87855092022916426</v>
      </c>
      <c r="H33" s="63">
        <v>0.7</v>
      </c>
      <c r="I33" s="63">
        <v>0.6</v>
      </c>
      <c r="J33" s="63">
        <v>0.8</v>
      </c>
      <c r="K33" s="63">
        <v>0.5</v>
      </c>
      <c r="L33" s="63">
        <v>0.6</v>
      </c>
      <c r="M33" s="63">
        <v>0.7</v>
      </c>
      <c r="N33" s="63">
        <v>0.7</v>
      </c>
      <c r="O33" s="63">
        <v>1.2</v>
      </c>
      <c r="P33" s="63">
        <v>0.9</v>
      </c>
      <c r="Q33" s="63">
        <v>1</v>
      </c>
      <c r="R33" s="63">
        <v>1</v>
      </c>
      <c r="S33" s="63">
        <v>1.4</v>
      </c>
      <c r="T33" s="63">
        <v>1.1000000000000001</v>
      </c>
      <c r="U33" s="63">
        <v>1.4</v>
      </c>
      <c r="V33" s="63">
        <v>1</v>
      </c>
      <c r="W33" s="63">
        <v>0.97925525061203444</v>
      </c>
      <c r="X33" s="256">
        <v>0.67659389908920053</v>
      </c>
      <c r="Y33" s="250">
        <v>0.48100185000711537</v>
      </c>
    </row>
    <row r="34" spans="1:25" x14ac:dyDescent="0.25">
      <c r="A34" s="276" t="s">
        <v>86</v>
      </c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36"/>
      <c r="Y34" s="236"/>
    </row>
    <row r="35" spans="1:25" ht="13.5" x14ac:dyDescent="0.25">
      <c r="A35" s="24"/>
    </row>
  </sheetData>
  <mergeCells count="8">
    <mergeCell ref="A9:W9"/>
    <mergeCell ref="A22:W22"/>
    <mergeCell ref="A34:W34"/>
    <mergeCell ref="A1:W1"/>
    <mergeCell ref="A2:W2"/>
    <mergeCell ref="A3:W3"/>
    <mergeCell ref="A4:W4"/>
    <mergeCell ref="A5:W5"/>
  </mergeCells>
  <hyperlinks>
    <hyperlink ref="AA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X34"/>
  <sheetViews>
    <sheetView zoomScaleNormal="100" zoomScaleSheetLayoutView="100" workbookViewId="0">
      <selection activeCell="X1" sqref="X1"/>
    </sheetView>
  </sheetViews>
  <sheetFormatPr baseColWidth="10" defaultRowHeight="12.75" x14ac:dyDescent="0.25"/>
  <cols>
    <col min="1" max="1" width="13.85546875" style="4" customWidth="1"/>
    <col min="2" max="11" width="6.28515625" style="57" customWidth="1"/>
    <col min="12" max="12" width="1.42578125" style="57" customWidth="1"/>
    <col min="13" max="22" width="5.85546875" style="57" customWidth="1"/>
    <col min="23" max="260" width="11.42578125" style="4"/>
    <col min="261" max="261" width="15.7109375" style="4" customWidth="1"/>
    <col min="262" max="268" width="8.7109375" style="4" customWidth="1"/>
    <col min="269" max="269" width="1.42578125" style="4" customWidth="1"/>
    <col min="270" max="276" width="8.7109375" style="4" customWidth="1"/>
    <col min="277" max="516" width="11.42578125" style="4"/>
    <col min="517" max="517" width="15.7109375" style="4" customWidth="1"/>
    <col min="518" max="524" width="8.7109375" style="4" customWidth="1"/>
    <col min="525" max="525" width="1.42578125" style="4" customWidth="1"/>
    <col min="526" max="532" width="8.7109375" style="4" customWidth="1"/>
    <col min="533" max="772" width="11.42578125" style="4"/>
    <col min="773" max="773" width="15.7109375" style="4" customWidth="1"/>
    <col min="774" max="780" width="8.7109375" style="4" customWidth="1"/>
    <col min="781" max="781" width="1.42578125" style="4" customWidth="1"/>
    <col min="782" max="788" width="8.7109375" style="4" customWidth="1"/>
    <col min="789" max="1028" width="11.42578125" style="4"/>
    <col min="1029" max="1029" width="15.7109375" style="4" customWidth="1"/>
    <col min="1030" max="1036" width="8.7109375" style="4" customWidth="1"/>
    <col min="1037" max="1037" width="1.42578125" style="4" customWidth="1"/>
    <col min="1038" max="1044" width="8.7109375" style="4" customWidth="1"/>
    <col min="1045" max="1284" width="11.42578125" style="4"/>
    <col min="1285" max="1285" width="15.7109375" style="4" customWidth="1"/>
    <col min="1286" max="1292" width="8.7109375" style="4" customWidth="1"/>
    <col min="1293" max="1293" width="1.42578125" style="4" customWidth="1"/>
    <col min="1294" max="1300" width="8.7109375" style="4" customWidth="1"/>
    <col min="1301" max="1540" width="11.42578125" style="4"/>
    <col min="1541" max="1541" width="15.7109375" style="4" customWidth="1"/>
    <col min="1542" max="1548" width="8.7109375" style="4" customWidth="1"/>
    <col min="1549" max="1549" width="1.42578125" style="4" customWidth="1"/>
    <col min="1550" max="1556" width="8.7109375" style="4" customWidth="1"/>
    <col min="1557" max="1796" width="11.42578125" style="4"/>
    <col min="1797" max="1797" width="15.7109375" style="4" customWidth="1"/>
    <col min="1798" max="1804" width="8.7109375" style="4" customWidth="1"/>
    <col min="1805" max="1805" width="1.42578125" style="4" customWidth="1"/>
    <col min="1806" max="1812" width="8.7109375" style="4" customWidth="1"/>
    <col min="1813" max="2052" width="11.42578125" style="4"/>
    <col min="2053" max="2053" width="15.7109375" style="4" customWidth="1"/>
    <col min="2054" max="2060" width="8.7109375" style="4" customWidth="1"/>
    <col min="2061" max="2061" width="1.42578125" style="4" customWidth="1"/>
    <col min="2062" max="2068" width="8.7109375" style="4" customWidth="1"/>
    <col min="2069" max="2308" width="11.42578125" style="4"/>
    <col min="2309" max="2309" width="15.7109375" style="4" customWidth="1"/>
    <col min="2310" max="2316" width="8.7109375" style="4" customWidth="1"/>
    <col min="2317" max="2317" width="1.42578125" style="4" customWidth="1"/>
    <col min="2318" max="2324" width="8.7109375" style="4" customWidth="1"/>
    <col min="2325" max="2564" width="11.42578125" style="4"/>
    <col min="2565" max="2565" width="15.7109375" style="4" customWidth="1"/>
    <col min="2566" max="2572" width="8.7109375" style="4" customWidth="1"/>
    <col min="2573" max="2573" width="1.42578125" style="4" customWidth="1"/>
    <col min="2574" max="2580" width="8.7109375" style="4" customWidth="1"/>
    <col min="2581" max="2820" width="11.42578125" style="4"/>
    <col min="2821" max="2821" width="15.7109375" style="4" customWidth="1"/>
    <col min="2822" max="2828" width="8.7109375" style="4" customWidth="1"/>
    <col min="2829" max="2829" width="1.42578125" style="4" customWidth="1"/>
    <col min="2830" max="2836" width="8.7109375" style="4" customWidth="1"/>
    <col min="2837" max="3076" width="11.42578125" style="4"/>
    <col min="3077" max="3077" width="15.7109375" style="4" customWidth="1"/>
    <col min="3078" max="3084" width="8.7109375" style="4" customWidth="1"/>
    <col min="3085" max="3085" width="1.42578125" style="4" customWidth="1"/>
    <col min="3086" max="3092" width="8.7109375" style="4" customWidth="1"/>
    <col min="3093" max="3332" width="11.42578125" style="4"/>
    <col min="3333" max="3333" width="15.7109375" style="4" customWidth="1"/>
    <col min="3334" max="3340" width="8.7109375" style="4" customWidth="1"/>
    <col min="3341" max="3341" width="1.42578125" style="4" customWidth="1"/>
    <col min="3342" max="3348" width="8.7109375" style="4" customWidth="1"/>
    <col min="3349" max="3588" width="11.42578125" style="4"/>
    <col min="3589" max="3589" width="15.7109375" style="4" customWidth="1"/>
    <col min="3590" max="3596" width="8.7109375" style="4" customWidth="1"/>
    <col min="3597" max="3597" width="1.42578125" style="4" customWidth="1"/>
    <col min="3598" max="3604" width="8.7109375" style="4" customWidth="1"/>
    <col min="3605" max="3844" width="11.42578125" style="4"/>
    <col min="3845" max="3845" width="15.7109375" style="4" customWidth="1"/>
    <col min="3846" max="3852" width="8.7109375" style="4" customWidth="1"/>
    <col min="3853" max="3853" width="1.42578125" style="4" customWidth="1"/>
    <col min="3854" max="3860" width="8.7109375" style="4" customWidth="1"/>
    <col min="3861" max="4100" width="11.42578125" style="4"/>
    <col min="4101" max="4101" width="15.7109375" style="4" customWidth="1"/>
    <col min="4102" max="4108" width="8.7109375" style="4" customWidth="1"/>
    <col min="4109" max="4109" width="1.42578125" style="4" customWidth="1"/>
    <col min="4110" max="4116" width="8.7109375" style="4" customWidth="1"/>
    <col min="4117" max="4356" width="11.42578125" style="4"/>
    <col min="4357" max="4357" width="15.7109375" style="4" customWidth="1"/>
    <col min="4358" max="4364" width="8.7109375" style="4" customWidth="1"/>
    <col min="4365" max="4365" width="1.42578125" style="4" customWidth="1"/>
    <col min="4366" max="4372" width="8.7109375" style="4" customWidth="1"/>
    <col min="4373" max="4612" width="11.42578125" style="4"/>
    <col min="4613" max="4613" width="15.7109375" style="4" customWidth="1"/>
    <col min="4614" max="4620" width="8.7109375" style="4" customWidth="1"/>
    <col min="4621" max="4621" width="1.42578125" style="4" customWidth="1"/>
    <col min="4622" max="4628" width="8.7109375" style="4" customWidth="1"/>
    <col min="4629" max="4868" width="11.42578125" style="4"/>
    <col min="4869" max="4869" width="15.7109375" style="4" customWidth="1"/>
    <col min="4870" max="4876" width="8.7109375" style="4" customWidth="1"/>
    <col min="4877" max="4877" width="1.42578125" style="4" customWidth="1"/>
    <col min="4878" max="4884" width="8.7109375" style="4" customWidth="1"/>
    <col min="4885" max="5124" width="11.42578125" style="4"/>
    <col min="5125" max="5125" width="15.7109375" style="4" customWidth="1"/>
    <col min="5126" max="5132" width="8.7109375" style="4" customWidth="1"/>
    <col min="5133" max="5133" width="1.42578125" style="4" customWidth="1"/>
    <col min="5134" max="5140" width="8.7109375" style="4" customWidth="1"/>
    <col min="5141" max="5380" width="11.42578125" style="4"/>
    <col min="5381" max="5381" width="15.7109375" style="4" customWidth="1"/>
    <col min="5382" max="5388" width="8.7109375" style="4" customWidth="1"/>
    <col min="5389" max="5389" width="1.42578125" style="4" customWidth="1"/>
    <col min="5390" max="5396" width="8.7109375" style="4" customWidth="1"/>
    <col min="5397" max="5636" width="11.42578125" style="4"/>
    <col min="5637" max="5637" width="15.7109375" style="4" customWidth="1"/>
    <col min="5638" max="5644" width="8.7109375" style="4" customWidth="1"/>
    <col min="5645" max="5645" width="1.42578125" style="4" customWidth="1"/>
    <col min="5646" max="5652" width="8.7109375" style="4" customWidth="1"/>
    <col min="5653" max="5892" width="11.42578125" style="4"/>
    <col min="5893" max="5893" width="15.7109375" style="4" customWidth="1"/>
    <col min="5894" max="5900" width="8.7109375" style="4" customWidth="1"/>
    <col min="5901" max="5901" width="1.42578125" style="4" customWidth="1"/>
    <col min="5902" max="5908" width="8.7109375" style="4" customWidth="1"/>
    <col min="5909" max="6148" width="11.42578125" style="4"/>
    <col min="6149" max="6149" width="15.7109375" style="4" customWidth="1"/>
    <col min="6150" max="6156" width="8.7109375" style="4" customWidth="1"/>
    <col min="6157" max="6157" width="1.42578125" style="4" customWidth="1"/>
    <col min="6158" max="6164" width="8.7109375" style="4" customWidth="1"/>
    <col min="6165" max="6404" width="11.42578125" style="4"/>
    <col min="6405" max="6405" width="15.7109375" style="4" customWidth="1"/>
    <col min="6406" max="6412" width="8.7109375" style="4" customWidth="1"/>
    <col min="6413" max="6413" width="1.42578125" style="4" customWidth="1"/>
    <col min="6414" max="6420" width="8.7109375" style="4" customWidth="1"/>
    <col min="6421" max="6660" width="11.42578125" style="4"/>
    <col min="6661" max="6661" width="15.7109375" style="4" customWidth="1"/>
    <col min="6662" max="6668" width="8.7109375" style="4" customWidth="1"/>
    <col min="6669" max="6669" width="1.42578125" style="4" customWidth="1"/>
    <col min="6670" max="6676" width="8.7109375" style="4" customWidth="1"/>
    <col min="6677" max="6916" width="11.42578125" style="4"/>
    <col min="6917" max="6917" width="15.7109375" style="4" customWidth="1"/>
    <col min="6918" max="6924" width="8.7109375" style="4" customWidth="1"/>
    <col min="6925" max="6925" width="1.42578125" style="4" customWidth="1"/>
    <col min="6926" max="6932" width="8.7109375" style="4" customWidth="1"/>
    <col min="6933" max="7172" width="11.42578125" style="4"/>
    <col min="7173" max="7173" width="15.7109375" style="4" customWidth="1"/>
    <col min="7174" max="7180" width="8.7109375" style="4" customWidth="1"/>
    <col min="7181" max="7181" width="1.42578125" style="4" customWidth="1"/>
    <col min="7182" max="7188" width="8.7109375" style="4" customWidth="1"/>
    <col min="7189" max="7428" width="11.42578125" style="4"/>
    <col min="7429" max="7429" width="15.7109375" style="4" customWidth="1"/>
    <col min="7430" max="7436" width="8.7109375" style="4" customWidth="1"/>
    <col min="7437" max="7437" width="1.42578125" style="4" customWidth="1"/>
    <col min="7438" max="7444" width="8.7109375" style="4" customWidth="1"/>
    <col min="7445" max="7684" width="11.42578125" style="4"/>
    <col min="7685" max="7685" width="15.7109375" style="4" customWidth="1"/>
    <col min="7686" max="7692" width="8.7109375" style="4" customWidth="1"/>
    <col min="7693" max="7693" width="1.42578125" style="4" customWidth="1"/>
    <col min="7694" max="7700" width="8.7109375" style="4" customWidth="1"/>
    <col min="7701" max="7940" width="11.42578125" style="4"/>
    <col min="7941" max="7941" width="15.7109375" style="4" customWidth="1"/>
    <col min="7942" max="7948" width="8.7109375" style="4" customWidth="1"/>
    <col min="7949" max="7949" width="1.42578125" style="4" customWidth="1"/>
    <col min="7950" max="7956" width="8.7109375" style="4" customWidth="1"/>
    <col min="7957" max="8196" width="11.42578125" style="4"/>
    <col min="8197" max="8197" width="15.7109375" style="4" customWidth="1"/>
    <col min="8198" max="8204" width="8.7109375" style="4" customWidth="1"/>
    <col min="8205" max="8205" width="1.42578125" style="4" customWidth="1"/>
    <col min="8206" max="8212" width="8.7109375" style="4" customWidth="1"/>
    <col min="8213" max="8452" width="11.42578125" style="4"/>
    <col min="8453" max="8453" width="15.7109375" style="4" customWidth="1"/>
    <col min="8454" max="8460" width="8.7109375" style="4" customWidth="1"/>
    <col min="8461" max="8461" width="1.42578125" style="4" customWidth="1"/>
    <col min="8462" max="8468" width="8.7109375" style="4" customWidth="1"/>
    <col min="8469" max="8708" width="11.42578125" style="4"/>
    <col min="8709" max="8709" width="15.7109375" style="4" customWidth="1"/>
    <col min="8710" max="8716" width="8.7109375" style="4" customWidth="1"/>
    <col min="8717" max="8717" width="1.42578125" style="4" customWidth="1"/>
    <col min="8718" max="8724" width="8.7109375" style="4" customWidth="1"/>
    <col min="8725" max="8964" width="11.42578125" style="4"/>
    <col min="8965" max="8965" width="15.7109375" style="4" customWidth="1"/>
    <col min="8966" max="8972" width="8.7109375" style="4" customWidth="1"/>
    <col min="8973" max="8973" width="1.42578125" style="4" customWidth="1"/>
    <col min="8974" max="8980" width="8.7109375" style="4" customWidth="1"/>
    <col min="8981" max="9220" width="11.42578125" style="4"/>
    <col min="9221" max="9221" width="15.7109375" style="4" customWidth="1"/>
    <col min="9222" max="9228" width="8.7109375" style="4" customWidth="1"/>
    <col min="9229" max="9229" width="1.42578125" style="4" customWidth="1"/>
    <col min="9230" max="9236" width="8.7109375" style="4" customWidth="1"/>
    <col min="9237" max="9476" width="11.42578125" style="4"/>
    <col min="9477" max="9477" width="15.7109375" style="4" customWidth="1"/>
    <col min="9478" max="9484" width="8.7109375" style="4" customWidth="1"/>
    <col min="9485" max="9485" width="1.42578125" style="4" customWidth="1"/>
    <col min="9486" max="9492" width="8.7109375" style="4" customWidth="1"/>
    <col min="9493" max="9732" width="11.42578125" style="4"/>
    <col min="9733" max="9733" width="15.7109375" style="4" customWidth="1"/>
    <col min="9734" max="9740" width="8.7109375" style="4" customWidth="1"/>
    <col min="9741" max="9741" width="1.42578125" style="4" customWidth="1"/>
    <col min="9742" max="9748" width="8.7109375" style="4" customWidth="1"/>
    <col min="9749" max="9988" width="11.42578125" style="4"/>
    <col min="9989" max="9989" width="15.7109375" style="4" customWidth="1"/>
    <col min="9990" max="9996" width="8.7109375" style="4" customWidth="1"/>
    <col min="9997" max="9997" width="1.42578125" style="4" customWidth="1"/>
    <col min="9998" max="10004" width="8.7109375" style="4" customWidth="1"/>
    <col min="10005" max="10244" width="11.42578125" style="4"/>
    <col min="10245" max="10245" width="15.7109375" style="4" customWidth="1"/>
    <col min="10246" max="10252" width="8.7109375" style="4" customWidth="1"/>
    <col min="10253" max="10253" width="1.42578125" style="4" customWidth="1"/>
    <col min="10254" max="10260" width="8.7109375" style="4" customWidth="1"/>
    <col min="10261" max="10500" width="11.42578125" style="4"/>
    <col min="10501" max="10501" width="15.7109375" style="4" customWidth="1"/>
    <col min="10502" max="10508" width="8.7109375" style="4" customWidth="1"/>
    <col min="10509" max="10509" width="1.42578125" style="4" customWidth="1"/>
    <col min="10510" max="10516" width="8.7109375" style="4" customWidth="1"/>
    <col min="10517" max="10756" width="11.42578125" style="4"/>
    <col min="10757" max="10757" width="15.7109375" style="4" customWidth="1"/>
    <col min="10758" max="10764" width="8.7109375" style="4" customWidth="1"/>
    <col min="10765" max="10765" width="1.42578125" style="4" customWidth="1"/>
    <col min="10766" max="10772" width="8.7109375" style="4" customWidth="1"/>
    <col min="10773" max="11012" width="11.42578125" style="4"/>
    <col min="11013" max="11013" width="15.7109375" style="4" customWidth="1"/>
    <col min="11014" max="11020" width="8.7109375" style="4" customWidth="1"/>
    <col min="11021" max="11021" width="1.42578125" style="4" customWidth="1"/>
    <col min="11022" max="11028" width="8.7109375" style="4" customWidth="1"/>
    <col min="11029" max="11268" width="11.42578125" style="4"/>
    <col min="11269" max="11269" width="15.7109375" style="4" customWidth="1"/>
    <col min="11270" max="11276" width="8.7109375" style="4" customWidth="1"/>
    <col min="11277" max="11277" width="1.42578125" style="4" customWidth="1"/>
    <col min="11278" max="11284" width="8.7109375" style="4" customWidth="1"/>
    <col min="11285" max="11524" width="11.42578125" style="4"/>
    <col min="11525" max="11525" width="15.7109375" style="4" customWidth="1"/>
    <col min="11526" max="11532" width="8.7109375" style="4" customWidth="1"/>
    <col min="11533" max="11533" width="1.42578125" style="4" customWidth="1"/>
    <col min="11534" max="11540" width="8.7109375" style="4" customWidth="1"/>
    <col min="11541" max="11780" width="11.42578125" style="4"/>
    <col min="11781" max="11781" width="15.7109375" style="4" customWidth="1"/>
    <col min="11782" max="11788" width="8.7109375" style="4" customWidth="1"/>
    <col min="11789" max="11789" width="1.42578125" style="4" customWidth="1"/>
    <col min="11790" max="11796" width="8.7109375" style="4" customWidth="1"/>
    <col min="11797" max="12036" width="11.42578125" style="4"/>
    <col min="12037" max="12037" width="15.7109375" style="4" customWidth="1"/>
    <col min="12038" max="12044" width="8.7109375" style="4" customWidth="1"/>
    <col min="12045" max="12045" width="1.42578125" style="4" customWidth="1"/>
    <col min="12046" max="12052" width="8.7109375" style="4" customWidth="1"/>
    <col min="12053" max="12292" width="11.42578125" style="4"/>
    <col min="12293" max="12293" width="15.7109375" style="4" customWidth="1"/>
    <col min="12294" max="12300" width="8.7109375" style="4" customWidth="1"/>
    <col min="12301" max="12301" width="1.42578125" style="4" customWidth="1"/>
    <col min="12302" max="12308" width="8.7109375" style="4" customWidth="1"/>
    <col min="12309" max="12548" width="11.42578125" style="4"/>
    <col min="12549" max="12549" width="15.7109375" style="4" customWidth="1"/>
    <col min="12550" max="12556" width="8.7109375" style="4" customWidth="1"/>
    <col min="12557" max="12557" width="1.42578125" style="4" customWidth="1"/>
    <col min="12558" max="12564" width="8.7109375" style="4" customWidth="1"/>
    <col min="12565" max="12804" width="11.42578125" style="4"/>
    <col min="12805" max="12805" width="15.7109375" style="4" customWidth="1"/>
    <col min="12806" max="12812" width="8.7109375" style="4" customWidth="1"/>
    <col min="12813" max="12813" width="1.42578125" style="4" customWidth="1"/>
    <col min="12814" max="12820" width="8.7109375" style="4" customWidth="1"/>
    <col min="12821" max="13060" width="11.42578125" style="4"/>
    <col min="13061" max="13061" width="15.7109375" style="4" customWidth="1"/>
    <col min="13062" max="13068" width="8.7109375" style="4" customWidth="1"/>
    <col min="13069" max="13069" width="1.42578125" style="4" customWidth="1"/>
    <col min="13070" max="13076" width="8.7109375" style="4" customWidth="1"/>
    <col min="13077" max="13316" width="11.42578125" style="4"/>
    <col min="13317" max="13317" width="15.7109375" style="4" customWidth="1"/>
    <col min="13318" max="13324" width="8.7109375" style="4" customWidth="1"/>
    <col min="13325" max="13325" width="1.42578125" style="4" customWidth="1"/>
    <col min="13326" max="13332" width="8.7109375" style="4" customWidth="1"/>
    <col min="13333" max="13572" width="11.42578125" style="4"/>
    <col min="13573" max="13573" width="15.7109375" style="4" customWidth="1"/>
    <col min="13574" max="13580" width="8.7109375" style="4" customWidth="1"/>
    <col min="13581" max="13581" width="1.42578125" style="4" customWidth="1"/>
    <col min="13582" max="13588" width="8.7109375" style="4" customWidth="1"/>
    <col min="13589" max="13828" width="11.42578125" style="4"/>
    <col min="13829" max="13829" width="15.7109375" style="4" customWidth="1"/>
    <col min="13830" max="13836" width="8.7109375" style="4" customWidth="1"/>
    <col min="13837" max="13837" width="1.42578125" style="4" customWidth="1"/>
    <col min="13838" max="13844" width="8.7109375" style="4" customWidth="1"/>
    <col min="13845" max="14084" width="11.42578125" style="4"/>
    <col min="14085" max="14085" width="15.7109375" style="4" customWidth="1"/>
    <col min="14086" max="14092" width="8.7109375" style="4" customWidth="1"/>
    <col min="14093" max="14093" width="1.42578125" style="4" customWidth="1"/>
    <col min="14094" max="14100" width="8.7109375" style="4" customWidth="1"/>
    <col min="14101" max="14340" width="11.42578125" style="4"/>
    <col min="14341" max="14341" width="15.7109375" style="4" customWidth="1"/>
    <col min="14342" max="14348" width="8.7109375" style="4" customWidth="1"/>
    <col min="14349" max="14349" width="1.42578125" style="4" customWidth="1"/>
    <col min="14350" max="14356" width="8.7109375" style="4" customWidth="1"/>
    <col min="14357" max="14596" width="11.42578125" style="4"/>
    <col min="14597" max="14597" width="15.7109375" style="4" customWidth="1"/>
    <col min="14598" max="14604" width="8.7109375" style="4" customWidth="1"/>
    <col min="14605" max="14605" width="1.42578125" style="4" customWidth="1"/>
    <col min="14606" max="14612" width="8.7109375" style="4" customWidth="1"/>
    <col min="14613" max="14852" width="11.42578125" style="4"/>
    <col min="14853" max="14853" width="15.7109375" style="4" customWidth="1"/>
    <col min="14854" max="14860" width="8.7109375" style="4" customWidth="1"/>
    <col min="14861" max="14861" width="1.42578125" style="4" customWidth="1"/>
    <col min="14862" max="14868" width="8.7109375" style="4" customWidth="1"/>
    <col min="14869" max="15108" width="11.42578125" style="4"/>
    <col min="15109" max="15109" width="15.7109375" style="4" customWidth="1"/>
    <col min="15110" max="15116" width="8.7109375" style="4" customWidth="1"/>
    <col min="15117" max="15117" width="1.42578125" style="4" customWidth="1"/>
    <col min="15118" max="15124" width="8.7109375" style="4" customWidth="1"/>
    <col min="15125" max="15364" width="11.42578125" style="4"/>
    <col min="15365" max="15365" width="15.7109375" style="4" customWidth="1"/>
    <col min="15366" max="15372" width="8.7109375" style="4" customWidth="1"/>
    <col min="15373" max="15373" width="1.42578125" style="4" customWidth="1"/>
    <col min="15374" max="15380" width="8.7109375" style="4" customWidth="1"/>
    <col min="15381" max="15620" width="11.42578125" style="4"/>
    <col min="15621" max="15621" width="15.7109375" style="4" customWidth="1"/>
    <col min="15622" max="15628" width="8.7109375" style="4" customWidth="1"/>
    <col min="15629" max="15629" width="1.42578125" style="4" customWidth="1"/>
    <col min="15630" max="15636" width="8.7109375" style="4" customWidth="1"/>
    <col min="15637" max="15876" width="11.42578125" style="4"/>
    <col min="15877" max="15877" width="15.7109375" style="4" customWidth="1"/>
    <col min="15878" max="15884" width="8.7109375" style="4" customWidth="1"/>
    <col min="15885" max="15885" width="1.42578125" style="4" customWidth="1"/>
    <col min="15886" max="15892" width="8.7109375" style="4" customWidth="1"/>
    <col min="15893" max="16132" width="11.42578125" style="4"/>
    <col min="16133" max="16133" width="15.7109375" style="4" customWidth="1"/>
    <col min="16134" max="16140" width="8.7109375" style="4" customWidth="1"/>
    <col min="16141" max="16141" width="1.42578125" style="4" customWidth="1"/>
    <col min="16142" max="16148" width="8.7109375" style="4" customWidth="1"/>
    <col min="16149" max="16384" width="11.42578125" style="4"/>
  </cols>
  <sheetData>
    <row r="1" spans="1:24" s="33" customFormat="1" ht="14.25" customHeight="1" thickBot="1" x14ac:dyDescent="0.3">
      <c r="A1" s="245" t="s">
        <v>118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X1" s="260" t="s">
        <v>127</v>
      </c>
    </row>
    <row r="2" spans="1:24" s="33" customFormat="1" ht="12.75" customHeight="1" x14ac:dyDescent="0.25">
      <c r="A2" s="245" t="s">
        <v>103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</row>
    <row r="3" spans="1:24" s="33" customFormat="1" ht="12.75" customHeight="1" x14ac:dyDescent="0.25">
      <c r="A3" s="245" t="s">
        <v>99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</row>
    <row r="4" spans="1:24" s="33" customFormat="1" ht="12.75" customHeight="1" x14ac:dyDescent="0.25">
      <c r="A4" s="245" t="s">
        <v>106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</row>
    <row r="5" spans="1:24" s="33" customFormat="1" ht="13.5" customHeight="1" x14ac:dyDescent="0.25">
      <c r="A5" s="245" t="s">
        <v>155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</row>
    <row r="6" spans="1:24" ht="13.5" customHeight="1" thickBot="1" x14ac:dyDescent="0.3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4" ht="15" customHeight="1" x14ac:dyDescent="0.25">
      <c r="A7" s="269" t="s">
        <v>87</v>
      </c>
      <c r="B7" s="246" t="s">
        <v>6</v>
      </c>
      <c r="C7" s="246"/>
      <c r="D7" s="246"/>
      <c r="E7" s="246"/>
      <c r="F7" s="246"/>
      <c r="G7" s="246"/>
      <c r="H7" s="246"/>
      <c r="I7" s="246"/>
      <c r="J7" s="246"/>
      <c r="K7" s="246"/>
      <c r="M7" s="246" t="s">
        <v>7</v>
      </c>
      <c r="N7" s="246"/>
      <c r="O7" s="246"/>
      <c r="P7" s="246"/>
      <c r="Q7" s="246"/>
      <c r="R7" s="246"/>
      <c r="S7" s="246"/>
      <c r="T7" s="246"/>
      <c r="U7" s="246"/>
      <c r="V7" s="246"/>
    </row>
    <row r="8" spans="1:24" ht="15" customHeight="1" thickBot="1" x14ac:dyDescent="0.3">
      <c r="A8" s="271"/>
      <c r="B8" s="11">
        <v>2009</v>
      </c>
      <c r="C8" s="11">
        <v>2010</v>
      </c>
      <c r="D8" s="11">
        <v>2011</v>
      </c>
      <c r="E8" s="11">
        <v>2012</v>
      </c>
      <c r="F8" s="11">
        <v>2013</v>
      </c>
      <c r="G8" s="11">
        <v>2014</v>
      </c>
      <c r="H8" s="11">
        <v>2015</v>
      </c>
      <c r="I8" s="11">
        <v>2016</v>
      </c>
      <c r="J8" s="11">
        <v>2017</v>
      </c>
      <c r="K8" s="11">
        <v>2018</v>
      </c>
      <c r="M8" s="11">
        <v>2009</v>
      </c>
      <c r="N8" s="11">
        <v>2010</v>
      </c>
      <c r="O8" s="11">
        <v>2011</v>
      </c>
      <c r="P8" s="11">
        <v>2012</v>
      </c>
      <c r="Q8" s="11">
        <v>2013</v>
      </c>
      <c r="R8" s="11">
        <v>2014</v>
      </c>
      <c r="S8" s="11">
        <v>2015</v>
      </c>
      <c r="T8" s="11">
        <v>2016</v>
      </c>
      <c r="U8" s="11">
        <v>2017</v>
      </c>
      <c r="V8" s="11">
        <v>2018</v>
      </c>
    </row>
    <row r="9" spans="1:24" ht="9.75" customHeight="1" x14ac:dyDescent="0.25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24" s="8" customFormat="1" ht="25.5" customHeight="1" x14ac:dyDescent="0.25">
      <c r="A10" s="47" t="s">
        <v>11</v>
      </c>
      <c r="B10" s="222">
        <f t="shared" ref="B10:G10" si="0">+B12+B17</f>
        <v>39109</v>
      </c>
      <c r="C10" s="222">
        <f t="shared" si="0"/>
        <v>44154</v>
      </c>
      <c r="D10" s="222">
        <f t="shared" si="0"/>
        <v>48355</v>
      </c>
      <c r="E10" s="222">
        <f t="shared" si="0"/>
        <v>46264</v>
      </c>
      <c r="F10" s="222">
        <f t="shared" si="0"/>
        <v>38145</v>
      </c>
      <c r="G10" s="222">
        <f t="shared" si="0"/>
        <v>38194</v>
      </c>
      <c r="H10" s="222">
        <f>+H12+H17</f>
        <v>38710</v>
      </c>
      <c r="I10" s="222">
        <v>36215</v>
      </c>
      <c r="J10" s="222">
        <f>+J12+J17</f>
        <v>28519</v>
      </c>
      <c r="K10" s="222">
        <f>+K12+K17</f>
        <v>26506</v>
      </c>
      <c r="L10" s="101"/>
      <c r="M10" s="223">
        <v>11.186944893376621</v>
      </c>
      <c r="N10" s="223">
        <v>12.586981992126367</v>
      </c>
      <c r="O10" s="223">
        <v>13.643686885074757</v>
      </c>
      <c r="P10" s="223">
        <v>12.9</v>
      </c>
      <c r="Q10" s="223">
        <v>10.5</v>
      </c>
      <c r="R10" s="223">
        <v>10.3</v>
      </c>
      <c r="S10" s="223">
        <v>10.4</v>
      </c>
      <c r="T10" s="223">
        <v>9.7924958899368342</v>
      </c>
      <c r="U10" s="223">
        <v>7.7766294818761645</v>
      </c>
      <c r="V10" s="223">
        <v>7.2</v>
      </c>
    </row>
    <row r="11" spans="1:24" ht="15" customHeight="1" x14ac:dyDescent="0.25">
      <c r="A11" s="8"/>
      <c r="B11" s="19"/>
      <c r="C11" s="19"/>
      <c r="D11" s="19"/>
      <c r="E11" s="19"/>
      <c r="F11" s="19"/>
      <c r="G11" s="19"/>
      <c r="H11" s="19"/>
      <c r="I11" s="19"/>
      <c r="J11" s="19"/>
      <c r="K11" s="19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4" s="8" customFormat="1" ht="25.5" customHeight="1" x14ac:dyDescent="0.25">
      <c r="A12" s="7" t="s">
        <v>21</v>
      </c>
      <c r="B12" s="61">
        <f t="shared" ref="B12:G12" si="1">+B13+B14+B15</f>
        <v>29711</v>
      </c>
      <c r="C12" s="61">
        <f t="shared" si="1"/>
        <v>33993</v>
      </c>
      <c r="D12" s="61">
        <f t="shared" si="1"/>
        <v>36806</v>
      </c>
      <c r="E12" s="61">
        <f t="shared" si="1"/>
        <v>35615</v>
      </c>
      <c r="F12" s="61">
        <f t="shared" si="1"/>
        <v>29513</v>
      </c>
      <c r="G12" s="61">
        <f t="shared" si="1"/>
        <v>29298</v>
      </c>
      <c r="H12" s="61">
        <f>+H13+H14+H15</f>
        <v>29588</v>
      </c>
      <c r="I12" s="61">
        <v>27149</v>
      </c>
      <c r="J12" s="61">
        <f>+J13+J14+J15</f>
        <v>20864</v>
      </c>
      <c r="K12" s="61">
        <f>+K13+K14+K15</f>
        <v>19328</v>
      </c>
      <c r="L12" s="58"/>
      <c r="M12" s="62">
        <v>12.531369546971019</v>
      </c>
      <c r="N12" s="62">
        <v>14.281212976733634</v>
      </c>
      <c r="O12" s="62">
        <v>15.254855475517463</v>
      </c>
      <c r="P12" s="62">
        <v>14.7</v>
      </c>
      <c r="Q12" s="62">
        <v>12.2</v>
      </c>
      <c r="R12" s="62">
        <v>12.2</v>
      </c>
      <c r="S12" s="62">
        <v>12.6</v>
      </c>
      <c r="T12" s="193">
        <v>11.852094383690218</v>
      </c>
      <c r="U12" s="62">
        <v>9.2201496329881962</v>
      </c>
      <c r="V12" s="193">
        <v>8.6</v>
      </c>
    </row>
    <row r="13" spans="1:24" ht="15" customHeight="1" x14ac:dyDescent="0.25">
      <c r="A13" s="46" t="s">
        <v>22</v>
      </c>
      <c r="B13" s="19">
        <v>14759</v>
      </c>
      <c r="C13" s="19">
        <v>15672</v>
      </c>
      <c r="D13" s="19">
        <v>16476</v>
      </c>
      <c r="E13" s="19">
        <v>16227</v>
      </c>
      <c r="F13" s="19">
        <v>13963</v>
      </c>
      <c r="G13" s="19">
        <v>13378</v>
      </c>
      <c r="H13" s="19">
        <v>12962</v>
      </c>
      <c r="I13" s="19">
        <v>11703</v>
      </c>
      <c r="J13" s="19">
        <v>9348</v>
      </c>
      <c r="K13" s="19">
        <v>8585</v>
      </c>
      <c r="M13" s="12">
        <v>14.330517525973397</v>
      </c>
      <c r="N13" s="12">
        <v>15.210660662117961</v>
      </c>
      <c r="O13" s="12">
        <v>15.726175931582162</v>
      </c>
      <c r="P13" s="12">
        <v>15.2</v>
      </c>
      <c r="Q13" s="12">
        <v>13.8</v>
      </c>
      <c r="R13" s="12">
        <v>13.9</v>
      </c>
      <c r="S13" s="12">
        <v>13.8</v>
      </c>
      <c r="T13" s="194">
        <v>12.632226587798453</v>
      </c>
      <c r="U13" s="12">
        <v>10.461056401074305</v>
      </c>
      <c r="V13" s="194">
        <v>10</v>
      </c>
    </row>
    <row r="14" spans="1:24" ht="15" customHeight="1" x14ac:dyDescent="0.25">
      <c r="A14" s="46" t="s">
        <v>23</v>
      </c>
      <c r="B14" s="19">
        <v>10054</v>
      </c>
      <c r="C14" s="19">
        <v>11712</v>
      </c>
      <c r="D14" s="19">
        <v>12709</v>
      </c>
      <c r="E14" s="19">
        <v>12211</v>
      </c>
      <c r="F14" s="19">
        <v>9959</v>
      </c>
      <c r="G14" s="19">
        <v>10433</v>
      </c>
      <c r="H14" s="19">
        <v>11098</v>
      </c>
      <c r="I14" s="19">
        <v>9795</v>
      </c>
      <c r="J14" s="19">
        <v>7544</v>
      </c>
      <c r="K14" s="19">
        <v>6946</v>
      </c>
      <c r="M14" s="12">
        <v>13.476669839014516</v>
      </c>
      <c r="N14" s="12">
        <v>15.498828853864783</v>
      </c>
      <c r="O14" s="12">
        <v>16.530312292704501</v>
      </c>
      <c r="P14" s="12">
        <v>16.100000000000001</v>
      </c>
      <c r="Q14" s="12">
        <v>12.5</v>
      </c>
      <c r="R14" s="12">
        <v>13.1</v>
      </c>
      <c r="S14" s="12">
        <v>14.6</v>
      </c>
      <c r="T14" s="194">
        <v>13.169924973781161</v>
      </c>
      <c r="U14" s="12">
        <v>10.090147928202658</v>
      </c>
      <c r="V14" s="194">
        <v>9.3000000000000007</v>
      </c>
    </row>
    <row r="15" spans="1:24" ht="15" customHeight="1" x14ac:dyDescent="0.25">
      <c r="A15" s="46" t="s">
        <v>24</v>
      </c>
      <c r="B15" s="19">
        <v>4898</v>
      </c>
      <c r="C15" s="19">
        <v>6609</v>
      </c>
      <c r="D15" s="19">
        <v>7621</v>
      </c>
      <c r="E15" s="19">
        <v>7177</v>
      </c>
      <c r="F15" s="19">
        <v>5591</v>
      </c>
      <c r="G15" s="19">
        <v>5487</v>
      </c>
      <c r="H15" s="19">
        <v>5528</v>
      </c>
      <c r="I15" s="19">
        <v>5651</v>
      </c>
      <c r="J15" s="19">
        <v>3972</v>
      </c>
      <c r="K15" s="19">
        <v>3797</v>
      </c>
      <c r="M15" s="12">
        <v>8.2319327731092429</v>
      </c>
      <c r="N15" s="12">
        <v>11.12139467573116</v>
      </c>
      <c r="O15" s="12">
        <v>12.781980108347449</v>
      </c>
      <c r="P15" s="12">
        <v>11.9</v>
      </c>
      <c r="Q15" s="12">
        <v>9.1</v>
      </c>
      <c r="R15" s="12">
        <v>8.4</v>
      </c>
      <c r="S15" s="12">
        <v>8.5</v>
      </c>
      <c r="T15" s="194">
        <v>9.1076119715699377</v>
      </c>
      <c r="U15" s="12">
        <v>6.3898585930084781</v>
      </c>
      <c r="V15" s="194">
        <v>5.9</v>
      </c>
    </row>
    <row r="16" spans="1:24" ht="15" customHeight="1" x14ac:dyDescent="0.25">
      <c r="A16" s="8"/>
      <c r="B16" s="19"/>
      <c r="C16" s="19"/>
      <c r="D16" s="19"/>
      <c r="E16" s="19"/>
      <c r="F16" s="19"/>
      <c r="G16" s="19"/>
      <c r="H16" s="19"/>
      <c r="I16" s="19"/>
      <c r="J16" s="19"/>
      <c r="K16" s="19"/>
      <c r="M16" s="12"/>
      <c r="N16" s="12"/>
      <c r="O16" s="12"/>
      <c r="P16" s="12"/>
      <c r="Q16" s="12"/>
      <c r="R16" s="12"/>
      <c r="S16" s="12"/>
      <c r="T16" s="194"/>
      <c r="U16" s="194"/>
      <c r="V16" s="194"/>
    </row>
    <row r="17" spans="1:22" s="8" customFormat="1" ht="25.5" x14ac:dyDescent="0.25">
      <c r="A17" s="1" t="s">
        <v>92</v>
      </c>
      <c r="B17" s="61">
        <f t="shared" ref="B17:G17" si="2">+B18+B19+B20</f>
        <v>9398</v>
      </c>
      <c r="C17" s="61">
        <f t="shared" si="2"/>
        <v>10161</v>
      </c>
      <c r="D17" s="61">
        <f t="shared" si="2"/>
        <v>11549</v>
      </c>
      <c r="E17" s="61">
        <f t="shared" si="2"/>
        <v>10649</v>
      </c>
      <c r="F17" s="61">
        <f t="shared" si="2"/>
        <v>8632</v>
      </c>
      <c r="G17" s="61">
        <f t="shared" si="2"/>
        <v>8896</v>
      </c>
      <c r="H17" s="61">
        <f>+H18+H19+H20</f>
        <v>9122</v>
      </c>
      <c r="I17" s="61">
        <v>9066</v>
      </c>
      <c r="J17" s="61">
        <f>+J18+J19+J20</f>
        <v>7655</v>
      </c>
      <c r="K17" s="61">
        <f>+K18+K19+K20</f>
        <v>7178</v>
      </c>
      <c r="L17" s="58"/>
      <c r="M17" s="62">
        <v>8.3536292688130001</v>
      </c>
      <c r="N17" s="62">
        <v>9.0107746197845078</v>
      </c>
      <c r="O17" s="62">
        <v>10.207797488045678</v>
      </c>
      <c r="P17" s="62">
        <v>9.1999999999999993</v>
      </c>
      <c r="Q17" s="62">
        <v>7.1</v>
      </c>
      <c r="R17" s="62">
        <v>6.9</v>
      </c>
      <c r="S17" s="62">
        <v>6.6</v>
      </c>
      <c r="T17" s="193">
        <v>6.4407959704175219</v>
      </c>
      <c r="U17" s="62">
        <v>5.4507262888066084</v>
      </c>
      <c r="V17" s="193">
        <v>5.0999999999999996</v>
      </c>
    </row>
    <row r="18" spans="1:22" ht="15" customHeight="1" x14ac:dyDescent="0.25">
      <c r="A18" s="46" t="s">
        <v>25</v>
      </c>
      <c r="B18" s="19">
        <v>7718</v>
      </c>
      <c r="C18" s="19">
        <v>7599</v>
      </c>
      <c r="D18" s="19">
        <v>8454</v>
      </c>
      <c r="E18" s="19">
        <v>7704</v>
      </c>
      <c r="F18" s="19">
        <v>6180</v>
      </c>
      <c r="G18" s="19">
        <v>6473</v>
      </c>
      <c r="H18" s="19">
        <v>6743</v>
      </c>
      <c r="I18" s="19">
        <v>6686</v>
      </c>
      <c r="J18" s="19">
        <v>5886</v>
      </c>
      <c r="K18" s="19">
        <v>5327</v>
      </c>
      <c r="M18" s="12">
        <v>12.554492810202355</v>
      </c>
      <c r="N18" s="12">
        <v>12.5861269378561</v>
      </c>
      <c r="O18" s="12">
        <v>13.977481275730371</v>
      </c>
      <c r="P18" s="12">
        <v>12.3</v>
      </c>
      <c r="Q18" s="12">
        <v>9.4</v>
      </c>
      <c r="R18" s="12">
        <v>9.5</v>
      </c>
      <c r="S18" s="12">
        <v>9.4</v>
      </c>
      <c r="T18" s="194">
        <v>9.3171683389074698</v>
      </c>
      <c r="U18" s="12">
        <v>8.3664998862861033</v>
      </c>
      <c r="V18" s="194">
        <v>7.5</v>
      </c>
    </row>
    <row r="19" spans="1:22" ht="15" customHeight="1" x14ac:dyDescent="0.25">
      <c r="A19" s="46" t="s">
        <v>26</v>
      </c>
      <c r="B19" s="19">
        <v>1560</v>
      </c>
      <c r="C19" s="19">
        <v>2333</v>
      </c>
      <c r="D19" s="19">
        <v>2810</v>
      </c>
      <c r="E19" s="19">
        <v>2570</v>
      </c>
      <c r="F19" s="19">
        <v>2214</v>
      </c>
      <c r="G19" s="19">
        <v>2222</v>
      </c>
      <c r="H19" s="19">
        <v>2128</v>
      </c>
      <c r="I19" s="19">
        <v>2184</v>
      </c>
      <c r="J19" s="19">
        <v>1562</v>
      </c>
      <c r="K19" s="19">
        <v>1703</v>
      </c>
      <c r="M19" s="12">
        <v>3.609523589162174</v>
      </c>
      <c r="N19" s="12">
        <v>5.249066282680106</v>
      </c>
      <c r="O19" s="12">
        <v>6.319150850049474</v>
      </c>
      <c r="P19" s="12">
        <v>5.7</v>
      </c>
      <c r="Q19" s="12">
        <v>4.7</v>
      </c>
      <c r="R19" s="12">
        <v>4.4000000000000004</v>
      </c>
      <c r="S19" s="12">
        <v>4</v>
      </c>
      <c r="T19" s="194">
        <v>4.0058694057226711</v>
      </c>
      <c r="U19" s="12">
        <v>2.8582407729327164</v>
      </c>
      <c r="V19" s="194">
        <v>3.1</v>
      </c>
    </row>
    <row r="20" spans="1:22" ht="15" customHeight="1" thickBot="1" x14ac:dyDescent="0.3">
      <c r="A20" s="73" t="s">
        <v>27</v>
      </c>
      <c r="B20" s="31">
        <v>120</v>
      </c>
      <c r="C20" s="31">
        <v>229</v>
      </c>
      <c r="D20" s="31">
        <v>285</v>
      </c>
      <c r="E20" s="31">
        <v>375</v>
      </c>
      <c r="F20" s="31">
        <v>238</v>
      </c>
      <c r="G20" s="31">
        <v>201</v>
      </c>
      <c r="H20" s="31">
        <v>251</v>
      </c>
      <c r="I20" s="31">
        <v>196</v>
      </c>
      <c r="J20" s="31">
        <v>207</v>
      </c>
      <c r="K20" s="31">
        <v>148</v>
      </c>
      <c r="L20" s="56"/>
      <c r="M20" s="13">
        <v>1.5370821058024851</v>
      </c>
      <c r="N20" s="13">
        <v>2.8830416719123759</v>
      </c>
      <c r="O20" s="13">
        <v>3.4807034684904736</v>
      </c>
      <c r="P20" s="13">
        <v>4.4000000000000004</v>
      </c>
      <c r="Q20" s="13">
        <v>2.6</v>
      </c>
      <c r="R20" s="13">
        <v>1.8</v>
      </c>
      <c r="S20" s="13">
        <v>1.9</v>
      </c>
      <c r="T20" s="13">
        <v>1.3536846467297465</v>
      </c>
      <c r="U20" s="13">
        <v>1.3407604119437788</v>
      </c>
      <c r="V20" s="13">
        <v>0.9</v>
      </c>
    </row>
    <row r="21" spans="1:22" ht="15" customHeight="1" x14ac:dyDescent="0.25">
      <c r="A21" s="277" t="s">
        <v>86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40"/>
      <c r="V21" s="240"/>
    </row>
    <row r="23" spans="1:22" ht="15" customHeight="1" x14ac:dyDescent="0.25">
      <c r="L23" s="59"/>
    </row>
    <row r="24" spans="1:22" ht="15" customHeight="1" x14ac:dyDescent="0.25">
      <c r="L24" s="59"/>
    </row>
    <row r="25" spans="1:22" ht="15" customHeight="1" x14ac:dyDescent="0.25">
      <c r="L25" s="59"/>
    </row>
    <row r="26" spans="1:22" ht="15" customHeight="1" x14ac:dyDescent="0.25">
      <c r="L26" s="59"/>
    </row>
    <row r="27" spans="1:22" ht="15" customHeight="1" x14ac:dyDescent="0.25">
      <c r="L27" s="59"/>
    </row>
    <row r="28" spans="1:22" ht="15" customHeight="1" x14ac:dyDescent="0.25">
      <c r="L28" s="59"/>
    </row>
    <row r="29" spans="1:22" ht="15" customHeight="1" x14ac:dyDescent="0.25">
      <c r="L29" s="59"/>
    </row>
    <row r="30" spans="1:22" ht="15" customHeight="1" x14ac:dyDescent="0.25">
      <c r="L30" s="59"/>
    </row>
    <row r="31" spans="1:22" ht="15" customHeight="1" x14ac:dyDescent="0.25">
      <c r="L31" s="59"/>
    </row>
    <row r="32" spans="1:22" ht="15" customHeight="1" x14ac:dyDescent="0.25">
      <c r="L32" s="59"/>
    </row>
    <row r="33" spans="1:12" ht="15" customHeight="1" x14ac:dyDescent="0.25">
      <c r="L33" s="59"/>
    </row>
    <row r="34" spans="1:12" x14ac:dyDescent="0.25">
      <c r="A34" s="51"/>
    </row>
  </sheetData>
  <mergeCells count="2">
    <mergeCell ref="A21:T21"/>
    <mergeCell ref="A7:A8"/>
  </mergeCells>
  <hyperlinks>
    <hyperlink ref="X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C34"/>
  <sheetViews>
    <sheetView zoomScaleNormal="100" zoomScaleSheetLayoutView="100" workbookViewId="0">
      <selection activeCell="AA1" sqref="AA1"/>
    </sheetView>
  </sheetViews>
  <sheetFormatPr baseColWidth="10" defaultRowHeight="12.75" x14ac:dyDescent="0.25"/>
  <cols>
    <col min="1" max="1" width="12.7109375" style="4" customWidth="1"/>
    <col min="2" max="25" width="6.7109375" style="57" customWidth="1"/>
    <col min="26" max="257" width="11.42578125" style="4"/>
    <col min="258" max="258" width="15.7109375" style="4" customWidth="1"/>
    <col min="259" max="279" width="6.140625" style="4" customWidth="1"/>
    <col min="280" max="280" width="7.28515625" style="4" customWidth="1"/>
    <col min="281" max="513" width="11.42578125" style="4"/>
    <col min="514" max="514" width="15.7109375" style="4" customWidth="1"/>
    <col min="515" max="535" width="6.140625" style="4" customWidth="1"/>
    <col min="536" max="536" width="7.28515625" style="4" customWidth="1"/>
    <col min="537" max="769" width="11.42578125" style="4"/>
    <col min="770" max="770" width="15.7109375" style="4" customWidth="1"/>
    <col min="771" max="791" width="6.140625" style="4" customWidth="1"/>
    <col min="792" max="792" width="7.28515625" style="4" customWidth="1"/>
    <col min="793" max="1025" width="11.42578125" style="4"/>
    <col min="1026" max="1026" width="15.7109375" style="4" customWidth="1"/>
    <col min="1027" max="1047" width="6.140625" style="4" customWidth="1"/>
    <col min="1048" max="1048" width="7.28515625" style="4" customWidth="1"/>
    <col min="1049" max="1281" width="11.42578125" style="4"/>
    <col min="1282" max="1282" width="15.7109375" style="4" customWidth="1"/>
    <col min="1283" max="1303" width="6.140625" style="4" customWidth="1"/>
    <col min="1304" max="1304" width="7.28515625" style="4" customWidth="1"/>
    <col min="1305" max="1537" width="11.42578125" style="4"/>
    <col min="1538" max="1538" width="15.7109375" style="4" customWidth="1"/>
    <col min="1539" max="1559" width="6.140625" style="4" customWidth="1"/>
    <col min="1560" max="1560" width="7.28515625" style="4" customWidth="1"/>
    <col min="1561" max="1793" width="11.42578125" style="4"/>
    <col min="1794" max="1794" width="15.7109375" style="4" customWidth="1"/>
    <col min="1795" max="1815" width="6.140625" style="4" customWidth="1"/>
    <col min="1816" max="1816" width="7.28515625" style="4" customWidth="1"/>
    <col min="1817" max="2049" width="11.42578125" style="4"/>
    <col min="2050" max="2050" width="15.7109375" style="4" customWidth="1"/>
    <col min="2051" max="2071" width="6.140625" style="4" customWidth="1"/>
    <col min="2072" max="2072" width="7.28515625" style="4" customWidth="1"/>
    <col min="2073" max="2305" width="11.42578125" style="4"/>
    <col min="2306" max="2306" width="15.7109375" style="4" customWidth="1"/>
    <col min="2307" max="2327" width="6.140625" style="4" customWidth="1"/>
    <col min="2328" max="2328" width="7.28515625" style="4" customWidth="1"/>
    <col min="2329" max="2561" width="11.42578125" style="4"/>
    <col min="2562" max="2562" width="15.7109375" style="4" customWidth="1"/>
    <col min="2563" max="2583" width="6.140625" style="4" customWidth="1"/>
    <col min="2584" max="2584" width="7.28515625" style="4" customWidth="1"/>
    <col min="2585" max="2817" width="11.42578125" style="4"/>
    <col min="2818" max="2818" width="15.7109375" style="4" customWidth="1"/>
    <col min="2819" max="2839" width="6.140625" style="4" customWidth="1"/>
    <col min="2840" max="2840" width="7.28515625" style="4" customWidth="1"/>
    <col min="2841" max="3073" width="11.42578125" style="4"/>
    <col min="3074" max="3074" width="15.7109375" style="4" customWidth="1"/>
    <col min="3075" max="3095" width="6.140625" style="4" customWidth="1"/>
    <col min="3096" max="3096" width="7.28515625" style="4" customWidth="1"/>
    <col min="3097" max="3329" width="11.42578125" style="4"/>
    <col min="3330" max="3330" width="15.7109375" style="4" customWidth="1"/>
    <col min="3331" max="3351" width="6.140625" style="4" customWidth="1"/>
    <col min="3352" max="3352" width="7.28515625" style="4" customWidth="1"/>
    <col min="3353" max="3585" width="11.42578125" style="4"/>
    <col min="3586" max="3586" width="15.7109375" style="4" customWidth="1"/>
    <col min="3587" max="3607" width="6.140625" style="4" customWidth="1"/>
    <col min="3608" max="3608" width="7.28515625" style="4" customWidth="1"/>
    <col min="3609" max="3841" width="11.42578125" style="4"/>
    <col min="3842" max="3842" width="15.7109375" style="4" customWidth="1"/>
    <col min="3843" max="3863" width="6.140625" style="4" customWidth="1"/>
    <col min="3864" max="3864" width="7.28515625" style="4" customWidth="1"/>
    <col min="3865" max="4097" width="11.42578125" style="4"/>
    <col min="4098" max="4098" width="15.7109375" style="4" customWidth="1"/>
    <col min="4099" max="4119" width="6.140625" style="4" customWidth="1"/>
    <col min="4120" max="4120" width="7.28515625" style="4" customWidth="1"/>
    <col min="4121" max="4353" width="11.42578125" style="4"/>
    <col min="4354" max="4354" width="15.7109375" style="4" customWidth="1"/>
    <col min="4355" max="4375" width="6.140625" style="4" customWidth="1"/>
    <col min="4376" max="4376" width="7.28515625" style="4" customWidth="1"/>
    <col min="4377" max="4609" width="11.42578125" style="4"/>
    <col min="4610" max="4610" width="15.7109375" style="4" customWidth="1"/>
    <col min="4611" max="4631" width="6.140625" style="4" customWidth="1"/>
    <col min="4632" max="4632" width="7.28515625" style="4" customWidth="1"/>
    <col min="4633" max="4865" width="11.42578125" style="4"/>
    <col min="4866" max="4866" width="15.7109375" style="4" customWidth="1"/>
    <col min="4867" max="4887" width="6.140625" style="4" customWidth="1"/>
    <col min="4888" max="4888" width="7.28515625" style="4" customWidth="1"/>
    <col min="4889" max="5121" width="11.42578125" style="4"/>
    <col min="5122" max="5122" width="15.7109375" style="4" customWidth="1"/>
    <col min="5123" max="5143" width="6.140625" style="4" customWidth="1"/>
    <col min="5144" max="5144" width="7.28515625" style="4" customWidth="1"/>
    <col min="5145" max="5377" width="11.42578125" style="4"/>
    <col min="5378" max="5378" width="15.7109375" style="4" customWidth="1"/>
    <col min="5379" max="5399" width="6.140625" style="4" customWidth="1"/>
    <col min="5400" max="5400" width="7.28515625" style="4" customWidth="1"/>
    <col min="5401" max="5633" width="11.42578125" style="4"/>
    <col min="5634" max="5634" width="15.7109375" style="4" customWidth="1"/>
    <col min="5635" max="5655" width="6.140625" style="4" customWidth="1"/>
    <col min="5656" max="5656" width="7.28515625" style="4" customWidth="1"/>
    <col min="5657" max="5889" width="11.42578125" style="4"/>
    <col min="5890" max="5890" width="15.7109375" style="4" customWidth="1"/>
    <col min="5891" max="5911" width="6.140625" style="4" customWidth="1"/>
    <col min="5912" max="5912" width="7.28515625" style="4" customWidth="1"/>
    <col min="5913" max="6145" width="11.42578125" style="4"/>
    <col min="6146" max="6146" width="15.7109375" style="4" customWidth="1"/>
    <col min="6147" max="6167" width="6.140625" style="4" customWidth="1"/>
    <col min="6168" max="6168" width="7.28515625" style="4" customWidth="1"/>
    <col min="6169" max="6401" width="11.42578125" style="4"/>
    <col min="6402" max="6402" width="15.7109375" style="4" customWidth="1"/>
    <col min="6403" max="6423" width="6.140625" style="4" customWidth="1"/>
    <col min="6424" max="6424" width="7.28515625" style="4" customWidth="1"/>
    <col min="6425" max="6657" width="11.42578125" style="4"/>
    <col min="6658" max="6658" width="15.7109375" style="4" customWidth="1"/>
    <col min="6659" max="6679" width="6.140625" style="4" customWidth="1"/>
    <col min="6680" max="6680" width="7.28515625" style="4" customWidth="1"/>
    <col min="6681" max="6913" width="11.42578125" style="4"/>
    <col min="6914" max="6914" width="15.7109375" style="4" customWidth="1"/>
    <col min="6915" max="6935" width="6.140625" style="4" customWidth="1"/>
    <col min="6936" max="6936" width="7.28515625" style="4" customWidth="1"/>
    <col min="6937" max="7169" width="11.42578125" style="4"/>
    <col min="7170" max="7170" width="15.7109375" style="4" customWidth="1"/>
    <col min="7171" max="7191" width="6.140625" style="4" customWidth="1"/>
    <col min="7192" max="7192" width="7.28515625" style="4" customWidth="1"/>
    <col min="7193" max="7425" width="11.42578125" style="4"/>
    <col min="7426" max="7426" width="15.7109375" style="4" customWidth="1"/>
    <col min="7427" max="7447" width="6.140625" style="4" customWidth="1"/>
    <col min="7448" max="7448" width="7.28515625" style="4" customWidth="1"/>
    <col min="7449" max="7681" width="11.42578125" style="4"/>
    <col min="7682" max="7682" width="15.7109375" style="4" customWidth="1"/>
    <col min="7683" max="7703" width="6.140625" style="4" customWidth="1"/>
    <col min="7704" max="7704" width="7.28515625" style="4" customWidth="1"/>
    <col min="7705" max="7937" width="11.42578125" style="4"/>
    <col min="7938" max="7938" width="15.7109375" style="4" customWidth="1"/>
    <col min="7939" max="7959" width="6.140625" style="4" customWidth="1"/>
    <col min="7960" max="7960" width="7.28515625" style="4" customWidth="1"/>
    <col min="7961" max="8193" width="11.42578125" style="4"/>
    <col min="8194" max="8194" width="15.7109375" style="4" customWidth="1"/>
    <col min="8195" max="8215" width="6.140625" style="4" customWidth="1"/>
    <col min="8216" max="8216" width="7.28515625" style="4" customWidth="1"/>
    <col min="8217" max="8449" width="11.42578125" style="4"/>
    <col min="8450" max="8450" width="15.7109375" style="4" customWidth="1"/>
    <col min="8451" max="8471" width="6.140625" style="4" customWidth="1"/>
    <col min="8472" max="8472" width="7.28515625" style="4" customWidth="1"/>
    <col min="8473" max="8705" width="11.42578125" style="4"/>
    <col min="8706" max="8706" width="15.7109375" style="4" customWidth="1"/>
    <col min="8707" max="8727" width="6.140625" style="4" customWidth="1"/>
    <col min="8728" max="8728" width="7.28515625" style="4" customWidth="1"/>
    <col min="8729" max="8961" width="11.42578125" style="4"/>
    <col min="8962" max="8962" width="15.7109375" style="4" customWidth="1"/>
    <col min="8963" max="8983" width="6.140625" style="4" customWidth="1"/>
    <col min="8984" max="8984" width="7.28515625" style="4" customWidth="1"/>
    <col min="8985" max="9217" width="11.42578125" style="4"/>
    <col min="9218" max="9218" width="15.7109375" style="4" customWidth="1"/>
    <col min="9219" max="9239" width="6.140625" style="4" customWidth="1"/>
    <col min="9240" max="9240" width="7.28515625" style="4" customWidth="1"/>
    <col min="9241" max="9473" width="11.42578125" style="4"/>
    <col min="9474" max="9474" width="15.7109375" style="4" customWidth="1"/>
    <col min="9475" max="9495" width="6.140625" style="4" customWidth="1"/>
    <col min="9496" max="9496" width="7.28515625" style="4" customWidth="1"/>
    <col min="9497" max="9729" width="11.42578125" style="4"/>
    <col min="9730" max="9730" width="15.7109375" style="4" customWidth="1"/>
    <col min="9731" max="9751" width="6.140625" style="4" customWidth="1"/>
    <col min="9752" max="9752" width="7.28515625" style="4" customWidth="1"/>
    <col min="9753" max="9985" width="11.42578125" style="4"/>
    <col min="9986" max="9986" width="15.7109375" style="4" customWidth="1"/>
    <col min="9987" max="10007" width="6.140625" style="4" customWidth="1"/>
    <col min="10008" max="10008" width="7.28515625" style="4" customWidth="1"/>
    <col min="10009" max="10241" width="11.42578125" style="4"/>
    <col min="10242" max="10242" width="15.7109375" style="4" customWidth="1"/>
    <col min="10243" max="10263" width="6.140625" style="4" customWidth="1"/>
    <col min="10264" max="10264" width="7.28515625" style="4" customWidth="1"/>
    <col min="10265" max="10497" width="11.42578125" style="4"/>
    <col min="10498" max="10498" width="15.7109375" style="4" customWidth="1"/>
    <col min="10499" max="10519" width="6.140625" style="4" customWidth="1"/>
    <col min="10520" max="10520" width="7.28515625" style="4" customWidth="1"/>
    <col min="10521" max="10753" width="11.42578125" style="4"/>
    <col min="10754" max="10754" width="15.7109375" style="4" customWidth="1"/>
    <col min="10755" max="10775" width="6.140625" style="4" customWidth="1"/>
    <col min="10776" max="10776" width="7.28515625" style="4" customWidth="1"/>
    <col min="10777" max="11009" width="11.42578125" style="4"/>
    <col min="11010" max="11010" width="15.7109375" style="4" customWidth="1"/>
    <col min="11011" max="11031" width="6.140625" style="4" customWidth="1"/>
    <col min="11032" max="11032" width="7.28515625" style="4" customWidth="1"/>
    <col min="11033" max="11265" width="11.42578125" style="4"/>
    <col min="11266" max="11266" width="15.7109375" style="4" customWidth="1"/>
    <col min="11267" max="11287" width="6.140625" style="4" customWidth="1"/>
    <col min="11288" max="11288" width="7.28515625" style="4" customWidth="1"/>
    <col min="11289" max="11521" width="11.42578125" style="4"/>
    <col min="11522" max="11522" width="15.7109375" style="4" customWidth="1"/>
    <col min="11523" max="11543" width="6.140625" style="4" customWidth="1"/>
    <col min="11544" max="11544" width="7.28515625" style="4" customWidth="1"/>
    <col min="11545" max="11777" width="11.42578125" style="4"/>
    <col min="11778" max="11778" width="15.7109375" style="4" customWidth="1"/>
    <col min="11779" max="11799" width="6.140625" style="4" customWidth="1"/>
    <col min="11800" max="11800" width="7.28515625" style="4" customWidth="1"/>
    <col min="11801" max="12033" width="11.42578125" style="4"/>
    <col min="12034" max="12034" width="15.7109375" style="4" customWidth="1"/>
    <col min="12035" max="12055" width="6.140625" style="4" customWidth="1"/>
    <col min="12056" max="12056" width="7.28515625" style="4" customWidth="1"/>
    <col min="12057" max="12289" width="11.42578125" style="4"/>
    <col min="12290" max="12290" width="15.7109375" style="4" customWidth="1"/>
    <col min="12291" max="12311" width="6.140625" style="4" customWidth="1"/>
    <col min="12312" max="12312" width="7.28515625" style="4" customWidth="1"/>
    <col min="12313" max="12545" width="11.42578125" style="4"/>
    <col min="12546" max="12546" width="15.7109375" style="4" customWidth="1"/>
    <col min="12547" max="12567" width="6.140625" style="4" customWidth="1"/>
    <col min="12568" max="12568" width="7.28515625" style="4" customWidth="1"/>
    <col min="12569" max="12801" width="11.42578125" style="4"/>
    <col min="12802" max="12802" width="15.7109375" style="4" customWidth="1"/>
    <col min="12803" max="12823" width="6.140625" style="4" customWidth="1"/>
    <col min="12824" max="12824" width="7.28515625" style="4" customWidth="1"/>
    <col min="12825" max="13057" width="11.42578125" style="4"/>
    <col min="13058" max="13058" width="15.7109375" style="4" customWidth="1"/>
    <col min="13059" max="13079" width="6.140625" style="4" customWidth="1"/>
    <col min="13080" max="13080" width="7.28515625" style="4" customWidth="1"/>
    <col min="13081" max="13313" width="11.42578125" style="4"/>
    <col min="13314" max="13314" width="15.7109375" style="4" customWidth="1"/>
    <col min="13315" max="13335" width="6.140625" style="4" customWidth="1"/>
    <col min="13336" max="13336" width="7.28515625" style="4" customWidth="1"/>
    <col min="13337" max="13569" width="11.42578125" style="4"/>
    <col min="13570" max="13570" width="15.7109375" style="4" customWidth="1"/>
    <col min="13571" max="13591" width="6.140625" style="4" customWidth="1"/>
    <col min="13592" max="13592" width="7.28515625" style="4" customWidth="1"/>
    <col min="13593" max="13825" width="11.42578125" style="4"/>
    <col min="13826" max="13826" width="15.7109375" style="4" customWidth="1"/>
    <col min="13827" max="13847" width="6.140625" style="4" customWidth="1"/>
    <col min="13848" max="13848" width="7.28515625" style="4" customWidth="1"/>
    <col min="13849" max="14081" width="11.42578125" style="4"/>
    <col min="14082" max="14082" width="15.7109375" style="4" customWidth="1"/>
    <col min="14083" max="14103" width="6.140625" style="4" customWidth="1"/>
    <col min="14104" max="14104" width="7.28515625" style="4" customWidth="1"/>
    <col min="14105" max="14337" width="11.42578125" style="4"/>
    <col min="14338" max="14338" width="15.7109375" style="4" customWidth="1"/>
    <col min="14339" max="14359" width="6.140625" style="4" customWidth="1"/>
    <col min="14360" max="14360" width="7.28515625" style="4" customWidth="1"/>
    <col min="14361" max="14593" width="11.42578125" style="4"/>
    <col min="14594" max="14594" width="15.7109375" style="4" customWidth="1"/>
    <col min="14595" max="14615" width="6.140625" style="4" customWidth="1"/>
    <col min="14616" max="14616" width="7.28515625" style="4" customWidth="1"/>
    <col min="14617" max="14849" width="11.42578125" style="4"/>
    <col min="14850" max="14850" width="15.7109375" style="4" customWidth="1"/>
    <col min="14851" max="14871" width="6.140625" style="4" customWidth="1"/>
    <col min="14872" max="14872" width="7.28515625" style="4" customWidth="1"/>
    <col min="14873" max="15105" width="11.42578125" style="4"/>
    <col min="15106" max="15106" width="15.7109375" style="4" customWidth="1"/>
    <col min="15107" max="15127" width="6.140625" style="4" customWidth="1"/>
    <col min="15128" max="15128" width="7.28515625" style="4" customWidth="1"/>
    <col min="15129" max="15361" width="11.42578125" style="4"/>
    <col min="15362" max="15362" width="15.7109375" style="4" customWidth="1"/>
    <col min="15363" max="15383" width="6.140625" style="4" customWidth="1"/>
    <col min="15384" max="15384" width="7.28515625" style="4" customWidth="1"/>
    <col min="15385" max="15617" width="11.42578125" style="4"/>
    <col min="15618" max="15618" width="15.7109375" style="4" customWidth="1"/>
    <col min="15619" max="15639" width="6.140625" style="4" customWidth="1"/>
    <col min="15640" max="15640" width="7.28515625" style="4" customWidth="1"/>
    <col min="15641" max="15873" width="11.42578125" style="4"/>
    <col min="15874" max="15874" width="15.7109375" style="4" customWidth="1"/>
    <col min="15875" max="15895" width="6.140625" style="4" customWidth="1"/>
    <col min="15896" max="15896" width="7.28515625" style="4" customWidth="1"/>
    <col min="15897" max="16129" width="11.42578125" style="4"/>
    <col min="16130" max="16130" width="15.7109375" style="4" customWidth="1"/>
    <col min="16131" max="16151" width="6.140625" style="4" customWidth="1"/>
    <col min="16152" max="16152" width="7.28515625" style="4" customWidth="1"/>
    <col min="16153" max="16384" width="11.42578125" style="4"/>
  </cols>
  <sheetData>
    <row r="1" spans="1:29" ht="14.25" customHeight="1" thickBot="1" x14ac:dyDescent="0.3">
      <c r="A1" s="245" t="s">
        <v>90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AA1" s="260" t="s">
        <v>127</v>
      </c>
    </row>
    <row r="2" spans="1:29" ht="14.25" x14ac:dyDescent="0.25">
      <c r="A2" s="245" t="s">
        <v>147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</row>
    <row r="3" spans="1:29" ht="14.25" x14ac:dyDescent="0.25">
      <c r="A3" s="245" t="s">
        <v>99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</row>
    <row r="4" spans="1:29" ht="14.25" x14ac:dyDescent="0.25">
      <c r="A4" s="245" t="s">
        <v>106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</row>
    <row r="5" spans="1:29" ht="14.25" x14ac:dyDescent="0.25">
      <c r="A5" s="247" t="s">
        <v>154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</row>
    <row r="6" spans="1:29" ht="15" customHeight="1" thickBot="1" x14ac:dyDescent="0.3">
      <c r="A6" s="3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9" ht="25.5" customHeight="1" thickBot="1" x14ac:dyDescent="0.3">
      <c r="A7" s="2" t="s">
        <v>87</v>
      </c>
      <c r="B7" s="191">
        <v>1995</v>
      </c>
      <c r="C7" s="191">
        <v>1996</v>
      </c>
      <c r="D7" s="191">
        <v>1997</v>
      </c>
      <c r="E7" s="191">
        <v>1998</v>
      </c>
      <c r="F7" s="191">
        <v>1999</v>
      </c>
      <c r="G7" s="191">
        <v>2000</v>
      </c>
      <c r="H7" s="191">
        <v>2001</v>
      </c>
      <c r="I7" s="191">
        <v>2002</v>
      </c>
      <c r="J7" s="191">
        <v>2003</v>
      </c>
      <c r="K7" s="191">
        <v>2004</v>
      </c>
      <c r="L7" s="191">
        <v>2005</v>
      </c>
      <c r="M7" s="191">
        <v>2006</v>
      </c>
      <c r="N7" s="191">
        <v>2007</v>
      </c>
      <c r="O7" s="191">
        <v>2008</v>
      </c>
      <c r="P7" s="191">
        <v>2009</v>
      </c>
      <c r="Q7" s="191">
        <v>2010</v>
      </c>
      <c r="R7" s="191">
        <v>2011</v>
      </c>
      <c r="S7" s="191">
        <v>2012</v>
      </c>
      <c r="T7" s="191">
        <v>2013</v>
      </c>
      <c r="U7" s="191">
        <v>2014</v>
      </c>
      <c r="V7" s="191">
        <v>2015</v>
      </c>
      <c r="W7" s="191">
        <v>2016</v>
      </c>
      <c r="X7" s="239">
        <v>2017</v>
      </c>
      <c r="Y7" s="239">
        <v>2018</v>
      </c>
    </row>
    <row r="8" spans="1:29" ht="9.7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9" ht="13.5" x14ac:dyDescent="0.25">
      <c r="A9" s="278" t="s">
        <v>6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38"/>
      <c r="Y9" s="238"/>
    </row>
    <row r="10" spans="1:29" s="24" customFormat="1" ht="25.5" customHeight="1" x14ac:dyDescent="0.25">
      <c r="A10" s="24" t="s">
        <v>11</v>
      </c>
      <c r="B10" s="74">
        <v>19356</v>
      </c>
      <c r="C10" s="74">
        <v>20775</v>
      </c>
      <c r="D10" s="74">
        <v>21521</v>
      </c>
      <c r="E10" s="74">
        <v>21897</v>
      </c>
      <c r="F10" s="74">
        <v>22444</v>
      </c>
      <c r="G10" s="74">
        <v>20271</v>
      </c>
      <c r="H10" s="74">
        <v>22206</v>
      </c>
      <c r="I10" s="74">
        <v>26296</v>
      </c>
      <c r="J10" s="74">
        <v>28188</v>
      </c>
      <c r="K10" s="74">
        <v>28677</v>
      </c>
      <c r="L10" s="74">
        <v>33291</v>
      </c>
      <c r="M10" s="74">
        <v>34144</v>
      </c>
      <c r="N10" s="74">
        <v>36407</v>
      </c>
      <c r="O10" s="74">
        <v>34800</v>
      </c>
      <c r="P10" s="74">
        <v>31022</v>
      </c>
      <c r="Q10" s="74">
        <v>36288</v>
      </c>
      <c r="R10" s="74">
        <v>40511</v>
      </c>
      <c r="S10" s="74">
        <v>37826</v>
      </c>
      <c r="T10" s="74">
        <v>31331</v>
      </c>
      <c r="U10" s="74">
        <v>31179</v>
      </c>
      <c r="V10" s="74">
        <v>31448</v>
      </c>
      <c r="W10" s="74">
        <v>29565</v>
      </c>
      <c r="X10" s="74">
        <f>+X12+X17</f>
        <v>22865</v>
      </c>
      <c r="Y10" s="74">
        <f>+Y12+Y17</f>
        <v>20440</v>
      </c>
      <c r="Z10"/>
      <c r="AA10" s="74"/>
      <c r="AB10"/>
      <c r="AC10"/>
    </row>
    <row r="11" spans="1:29" ht="15" customHeight="1" x14ac:dyDescent="0.25">
      <c r="A11" s="8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/>
      <c r="AA11" s="21"/>
      <c r="AB11"/>
      <c r="AC11"/>
    </row>
    <row r="12" spans="1:29" s="8" customFormat="1" ht="25.5" customHeight="1" x14ac:dyDescent="0.25">
      <c r="A12" s="7" t="s">
        <v>21</v>
      </c>
      <c r="B12" s="68">
        <v>16031</v>
      </c>
      <c r="C12" s="68">
        <v>17080</v>
      </c>
      <c r="D12" s="68">
        <v>18045</v>
      </c>
      <c r="E12" s="68">
        <v>18349</v>
      </c>
      <c r="F12" s="68">
        <v>19295</v>
      </c>
      <c r="G12" s="68">
        <v>17219</v>
      </c>
      <c r="H12" s="68">
        <v>18733</v>
      </c>
      <c r="I12" s="68">
        <v>20716</v>
      </c>
      <c r="J12" s="68">
        <v>22476</v>
      </c>
      <c r="K12" s="68">
        <v>23540</v>
      </c>
      <c r="L12" s="68">
        <v>26779</v>
      </c>
      <c r="M12" s="68">
        <v>26823</v>
      </c>
      <c r="N12" s="68">
        <v>28903</v>
      </c>
      <c r="O12" s="68">
        <v>27418</v>
      </c>
      <c r="P12" s="68">
        <v>23983</v>
      </c>
      <c r="Q12" s="68">
        <v>28522</v>
      </c>
      <c r="R12" s="68">
        <v>31371</v>
      </c>
      <c r="S12" s="68">
        <v>29727</v>
      </c>
      <c r="T12" s="68">
        <v>24878</v>
      </c>
      <c r="U12" s="68">
        <v>24644</v>
      </c>
      <c r="V12" s="68">
        <v>24572</v>
      </c>
      <c r="W12" s="68">
        <v>22615</v>
      </c>
      <c r="X12" s="68">
        <f>SUM(X13:X15)</f>
        <v>17144</v>
      </c>
      <c r="Y12" s="68">
        <f>SUM(Y13:Y15)</f>
        <v>15277</v>
      </c>
      <c r="Z12"/>
      <c r="AA12" s="68"/>
      <c r="AB12"/>
      <c r="AC12"/>
    </row>
    <row r="13" spans="1:29" ht="15" customHeight="1" x14ac:dyDescent="0.25">
      <c r="A13" s="7" t="s">
        <v>22</v>
      </c>
      <c r="B13" s="21">
        <v>9493</v>
      </c>
      <c r="C13" s="21">
        <v>10599</v>
      </c>
      <c r="D13" s="21">
        <v>10942</v>
      </c>
      <c r="E13" s="21">
        <v>11636</v>
      </c>
      <c r="F13" s="21">
        <v>12164</v>
      </c>
      <c r="G13" s="21">
        <v>10883</v>
      </c>
      <c r="H13" s="21">
        <v>11305</v>
      </c>
      <c r="I13" s="21">
        <v>12454</v>
      </c>
      <c r="J13" s="21">
        <v>13487</v>
      </c>
      <c r="K13" s="21">
        <v>13865</v>
      </c>
      <c r="L13" s="21">
        <v>14163</v>
      </c>
      <c r="M13" s="21">
        <v>14611</v>
      </c>
      <c r="N13" s="21">
        <v>15438</v>
      </c>
      <c r="O13" s="21">
        <v>14947</v>
      </c>
      <c r="P13" s="21">
        <v>12539</v>
      </c>
      <c r="Q13" s="21">
        <v>13460</v>
      </c>
      <c r="R13" s="21">
        <v>14750</v>
      </c>
      <c r="S13" s="21">
        <v>14215</v>
      </c>
      <c r="T13" s="21">
        <v>12443</v>
      </c>
      <c r="U13" s="21">
        <v>11727</v>
      </c>
      <c r="V13" s="21">
        <v>11188</v>
      </c>
      <c r="W13" s="21">
        <v>10109</v>
      </c>
      <c r="X13" s="21">
        <f>1278+6769</f>
        <v>8047</v>
      </c>
      <c r="Y13" s="21">
        <f>5983+1180+15</f>
        <v>7178</v>
      </c>
      <c r="Z13"/>
      <c r="AA13" s="21"/>
      <c r="AB13"/>
      <c r="AC13"/>
    </row>
    <row r="14" spans="1:29" ht="15" customHeight="1" x14ac:dyDescent="0.25">
      <c r="A14" s="7" t="s">
        <v>23</v>
      </c>
      <c r="B14" s="21">
        <v>4306</v>
      </c>
      <c r="C14" s="21">
        <v>4299</v>
      </c>
      <c r="D14" s="21">
        <v>4664</v>
      </c>
      <c r="E14" s="21">
        <v>4656</v>
      </c>
      <c r="F14" s="21">
        <v>5109</v>
      </c>
      <c r="G14" s="21">
        <v>4520</v>
      </c>
      <c r="H14" s="21">
        <v>6333</v>
      </c>
      <c r="I14" s="21">
        <v>6336</v>
      </c>
      <c r="J14" s="21">
        <v>6622</v>
      </c>
      <c r="K14" s="21">
        <v>6599</v>
      </c>
      <c r="L14" s="21">
        <v>7894</v>
      </c>
      <c r="M14" s="21">
        <v>8473</v>
      </c>
      <c r="N14" s="21">
        <v>9157</v>
      </c>
      <c r="O14" s="21">
        <v>8960</v>
      </c>
      <c r="P14" s="21">
        <v>7938</v>
      </c>
      <c r="Q14" s="21">
        <v>9861</v>
      </c>
      <c r="R14" s="21">
        <v>10626</v>
      </c>
      <c r="S14" s="21">
        <v>9985</v>
      </c>
      <c r="T14" s="21">
        <v>8144</v>
      </c>
      <c r="U14" s="21">
        <v>8739</v>
      </c>
      <c r="V14" s="21">
        <v>9257</v>
      </c>
      <c r="W14" s="21">
        <v>8188</v>
      </c>
      <c r="X14" s="21">
        <f>1237+4873</f>
        <v>6110</v>
      </c>
      <c r="Y14" s="21">
        <f>4366+971+18</f>
        <v>5355</v>
      </c>
      <c r="Z14"/>
      <c r="AA14" s="21"/>
      <c r="AB14"/>
      <c r="AC14"/>
    </row>
    <row r="15" spans="1:29" ht="15" customHeight="1" x14ac:dyDescent="0.25">
      <c r="A15" s="7" t="s">
        <v>24</v>
      </c>
      <c r="B15" s="21">
        <v>2232</v>
      </c>
      <c r="C15" s="21">
        <v>2182</v>
      </c>
      <c r="D15" s="21">
        <v>2439</v>
      </c>
      <c r="E15" s="21">
        <v>2057</v>
      </c>
      <c r="F15" s="21">
        <v>2022</v>
      </c>
      <c r="G15" s="21">
        <v>1816</v>
      </c>
      <c r="H15" s="21">
        <v>1095</v>
      </c>
      <c r="I15" s="21">
        <v>1926</v>
      </c>
      <c r="J15" s="21">
        <v>2367</v>
      </c>
      <c r="K15" s="21">
        <v>3076</v>
      </c>
      <c r="L15" s="21">
        <v>4722</v>
      </c>
      <c r="M15" s="21">
        <v>3739</v>
      </c>
      <c r="N15" s="21">
        <v>4308</v>
      </c>
      <c r="O15" s="21">
        <v>3511</v>
      </c>
      <c r="P15" s="21">
        <v>3506</v>
      </c>
      <c r="Q15" s="21">
        <v>5201</v>
      </c>
      <c r="R15" s="21">
        <v>5995</v>
      </c>
      <c r="S15" s="21">
        <v>5527</v>
      </c>
      <c r="T15" s="21">
        <v>4291</v>
      </c>
      <c r="U15" s="21">
        <v>4178</v>
      </c>
      <c r="V15" s="21">
        <v>4127</v>
      </c>
      <c r="W15" s="21">
        <v>4318</v>
      </c>
      <c r="X15" s="21">
        <f>595+2392</f>
        <v>2987</v>
      </c>
      <c r="Y15" s="21">
        <f>2294+438+12</f>
        <v>2744</v>
      </c>
      <c r="Z15"/>
      <c r="AA15" s="21"/>
      <c r="AB15"/>
      <c r="AC15"/>
    </row>
    <row r="16" spans="1:29" ht="15" customHeight="1" x14ac:dyDescent="0.25">
      <c r="A16" s="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/>
      <c r="AA16" s="21"/>
      <c r="AB16"/>
      <c r="AC16"/>
    </row>
    <row r="17" spans="1:29" s="8" customFormat="1" ht="25.5" x14ac:dyDescent="0.25">
      <c r="A17" s="1" t="s">
        <v>92</v>
      </c>
      <c r="B17" s="68">
        <v>3325</v>
      </c>
      <c r="C17" s="68">
        <v>3695</v>
      </c>
      <c r="D17" s="68">
        <v>3476</v>
      </c>
      <c r="E17" s="68">
        <v>3548</v>
      </c>
      <c r="F17" s="68">
        <v>3149</v>
      </c>
      <c r="G17" s="68">
        <v>3052</v>
      </c>
      <c r="H17" s="68">
        <v>3473</v>
      </c>
      <c r="I17" s="68">
        <v>5580</v>
      </c>
      <c r="J17" s="68">
        <v>5712</v>
      </c>
      <c r="K17" s="68">
        <v>5137</v>
      </c>
      <c r="L17" s="68">
        <v>6512</v>
      </c>
      <c r="M17" s="68">
        <v>7321</v>
      </c>
      <c r="N17" s="68">
        <v>7504</v>
      </c>
      <c r="O17" s="68">
        <v>7382</v>
      </c>
      <c r="P17" s="68">
        <v>7039</v>
      </c>
      <c r="Q17" s="68">
        <v>7766</v>
      </c>
      <c r="R17" s="68">
        <v>9140</v>
      </c>
      <c r="S17" s="68">
        <v>8099</v>
      </c>
      <c r="T17" s="68">
        <v>6453</v>
      </c>
      <c r="U17" s="68">
        <v>6535</v>
      </c>
      <c r="V17" s="68">
        <v>6876</v>
      </c>
      <c r="W17" s="68">
        <v>6950</v>
      </c>
      <c r="X17" s="68">
        <f>SUM(X18:X20)</f>
        <v>5721</v>
      </c>
      <c r="Y17" s="68">
        <f>SUM(Y18:Y20)</f>
        <v>5163</v>
      </c>
      <c r="Z17"/>
      <c r="AA17" s="68"/>
      <c r="AB17"/>
      <c r="AC17"/>
    </row>
    <row r="18" spans="1:29" ht="15" customHeight="1" x14ac:dyDescent="0.25">
      <c r="A18" s="7" t="s">
        <v>25</v>
      </c>
      <c r="B18" s="21">
        <v>2842</v>
      </c>
      <c r="C18" s="21">
        <v>3044</v>
      </c>
      <c r="D18" s="21">
        <v>2800</v>
      </c>
      <c r="E18" s="21">
        <v>3056</v>
      </c>
      <c r="F18" s="21">
        <v>2815</v>
      </c>
      <c r="G18" s="21">
        <v>2799</v>
      </c>
      <c r="H18" s="21">
        <v>3138</v>
      </c>
      <c r="I18" s="21">
        <v>5058</v>
      </c>
      <c r="J18" s="21">
        <v>5042</v>
      </c>
      <c r="K18" s="21">
        <v>4534</v>
      </c>
      <c r="L18" s="21">
        <v>5498</v>
      </c>
      <c r="M18" s="21">
        <v>6253</v>
      </c>
      <c r="N18" s="21">
        <v>6542</v>
      </c>
      <c r="O18" s="21">
        <v>6251</v>
      </c>
      <c r="P18" s="21">
        <v>6000</v>
      </c>
      <c r="Q18" s="21">
        <v>5929</v>
      </c>
      <c r="R18" s="21">
        <v>6802</v>
      </c>
      <c r="S18" s="21">
        <v>5979</v>
      </c>
      <c r="T18" s="21">
        <v>4774</v>
      </c>
      <c r="U18" s="21">
        <v>4937</v>
      </c>
      <c r="V18" s="21">
        <v>5144</v>
      </c>
      <c r="W18" s="21">
        <v>5284</v>
      </c>
      <c r="X18" s="21">
        <f>833+3750</f>
        <v>4583</v>
      </c>
      <c r="Y18" s="21">
        <f>3260+725+7</f>
        <v>3992</v>
      </c>
      <c r="Z18"/>
      <c r="AA18" s="21"/>
      <c r="AB18"/>
      <c r="AC18"/>
    </row>
    <row r="19" spans="1:29" ht="15" customHeight="1" x14ac:dyDescent="0.25">
      <c r="A19" s="7" t="s">
        <v>26</v>
      </c>
      <c r="B19" s="21">
        <v>478</v>
      </c>
      <c r="C19" s="21">
        <v>619</v>
      </c>
      <c r="D19" s="21">
        <v>586</v>
      </c>
      <c r="E19" s="21">
        <v>440</v>
      </c>
      <c r="F19" s="21">
        <v>306</v>
      </c>
      <c r="G19" s="21">
        <v>221</v>
      </c>
      <c r="H19" s="21">
        <v>305</v>
      </c>
      <c r="I19" s="21">
        <v>500</v>
      </c>
      <c r="J19" s="21">
        <v>623</v>
      </c>
      <c r="K19" s="21">
        <v>549</v>
      </c>
      <c r="L19" s="21">
        <v>896</v>
      </c>
      <c r="M19" s="21">
        <v>919</v>
      </c>
      <c r="N19" s="21">
        <v>861</v>
      </c>
      <c r="O19" s="21">
        <v>1030</v>
      </c>
      <c r="P19" s="21">
        <v>921</v>
      </c>
      <c r="Q19" s="21">
        <v>1624</v>
      </c>
      <c r="R19" s="21">
        <v>2059</v>
      </c>
      <c r="S19" s="21">
        <v>1752</v>
      </c>
      <c r="T19" s="21">
        <v>1445</v>
      </c>
      <c r="U19" s="21">
        <v>1426</v>
      </c>
      <c r="V19" s="21">
        <v>1485</v>
      </c>
      <c r="W19" s="21">
        <v>1489</v>
      </c>
      <c r="X19" s="21">
        <f>333+610</f>
        <v>943</v>
      </c>
      <c r="Y19" s="21">
        <f>683+351+6</f>
        <v>1040</v>
      </c>
      <c r="AA19" s="21"/>
    </row>
    <row r="20" spans="1:29" ht="15" customHeight="1" x14ac:dyDescent="0.25">
      <c r="A20" s="7" t="s">
        <v>27</v>
      </c>
      <c r="B20" s="21">
        <v>5</v>
      </c>
      <c r="C20" s="21">
        <v>32</v>
      </c>
      <c r="D20" s="21">
        <v>90</v>
      </c>
      <c r="E20" s="21">
        <v>52</v>
      </c>
      <c r="F20" s="21">
        <v>28</v>
      </c>
      <c r="G20" s="21">
        <v>32</v>
      </c>
      <c r="H20" s="21">
        <v>30</v>
      </c>
      <c r="I20" s="21">
        <v>22</v>
      </c>
      <c r="J20" s="21">
        <v>47</v>
      </c>
      <c r="K20" s="21">
        <v>54</v>
      </c>
      <c r="L20" s="21">
        <v>118</v>
      </c>
      <c r="M20" s="21">
        <v>149</v>
      </c>
      <c r="N20" s="21">
        <v>101</v>
      </c>
      <c r="O20" s="21">
        <v>101</v>
      </c>
      <c r="P20" s="21">
        <v>118</v>
      </c>
      <c r="Q20" s="21">
        <v>213</v>
      </c>
      <c r="R20" s="21">
        <v>279</v>
      </c>
      <c r="S20" s="21">
        <v>368</v>
      </c>
      <c r="T20" s="21">
        <v>234</v>
      </c>
      <c r="U20" s="21">
        <v>172</v>
      </c>
      <c r="V20" s="21">
        <v>247</v>
      </c>
      <c r="W20" s="21">
        <v>177</v>
      </c>
      <c r="X20" s="21">
        <v>195</v>
      </c>
      <c r="Y20" s="21">
        <v>131</v>
      </c>
      <c r="AA20" s="21"/>
    </row>
    <row r="21" spans="1:29" ht="15" customHeight="1" x14ac:dyDescent="0.25">
      <c r="B21" s="58"/>
      <c r="C21" s="58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6"/>
      <c r="S21" s="66"/>
      <c r="T21" s="66"/>
      <c r="U21" s="66"/>
      <c r="V21" s="66"/>
      <c r="W21" s="66"/>
      <c r="X21" s="66"/>
      <c r="Y21" s="66"/>
    </row>
    <row r="22" spans="1:29" ht="13.5" x14ac:dyDescent="0.25">
      <c r="A22" s="275" t="s">
        <v>7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37"/>
      <c r="Y22" s="237"/>
    </row>
    <row r="23" spans="1:29" s="24" customFormat="1" ht="25.5" customHeight="1" x14ac:dyDescent="0.25">
      <c r="A23" s="24" t="s">
        <v>11</v>
      </c>
      <c r="B23" s="70">
        <v>10.833137445851102</v>
      </c>
      <c r="C23" s="70">
        <v>11.384247817676682</v>
      </c>
      <c r="D23" s="70">
        <v>11.169412179906372</v>
      </c>
      <c r="E23" s="70">
        <v>10.817874169404442</v>
      </c>
      <c r="F23" s="70">
        <v>10.539810749254503</v>
      </c>
      <c r="G23" s="70">
        <v>8.8000000000000007</v>
      </c>
      <c r="H23" s="70">
        <v>9.1999999999999993</v>
      </c>
      <c r="I23" s="70">
        <v>10.199999999999999</v>
      </c>
      <c r="J23" s="70">
        <v>10.4</v>
      </c>
      <c r="K23" s="70">
        <v>10.199999999999999</v>
      </c>
      <c r="L23" s="70">
        <v>11.4</v>
      </c>
      <c r="M23" s="70">
        <v>11.4</v>
      </c>
      <c r="N23" s="70">
        <v>12.2</v>
      </c>
      <c r="O23" s="70">
        <v>11.6</v>
      </c>
      <c r="P23" s="70">
        <v>10</v>
      </c>
      <c r="Q23" s="70">
        <v>11.627452425429926</v>
      </c>
      <c r="R23" s="70">
        <v>12.845668697105278</v>
      </c>
      <c r="S23" s="70">
        <v>11.892051635133519</v>
      </c>
      <c r="T23" s="70">
        <v>9.7795382257556032</v>
      </c>
      <c r="U23" s="70">
        <v>9.6999999999999993</v>
      </c>
      <c r="V23" s="70">
        <v>9.6999999999999993</v>
      </c>
      <c r="W23" s="70">
        <v>9.19278258517277</v>
      </c>
      <c r="X23" s="70">
        <v>7.1656001052981253</v>
      </c>
      <c r="Y23" s="70">
        <v>6.417199601907579</v>
      </c>
      <c r="Z23" s="75"/>
      <c r="AA23" s="75"/>
    </row>
    <row r="24" spans="1:29" ht="15" customHeight="1" x14ac:dyDescent="0.25">
      <c r="A24" s="8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5"/>
      <c r="AA24" s="65"/>
    </row>
    <row r="25" spans="1:29" s="8" customFormat="1" ht="25.5" customHeight="1" x14ac:dyDescent="0.25">
      <c r="A25" s="7" t="s">
        <v>21</v>
      </c>
      <c r="B25" s="69">
        <v>12.334479760558287</v>
      </c>
      <c r="C25" s="69">
        <v>13.004217995766776</v>
      </c>
      <c r="D25" s="69">
        <v>13.031515396614479</v>
      </c>
      <c r="E25" s="69">
        <v>12.429550750555466</v>
      </c>
      <c r="F25" s="69">
        <v>12.366924965229039</v>
      </c>
      <c r="G25" s="69">
        <v>10.3</v>
      </c>
      <c r="H25" s="69">
        <v>10.9</v>
      </c>
      <c r="I25" s="69">
        <v>11.384667571139593</v>
      </c>
      <c r="J25" s="69">
        <v>11.692775650392504</v>
      </c>
      <c r="K25" s="69">
        <v>11.659232179424931</v>
      </c>
      <c r="L25" s="69">
        <v>12.872260140063208</v>
      </c>
      <c r="M25" s="69">
        <v>12.87894836266126</v>
      </c>
      <c r="N25" s="69">
        <v>13.896852108493368</v>
      </c>
      <c r="O25" s="69">
        <v>13.188211694863597</v>
      </c>
      <c r="P25" s="69">
        <v>11.2</v>
      </c>
      <c r="Q25" s="69">
        <v>13.268700251678242</v>
      </c>
      <c r="R25" s="69">
        <v>14.358094191953866</v>
      </c>
      <c r="S25" s="69">
        <v>13.457646915022206</v>
      </c>
      <c r="T25" s="69">
        <v>11.273745649651973</v>
      </c>
      <c r="U25" s="69">
        <v>11.3</v>
      </c>
      <c r="V25" s="69">
        <v>11.5</v>
      </c>
      <c r="W25" s="69">
        <v>10.847147078009286</v>
      </c>
      <c r="X25" s="69">
        <v>8.2702994751466505</v>
      </c>
      <c r="Y25" s="69">
        <v>7.3977047116362407</v>
      </c>
      <c r="Z25" s="39"/>
      <c r="AA25" s="39"/>
    </row>
    <row r="26" spans="1:29" ht="15" customHeight="1" x14ac:dyDescent="0.25">
      <c r="A26" s="7" t="s">
        <v>22</v>
      </c>
      <c r="B26" s="60">
        <v>15.206561263555834</v>
      </c>
      <c r="C26" s="60">
        <v>16.764733795197877</v>
      </c>
      <c r="D26" s="60">
        <v>16.119147933178162</v>
      </c>
      <c r="E26" s="60">
        <v>16.200712853642237</v>
      </c>
      <c r="F26" s="60">
        <v>16.444282218707333</v>
      </c>
      <c r="G26" s="60">
        <v>14.5</v>
      </c>
      <c r="H26" s="60">
        <v>14.2</v>
      </c>
      <c r="I26" s="60">
        <v>14.5</v>
      </c>
      <c r="J26" s="60">
        <v>15.2</v>
      </c>
      <c r="K26" s="60">
        <v>15.4</v>
      </c>
      <c r="L26" s="60">
        <v>15.4</v>
      </c>
      <c r="M26" s="60">
        <v>15.7</v>
      </c>
      <c r="N26" s="60">
        <v>16.8</v>
      </c>
      <c r="O26" s="60">
        <v>16.2</v>
      </c>
      <c r="P26" s="60">
        <v>13.4</v>
      </c>
      <c r="Q26" s="60">
        <v>14.316102956817698</v>
      </c>
      <c r="R26" s="60">
        <v>15.339337340626885</v>
      </c>
      <c r="S26" s="60">
        <v>14.465396004843848</v>
      </c>
      <c r="T26" s="60">
        <v>13.324409701772232</v>
      </c>
      <c r="U26" s="60">
        <v>13.3</v>
      </c>
      <c r="V26" s="60">
        <v>13</v>
      </c>
      <c r="W26" s="60">
        <v>11.831556278601608</v>
      </c>
      <c r="X26" s="60">
        <v>9.7153136620466505</v>
      </c>
      <c r="Y26" s="60">
        <v>8.9746314749753076</v>
      </c>
      <c r="Z26" s="65"/>
      <c r="AA26" s="65"/>
    </row>
    <row r="27" spans="1:29" ht="15" customHeight="1" x14ac:dyDescent="0.25">
      <c r="A27" s="7" t="s">
        <v>23</v>
      </c>
      <c r="B27" s="60">
        <v>11.350097527544941</v>
      </c>
      <c r="C27" s="60">
        <v>11.318519298615133</v>
      </c>
      <c r="D27" s="60">
        <v>11.699192294185522</v>
      </c>
      <c r="E27" s="60">
        <v>10.631593368954652</v>
      </c>
      <c r="F27" s="60">
        <v>10.832644233827365</v>
      </c>
      <c r="G27" s="60">
        <v>8.6999999999999993</v>
      </c>
      <c r="H27" s="60">
        <v>12.1</v>
      </c>
      <c r="I27" s="60">
        <v>11.5</v>
      </c>
      <c r="J27" s="60">
        <v>11.1</v>
      </c>
      <c r="K27" s="60">
        <v>10.6</v>
      </c>
      <c r="L27" s="60">
        <v>12.3</v>
      </c>
      <c r="M27" s="60">
        <v>13.1</v>
      </c>
      <c r="N27" s="60">
        <v>14</v>
      </c>
      <c r="O27" s="60">
        <v>14</v>
      </c>
      <c r="P27" s="60">
        <v>11.8</v>
      </c>
      <c r="Q27" s="60">
        <v>14.546178696287118</v>
      </c>
      <c r="R27" s="60">
        <v>15.325814174863703</v>
      </c>
      <c r="S27" s="60">
        <v>14.571324334184604</v>
      </c>
      <c r="T27" s="60">
        <v>11.279465942771669</v>
      </c>
      <c r="U27" s="60">
        <v>12.1</v>
      </c>
      <c r="V27" s="60">
        <v>13.5</v>
      </c>
      <c r="W27" s="60">
        <v>12.137563000296472</v>
      </c>
      <c r="X27" s="60">
        <v>8.9378446775208094</v>
      </c>
      <c r="Y27" s="60">
        <v>7.8494891602292549</v>
      </c>
      <c r="Z27" s="65"/>
      <c r="AA27" s="65"/>
    </row>
    <row r="28" spans="1:29" ht="15" customHeight="1" x14ac:dyDescent="0.25">
      <c r="A28" s="7" t="s">
        <v>24</v>
      </c>
      <c r="B28" s="60">
        <v>7.5395216862586141</v>
      </c>
      <c r="C28" s="60">
        <v>7.2400291990178518</v>
      </c>
      <c r="D28" s="60">
        <v>7.9384194766306466</v>
      </c>
      <c r="E28" s="60">
        <v>6.4269199525089045</v>
      </c>
      <c r="F28" s="60">
        <v>5.7958551896121762</v>
      </c>
      <c r="G28" s="60">
        <v>4.5</v>
      </c>
      <c r="H28" s="60">
        <v>2.7</v>
      </c>
      <c r="I28" s="60">
        <v>4.7</v>
      </c>
      <c r="J28" s="60">
        <v>5.4</v>
      </c>
      <c r="K28" s="60">
        <v>6.2</v>
      </c>
      <c r="L28" s="60">
        <v>9.1</v>
      </c>
      <c r="M28" s="60">
        <v>7.4</v>
      </c>
      <c r="N28" s="60">
        <v>8.5</v>
      </c>
      <c r="O28" s="60">
        <v>6.8</v>
      </c>
      <c r="P28" s="60">
        <v>6.6</v>
      </c>
      <c r="Q28" s="60">
        <v>9.7862492003161101</v>
      </c>
      <c r="R28" s="60">
        <v>11.311747613117475</v>
      </c>
      <c r="S28" s="60">
        <v>10.216455017652821</v>
      </c>
      <c r="T28" s="60">
        <v>7.7897794317872373</v>
      </c>
      <c r="U28" s="60">
        <v>7.2</v>
      </c>
      <c r="V28" s="60">
        <v>7.1</v>
      </c>
      <c r="W28" s="60">
        <v>7.7680033101264687</v>
      </c>
      <c r="X28" s="60">
        <v>5.3237563940328307</v>
      </c>
      <c r="Y28" s="60">
        <v>4.7060437675790627</v>
      </c>
      <c r="Z28" s="65"/>
      <c r="AA28" s="65"/>
    </row>
    <row r="29" spans="1:29" ht="15" customHeight="1" x14ac:dyDescent="0.25">
      <c r="A29" s="8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5"/>
      <c r="AA29" s="65"/>
    </row>
    <row r="30" spans="1:29" s="8" customFormat="1" ht="25.5" x14ac:dyDescent="0.25">
      <c r="A30" s="1" t="s">
        <v>92</v>
      </c>
      <c r="B30" s="69">
        <v>6.8268144954316812</v>
      </c>
      <c r="C30" s="69">
        <v>7.2242751285510387</v>
      </c>
      <c r="D30" s="69">
        <v>6.4125742537726449</v>
      </c>
      <c r="E30" s="69">
        <v>6.4755160519063351</v>
      </c>
      <c r="F30" s="69">
        <v>5.5319373199353521</v>
      </c>
      <c r="G30" s="69">
        <v>4.9000000000000004</v>
      </c>
      <c r="H30" s="69">
        <v>4.9000000000000004</v>
      </c>
      <c r="I30" s="69">
        <v>7.3796426311972478</v>
      </c>
      <c r="J30" s="69">
        <v>7.319169264602321</v>
      </c>
      <c r="K30" s="69">
        <v>6.4619478445981908</v>
      </c>
      <c r="L30" s="69">
        <v>7.6430149310468609</v>
      </c>
      <c r="M30" s="69">
        <v>8.1088690475547143</v>
      </c>
      <c r="N30" s="69">
        <v>8.1789154263773938</v>
      </c>
      <c r="O30" s="69">
        <v>7.8557628299936146</v>
      </c>
      <c r="P30" s="69">
        <v>7.2</v>
      </c>
      <c r="Q30" s="69">
        <v>7.9953053576576201</v>
      </c>
      <c r="R30" s="69">
        <v>9.4346439299317684</v>
      </c>
      <c r="S30" s="69">
        <v>8.3335905746771619</v>
      </c>
      <c r="T30" s="69">
        <v>6.4723523334770965</v>
      </c>
      <c r="U30" s="69">
        <v>6.3</v>
      </c>
      <c r="V30" s="69">
        <v>6.2</v>
      </c>
      <c r="W30" s="69">
        <v>6.1437550277131967</v>
      </c>
      <c r="X30" s="69">
        <v>5.1172650673536202</v>
      </c>
      <c r="Y30" s="69">
        <v>4.6094510262568189</v>
      </c>
      <c r="Z30" s="39"/>
      <c r="AA30" s="39"/>
    </row>
    <row r="31" spans="1:29" ht="15" customHeight="1" x14ac:dyDescent="0.25">
      <c r="A31" s="7" t="s">
        <v>25</v>
      </c>
      <c r="B31" s="60">
        <v>10.523587350959046</v>
      </c>
      <c r="C31" s="60">
        <v>10.76455194851121</v>
      </c>
      <c r="D31" s="60">
        <v>9.8789824648061249</v>
      </c>
      <c r="E31" s="60">
        <v>10.461096087358367</v>
      </c>
      <c r="F31" s="60">
        <v>9.13130919942909</v>
      </c>
      <c r="G31" s="60">
        <v>8.1999999999999993</v>
      </c>
      <c r="H31" s="60">
        <v>7.8</v>
      </c>
      <c r="I31" s="60">
        <v>12.1</v>
      </c>
      <c r="J31" s="60">
        <v>12.1</v>
      </c>
      <c r="K31" s="60">
        <v>10.4</v>
      </c>
      <c r="L31" s="60">
        <v>11.7</v>
      </c>
      <c r="M31" s="60">
        <v>12.2</v>
      </c>
      <c r="N31" s="60">
        <v>13.2</v>
      </c>
      <c r="O31" s="60">
        <v>12.2</v>
      </c>
      <c r="P31" s="60">
        <v>11.4</v>
      </c>
      <c r="Q31" s="60">
        <v>11.559983622219189</v>
      </c>
      <c r="R31" s="60">
        <v>13.315063130077323</v>
      </c>
      <c r="S31" s="60">
        <v>11.792201644873085</v>
      </c>
      <c r="T31" s="60">
        <v>9.1494499597531522</v>
      </c>
      <c r="U31" s="60">
        <v>9.1999999999999993</v>
      </c>
      <c r="V31" s="60">
        <v>9.1</v>
      </c>
      <c r="W31" s="60">
        <v>9.2656239040471355</v>
      </c>
      <c r="X31" s="60">
        <v>8.376437044212528</v>
      </c>
      <c r="Y31" s="60">
        <v>7.2163271208807096</v>
      </c>
    </row>
    <row r="32" spans="1:29" ht="15" customHeight="1" x14ac:dyDescent="0.25">
      <c r="A32" s="7" t="s">
        <v>26</v>
      </c>
      <c r="B32" s="60">
        <v>2.753614839564491</v>
      </c>
      <c r="C32" s="60">
        <v>3.2772130453197796</v>
      </c>
      <c r="D32" s="60">
        <v>2.7460168697282099</v>
      </c>
      <c r="E32" s="60">
        <v>2.0824459273983624</v>
      </c>
      <c r="F32" s="60">
        <v>1.3776337115072934</v>
      </c>
      <c r="G32" s="60">
        <v>0.9</v>
      </c>
      <c r="H32" s="60">
        <v>1.2</v>
      </c>
      <c r="I32" s="60">
        <v>1.7</v>
      </c>
      <c r="J32" s="60">
        <v>2</v>
      </c>
      <c r="K32" s="60">
        <v>1.8</v>
      </c>
      <c r="L32" s="60">
        <v>2.8</v>
      </c>
      <c r="M32" s="60">
        <v>2.8</v>
      </c>
      <c r="N32" s="60">
        <v>2.4</v>
      </c>
      <c r="O32" s="60">
        <v>2.9</v>
      </c>
      <c r="P32" s="60">
        <v>2.5</v>
      </c>
      <c r="Q32" s="60">
        <v>4.2375534912848343</v>
      </c>
      <c r="R32" s="60">
        <v>5.405050664146585</v>
      </c>
      <c r="S32" s="60">
        <v>4.545218699735381</v>
      </c>
      <c r="T32" s="60">
        <v>3.6829361539441821</v>
      </c>
      <c r="U32" s="60">
        <v>3.5</v>
      </c>
      <c r="V32" s="60">
        <v>3.5</v>
      </c>
      <c r="W32" s="60">
        <v>3.3393137474770129</v>
      </c>
      <c r="X32" s="60">
        <v>2.1122186135065517</v>
      </c>
      <c r="Y32" s="60">
        <v>2.366486904680638</v>
      </c>
    </row>
    <row r="33" spans="1:25" ht="15" customHeight="1" thickBot="1" x14ac:dyDescent="0.3">
      <c r="A33" s="3" t="s">
        <v>27</v>
      </c>
      <c r="B33" s="63">
        <v>0.1152073732718894</v>
      </c>
      <c r="C33" s="63">
        <v>0.80381813614669673</v>
      </c>
      <c r="D33" s="63">
        <v>1.9898297590095069</v>
      </c>
      <c r="E33" s="63">
        <v>1.1688019779725782</v>
      </c>
      <c r="F33" s="63">
        <v>0.7209062821833162</v>
      </c>
      <c r="G33" s="63">
        <v>0.8</v>
      </c>
      <c r="H33" s="63">
        <v>0.7</v>
      </c>
      <c r="I33" s="63">
        <v>0.5</v>
      </c>
      <c r="J33" s="63">
        <v>0.9</v>
      </c>
      <c r="K33" s="63">
        <v>1</v>
      </c>
      <c r="L33" s="63">
        <v>1.9</v>
      </c>
      <c r="M33" s="63">
        <v>2.4</v>
      </c>
      <c r="N33" s="63">
        <v>1.6</v>
      </c>
      <c r="O33" s="63">
        <v>1.4</v>
      </c>
      <c r="P33" s="63">
        <v>1.6</v>
      </c>
      <c r="Q33" s="63">
        <v>2.8328235137651281</v>
      </c>
      <c r="R33" s="63">
        <v>3.6243180046765398</v>
      </c>
      <c r="S33" s="63">
        <v>4.637096774193548</v>
      </c>
      <c r="T33" s="63">
        <v>2.8233590733590734</v>
      </c>
      <c r="U33" s="63">
        <v>1.8</v>
      </c>
      <c r="V33" s="63">
        <v>2.2999999999999998</v>
      </c>
      <c r="W33" s="63">
        <v>1.5384615384615385</v>
      </c>
      <c r="X33" s="63">
        <v>1.567524115755627</v>
      </c>
      <c r="Y33" s="63">
        <v>1.0280153809934867</v>
      </c>
    </row>
    <row r="34" spans="1:25" x14ac:dyDescent="0.25">
      <c r="A34" s="276" t="s">
        <v>86</v>
      </c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36"/>
      <c r="Y34" s="236"/>
    </row>
  </sheetData>
  <mergeCells count="3">
    <mergeCell ref="A34:W34"/>
    <mergeCell ref="A9:W9"/>
    <mergeCell ref="A22:W22"/>
  </mergeCells>
  <hyperlinks>
    <hyperlink ref="AA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A34"/>
  <sheetViews>
    <sheetView zoomScaleNormal="100" zoomScaleSheetLayoutView="100" workbookViewId="0">
      <selection activeCell="Z1" sqref="Z1"/>
    </sheetView>
  </sheetViews>
  <sheetFormatPr baseColWidth="10" defaultRowHeight="12.75" x14ac:dyDescent="0.25"/>
  <cols>
    <col min="1" max="1" width="12.7109375" style="4" customWidth="1"/>
    <col min="2" max="25" width="7" style="57" bestFit="1" customWidth="1"/>
    <col min="26" max="257" width="11.42578125" style="4"/>
    <col min="258" max="258" width="13.85546875" style="4" customWidth="1"/>
    <col min="259" max="279" width="6.7109375" style="4" customWidth="1"/>
    <col min="280" max="280" width="7.5703125" style="4" customWidth="1"/>
    <col min="281" max="513" width="11.42578125" style="4"/>
    <col min="514" max="514" width="13.85546875" style="4" customWidth="1"/>
    <col min="515" max="535" width="6.7109375" style="4" customWidth="1"/>
    <col min="536" max="536" width="7.5703125" style="4" customWidth="1"/>
    <col min="537" max="769" width="11.42578125" style="4"/>
    <col min="770" max="770" width="13.85546875" style="4" customWidth="1"/>
    <col min="771" max="791" width="6.7109375" style="4" customWidth="1"/>
    <col min="792" max="792" width="7.5703125" style="4" customWidth="1"/>
    <col min="793" max="1025" width="11.42578125" style="4"/>
    <col min="1026" max="1026" width="13.85546875" style="4" customWidth="1"/>
    <col min="1027" max="1047" width="6.7109375" style="4" customWidth="1"/>
    <col min="1048" max="1048" width="7.5703125" style="4" customWidth="1"/>
    <col min="1049" max="1281" width="11.42578125" style="4"/>
    <col min="1282" max="1282" width="13.85546875" style="4" customWidth="1"/>
    <col min="1283" max="1303" width="6.7109375" style="4" customWidth="1"/>
    <col min="1304" max="1304" width="7.5703125" style="4" customWidth="1"/>
    <col min="1305" max="1537" width="11.42578125" style="4"/>
    <col min="1538" max="1538" width="13.85546875" style="4" customWidth="1"/>
    <col min="1539" max="1559" width="6.7109375" style="4" customWidth="1"/>
    <col min="1560" max="1560" width="7.5703125" style="4" customWidth="1"/>
    <col min="1561" max="1793" width="11.42578125" style="4"/>
    <col min="1794" max="1794" width="13.85546875" style="4" customWidth="1"/>
    <col min="1795" max="1815" width="6.7109375" style="4" customWidth="1"/>
    <col min="1816" max="1816" width="7.5703125" style="4" customWidth="1"/>
    <col min="1817" max="2049" width="11.42578125" style="4"/>
    <col min="2050" max="2050" width="13.85546875" style="4" customWidth="1"/>
    <col min="2051" max="2071" width="6.7109375" style="4" customWidth="1"/>
    <col min="2072" max="2072" width="7.5703125" style="4" customWidth="1"/>
    <col min="2073" max="2305" width="11.42578125" style="4"/>
    <col min="2306" max="2306" width="13.85546875" style="4" customWidth="1"/>
    <col min="2307" max="2327" width="6.7109375" style="4" customWidth="1"/>
    <col min="2328" max="2328" width="7.5703125" style="4" customWidth="1"/>
    <col min="2329" max="2561" width="11.42578125" style="4"/>
    <col min="2562" max="2562" width="13.85546875" style="4" customWidth="1"/>
    <col min="2563" max="2583" width="6.7109375" style="4" customWidth="1"/>
    <col min="2584" max="2584" width="7.5703125" style="4" customWidth="1"/>
    <col min="2585" max="2817" width="11.42578125" style="4"/>
    <col min="2818" max="2818" width="13.85546875" style="4" customWidth="1"/>
    <col min="2819" max="2839" width="6.7109375" style="4" customWidth="1"/>
    <col min="2840" max="2840" width="7.5703125" style="4" customWidth="1"/>
    <col min="2841" max="3073" width="11.42578125" style="4"/>
    <col min="3074" max="3074" width="13.85546875" style="4" customWidth="1"/>
    <col min="3075" max="3095" width="6.7109375" style="4" customWidth="1"/>
    <col min="3096" max="3096" width="7.5703125" style="4" customWidth="1"/>
    <col min="3097" max="3329" width="11.42578125" style="4"/>
    <col min="3330" max="3330" width="13.85546875" style="4" customWidth="1"/>
    <col min="3331" max="3351" width="6.7109375" style="4" customWidth="1"/>
    <col min="3352" max="3352" width="7.5703125" style="4" customWidth="1"/>
    <col min="3353" max="3585" width="11.42578125" style="4"/>
    <col min="3586" max="3586" width="13.85546875" style="4" customWidth="1"/>
    <col min="3587" max="3607" width="6.7109375" style="4" customWidth="1"/>
    <col min="3608" max="3608" width="7.5703125" style="4" customWidth="1"/>
    <col min="3609" max="3841" width="11.42578125" style="4"/>
    <col min="3842" max="3842" width="13.85546875" style="4" customWidth="1"/>
    <col min="3843" max="3863" width="6.7109375" style="4" customWidth="1"/>
    <col min="3864" max="3864" width="7.5703125" style="4" customWidth="1"/>
    <col min="3865" max="4097" width="11.42578125" style="4"/>
    <col min="4098" max="4098" width="13.85546875" style="4" customWidth="1"/>
    <col min="4099" max="4119" width="6.7109375" style="4" customWidth="1"/>
    <col min="4120" max="4120" width="7.5703125" style="4" customWidth="1"/>
    <col min="4121" max="4353" width="11.42578125" style="4"/>
    <col min="4354" max="4354" width="13.85546875" style="4" customWidth="1"/>
    <col min="4355" max="4375" width="6.7109375" style="4" customWidth="1"/>
    <col min="4376" max="4376" width="7.5703125" style="4" customWidth="1"/>
    <col min="4377" max="4609" width="11.42578125" style="4"/>
    <col min="4610" max="4610" width="13.85546875" style="4" customWidth="1"/>
    <col min="4611" max="4631" width="6.7109375" style="4" customWidth="1"/>
    <col min="4632" max="4632" width="7.5703125" style="4" customWidth="1"/>
    <col min="4633" max="4865" width="11.42578125" style="4"/>
    <col min="4866" max="4866" width="13.85546875" style="4" customWidth="1"/>
    <col min="4867" max="4887" width="6.7109375" style="4" customWidth="1"/>
    <col min="4888" max="4888" width="7.5703125" style="4" customWidth="1"/>
    <col min="4889" max="5121" width="11.42578125" style="4"/>
    <col min="5122" max="5122" width="13.85546875" style="4" customWidth="1"/>
    <col min="5123" max="5143" width="6.7109375" style="4" customWidth="1"/>
    <col min="5144" max="5144" width="7.5703125" style="4" customWidth="1"/>
    <col min="5145" max="5377" width="11.42578125" style="4"/>
    <col min="5378" max="5378" width="13.85546875" style="4" customWidth="1"/>
    <col min="5379" max="5399" width="6.7109375" style="4" customWidth="1"/>
    <col min="5400" max="5400" width="7.5703125" style="4" customWidth="1"/>
    <col min="5401" max="5633" width="11.42578125" style="4"/>
    <col min="5634" max="5634" width="13.85546875" style="4" customWidth="1"/>
    <col min="5635" max="5655" width="6.7109375" style="4" customWidth="1"/>
    <col min="5656" max="5656" width="7.5703125" style="4" customWidth="1"/>
    <col min="5657" max="5889" width="11.42578125" style="4"/>
    <col min="5890" max="5890" width="13.85546875" style="4" customWidth="1"/>
    <col min="5891" max="5911" width="6.7109375" style="4" customWidth="1"/>
    <col min="5912" max="5912" width="7.5703125" style="4" customWidth="1"/>
    <col min="5913" max="6145" width="11.42578125" style="4"/>
    <col min="6146" max="6146" width="13.85546875" style="4" customWidth="1"/>
    <col min="6147" max="6167" width="6.7109375" style="4" customWidth="1"/>
    <col min="6168" max="6168" width="7.5703125" style="4" customWidth="1"/>
    <col min="6169" max="6401" width="11.42578125" style="4"/>
    <col min="6402" max="6402" width="13.85546875" style="4" customWidth="1"/>
    <col min="6403" max="6423" width="6.7109375" style="4" customWidth="1"/>
    <col min="6424" max="6424" width="7.5703125" style="4" customWidth="1"/>
    <col min="6425" max="6657" width="11.42578125" style="4"/>
    <col min="6658" max="6658" width="13.85546875" style="4" customWidth="1"/>
    <col min="6659" max="6679" width="6.7109375" style="4" customWidth="1"/>
    <col min="6680" max="6680" width="7.5703125" style="4" customWidth="1"/>
    <col min="6681" max="6913" width="11.42578125" style="4"/>
    <col min="6914" max="6914" width="13.85546875" style="4" customWidth="1"/>
    <col min="6915" max="6935" width="6.7109375" style="4" customWidth="1"/>
    <col min="6936" max="6936" width="7.5703125" style="4" customWidth="1"/>
    <col min="6937" max="7169" width="11.42578125" style="4"/>
    <col min="7170" max="7170" width="13.85546875" style="4" customWidth="1"/>
    <col min="7171" max="7191" width="6.7109375" style="4" customWidth="1"/>
    <col min="7192" max="7192" width="7.5703125" style="4" customWidth="1"/>
    <col min="7193" max="7425" width="11.42578125" style="4"/>
    <col min="7426" max="7426" width="13.85546875" style="4" customWidth="1"/>
    <col min="7427" max="7447" width="6.7109375" style="4" customWidth="1"/>
    <col min="7448" max="7448" width="7.5703125" style="4" customWidth="1"/>
    <col min="7449" max="7681" width="11.42578125" style="4"/>
    <col min="7682" max="7682" width="13.85546875" style="4" customWidth="1"/>
    <col min="7683" max="7703" width="6.7109375" style="4" customWidth="1"/>
    <col min="7704" max="7704" width="7.5703125" style="4" customWidth="1"/>
    <col min="7705" max="7937" width="11.42578125" style="4"/>
    <col min="7938" max="7938" width="13.85546875" style="4" customWidth="1"/>
    <col min="7939" max="7959" width="6.7109375" style="4" customWidth="1"/>
    <col min="7960" max="7960" width="7.5703125" style="4" customWidth="1"/>
    <col min="7961" max="8193" width="11.42578125" style="4"/>
    <col min="8194" max="8194" width="13.85546875" style="4" customWidth="1"/>
    <col min="8195" max="8215" width="6.7109375" style="4" customWidth="1"/>
    <col min="8216" max="8216" width="7.5703125" style="4" customWidth="1"/>
    <col min="8217" max="8449" width="11.42578125" style="4"/>
    <col min="8450" max="8450" width="13.85546875" style="4" customWidth="1"/>
    <col min="8451" max="8471" width="6.7109375" style="4" customWidth="1"/>
    <col min="8472" max="8472" width="7.5703125" style="4" customWidth="1"/>
    <col min="8473" max="8705" width="11.42578125" style="4"/>
    <col min="8706" max="8706" width="13.85546875" style="4" customWidth="1"/>
    <col min="8707" max="8727" width="6.7109375" style="4" customWidth="1"/>
    <col min="8728" max="8728" width="7.5703125" style="4" customWidth="1"/>
    <col min="8729" max="8961" width="11.42578125" style="4"/>
    <col min="8962" max="8962" width="13.85546875" style="4" customWidth="1"/>
    <col min="8963" max="8983" width="6.7109375" style="4" customWidth="1"/>
    <col min="8984" max="8984" width="7.5703125" style="4" customWidth="1"/>
    <col min="8985" max="9217" width="11.42578125" style="4"/>
    <col min="9218" max="9218" width="13.85546875" style="4" customWidth="1"/>
    <col min="9219" max="9239" width="6.7109375" style="4" customWidth="1"/>
    <col min="9240" max="9240" width="7.5703125" style="4" customWidth="1"/>
    <col min="9241" max="9473" width="11.42578125" style="4"/>
    <col min="9474" max="9474" width="13.85546875" style="4" customWidth="1"/>
    <col min="9475" max="9495" width="6.7109375" style="4" customWidth="1"/>
    <col min="9496" max="9496" width="7.5703125" style="4" customWidth="1"/>
    <col min="9497" max="9729" width="11.42578125" style="4"/>
    <col min="9730" max="9730" width="13.85546875" style="4" customWidth="1"/>
    <col min="9731" max="9751" width="6.7109375" style="4" customWidth="1"/>
    <col min="9752" max="9752" width="7.5703125" style="4" customWidth="1"/>
    <col min="9753" max="9985" width="11.42578125" style="4"/>
    <col min="9986" max="9986" width="13.85546875" style="4" customWidth="1"/>
    <col min="9987" max="10007" width="6.7109375" style="4" customWidth="1"/>
    <col min="10008" max="10008" width="7.5703125" style="4" customWidth="1"/>
    <col min="10009" max="10241" width="11.42578125" style="4"/>
    <col min="10242" max="10242" width="13.85546875" style="4" customWidth="1"/>
    <col min="10243" max="10263" width="6.7109375" style="4" customWidth="1"/>
    <col min="10264" max="10264" width="7.5703125" style="4" customWidth="1"/>
    <col min="10265" max="10497" width="11.42578125" style="4"/>
    <col min="10498" max="10498" width="13.85546875" style="4" customWidth="1"/>
    <col min="10499" max="10519" width="6.7109375" style="4" customWidth="1"/>
    <col min="10520" max="10520" width="7.5703125" style="4" customWidth="1"/>
    <col min="10521" max="10753" width="11.42578125" style="4"/>
    <col min="10754" max="10754" width="13.85546875" style="4" customWidth="1"/>
    <col min="10755" max="10775" width="6.7109375" style="4" customWidth="1"/>
    <col min="10776" max="10776" width="7.5703125" style="4" customWidth="1"/>
    <col min="10777" max="11009" width="11.42578125" style="4"/>
    <col min="11010" max="11010" width="13.85546875" style="4" customWidth="1"/>
    <col min="11011" max="11031" width="6.7109375" style="4" customWidth="1"/>
    <col min="11032" max="11032" width="7.5703125" style="4" customWidth="1"/>
    <col min="11033" max="11265" width="11.42578125" style="4"/>
    <col min="11266" max="11266" width="13.85546875" style="4" customWidth="1"/>
    <col min="11267" max="11287" width="6.7109375" style="4" customWidth="1"/>
    <col min="11288" max="11288" width="7.5703125" style="4" customWidth="1"/>
    <col min="11289" max="11521" width="11.42578125" style="4"/>
    <col min="11522" max="11522" width="13.85546875" style="4" customWidth="1"/>
    <col min="11523" max="11543" width="6.7109375" style="4" customWidth="1"/>
    <col min="11544" max="11544" width="7.5703125" style="4" customWidth="1"/>
    <col min="11545" max="11777" width="11.42578125" style="4"/>
    <col min="11778" max="11778" width="13.85546875" style="4" customWidth="1"/>
    <col min="11779" max="11799" width="6.7109375" style="4" customWidth="1"/>
    <col min="11800" max="11800" width="7.5703125" style="4" customWidth="1"/>
    <col min="11801" max="12033" width="11.42578125" style="4"/>
    <col min="12034" max="12034" width="13.85546875" style="4" customWidth="1"/>
    <col min="12035" max="12055" width="6.7109375" style="4" customWidth="1"/>
    <col min="12056" max="12056" width="7.5703125" style="4" customWidth="1"/>
    <col min="12057" max="12289" width="11.42578125" style="4"/>
    <col min="12290" max="12290" width="13.85546875" style="4" customWidth="1"/>
    <col min="12291" max="12311" width="6.7109375" style="4" customWidth="1"/>
    <col min="12312" max="12312" width="7.5703125" style="4" customWidth="1"/>
    <col min="12313" max="12545" width="11.42578125" style="4"/>
    <col min="12546" max="12546" width="13.85546875" style="4" customWidth="1"/>
    <col min="12547" max="12567" width="6.7109375" style="4" customWidth="1"/>
    <col min="12568" max="12568" width="7.5703125" style="4" customWidth="1"/>
    <col min="12569" max="12801" width="11.42578125" style="4"/>
    <col min="12802" max="12802" width="13.85546875" style="4" customWidth="1"/>
    <col min="12803" max="12823" width="6.7109375" style="4" customWidth="1"/>
    <col min="12824" max="12824" width="7.5703125" style="4" customWidth="1"/>
    <col min="12825" max="13057" width="11.42578125" style="4"/>
    <col min="13058" max="13058" width="13.85546875" style="4" customWidth="1"/>
    <col min="13059" max="13079" width="6.7109375" style="4" customWidth="1"/>
    <col min="13080" max="13080" width="7.5703125" style="4" customWidth="1"/>
    <col min="13081" max="13313" width="11.42578125" style="4"/>
    <col min="13314" max="13314" width="13.85546875" style="4" customWidth="1"/>
    <col min="13315" max="13335" width="6.7109375" style="4" customWidth="1"/>
    <col min="13336" max="13336" width="7.5703125" style="4" customWidth="1"/>
    <col min="13337" max="13569" width="11.42578125" style="4"/>
    <col min="13570" max="13570" width="13.85546875" style="4" customWidth="1"/>
    <col min="13571" max="13591" width="6.7109375" style="4" customWidth="1"/>
    <col min="13592" max="13592" width="7.5703125" style="4" customWidth="1"/>
    <col min="13593" max="13825" width="11.42578125" style="4"/>
    <col min="13826" max="13826" width="13.85546875" style="4" customWidth="1"/>
    <col min="13827" max="13847" width="6.7109375" style="4" customWidth="1"/>
    <col min="13848" max="13848" width="7.5703125" style="4" customWidth="1"/>
    <col min="13849" max="14081" width="11.42578125" style="4"/>
    <col min="14082" max="14082" width="13.85546875" style="4" customWidth="1"/>
    <col min="14083" max="14103" width="6.7109375" style="4" customWidth="1"/>
    <col min="14104" max="14104" width="7.5703125" style="4" customWidth="1"/>
    <col min="14105" max="14337" width="11.42578125" style="4"/>
    <col min="14338" max="14338" width="13.85546875" style="4" customWidth="1"/>
    <col min="14339" max="14359" width="6.7109375" style="4" customWidth="1"/>
    <col min="14360" max="14360" width="7.5703125" style="4" customWidth="1"/>
    <col min="14361" max="14593" width="11.42578125" style="4"/>
    <col min="14594" max="14594" width="13.85546875" style="4" customWidth="1"/>
    <col min="14595" max="14615" width="6.7109375" style="4" customWidth="1"/>
    <col min="14616" max="14616" width="7.5703125" style="4" customWidth="1"/>
    <col min="14617" max="14849" width="11.42578125" style="4"/>
    <col min="14850" max="14850" width="13.85546875" style="4" customWidth="1"/>
    <col min="14851" max="14871" width="6.7109375" style="4" customWidth="1"/>
    <col min="14872" max="14872" width="7.5703125" style="4" customWidth="1"/>
    <col min="14873" max="15105" width="11.42578125" style="4"/>
    <col min="15106" max="15106" width="13.85546875" style="4" customWidth="1"/>
    <col min="15107" max="15127" width="6.7109375" style="4" customWidth="1"/>
    <col min="15128" max="15128" width="7.5703125" style="4" customWidth="1"/>
    <col min="15129" max="15361" width="11.42578125" style="4"/>
    <col min="15362" max="15362" width="13.85546875" style="4" customWidth="1"/>
    <col min="15363" max="15383" width="6.7109375" style="4" customWidth="1"/>
    <col min="15384" max="15384" width="7.5703125" style="4" customWidth="1"/>
    <col min="15385" max="15617" width="11.42578125" style="4"/>
    <col min="15618" max="15618" width="13.85546875" style="4" customWidth="1"/>
    <col min="15619" max="15639" width="6.7109375" style="4" customWidth="1"/>
    <col min="15640" max="15640" width="7.5703125" style="4" customWidth="1"/>
    <col min="15641" max="15873" width="11.42578125" style="4"/>
    <col min="15874" max="15874" width="13.85546875" style="4" customWidth="1"/>
    <col min="15875" max="15895" width="6.7109375" style="4" customWidth="1"/>
    <col min="15896" max="15896" width="7.5703125" style="4" customWidth="1"/>
    <col min="15897" max="16129" width="11.42578125" style="4"/>
    <col min="16130" max="16130" width="13.85546875" style="4" customWidth="1"/>
    <col min="16131" max="16151" width="6.7109375" style="4" customWidth="1"/>
    <col min="16152" max="16152" width="7.5703125" style="4" customWidth="1"/>
    <col min="16153" max="16384" width="11.42578125" style="4"/>
  </cols>
  <sheetData>
    <row r="1" spans="1:27" ht="14.25" customHeight="1" thickBot="1" x14ac:dyDescent="0.3">
      <c r="A1" s="247" t="s">
        <v>91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60" t="s">
        <v>127</v>
      </c>
    </row>
    <row r="2" spans="1:27" ht="14.25" x14ac:dyDescent="0.25">
      <c r="A2" s="247" t="s">
        <v>28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</row>
    <row r="3" spans="1:27" ht="14.25" x14ac:dyDescent="0.25">
      <c r="A3" s="247" t="s">
        <v>99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</row>
    <row r="4" spans="1:27" ht="14.25" x14ac:dyDescent="0.25">
      <c r="A4" s="247" t="s">
        <v>106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</row>
    <row r="5" spans="1:27" ht="14.25" x14ac:dyDescent="0.25">
      <c r="A5" s="247" t="s">
        <v>154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</row>
    <row r="6" spans="1:27" ht="15" customHeight="1" thickBot="1" x14ac:dyDescent="0.3">
      <c r="A6" s="3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7" ht="25.5" customHeight="1" thickBot="1" x14ac:dyDescent="0.3">
      <c r="A7" s="2" t="s">
        <v>87</v>
      </c>
      <c r="B7" s="191">
        <v>1995</v>
      </c>
      <c r="C7" s="191">
        <v>1996</v>
      </c>
      <c r="D7" s="191">
        <v>1997</v>
      </c>
      <c r="E7" s="191">
        <v>1998</v>
      </c>
      <c r="F7" s="191">
        <v>1999</v>
      </c>
      <c r="G7" s="191">
        <v>2000</v>
      </c>
      <c r="H7" s="191">
        <v>2001</v>
      </c>
      <c r="I7" s="191">
        <v>2002</v>
      </c>
      <c r="J7" s="191">
        <v>2003</v>
      </c>
      <c r="K7" s="191">
        <v>2004</v>
      </c>
      <c r="L7" s="191">
        <v>2005</v>
      </c>
      <c r="M7" s="191">
        <v>2006</v>
      </c>
      <c r="N7" s="191">
        <v>2007</v>
      </c>
      <c r="O7" s="191">
        <v>2008</v>
      </c>
      <c r="P7" s="191">
        <v>2009</v>
      </c>
      <c r="Q7" s="191">
        <v>2010</v>
      </c>
      <c r="R7" s="191">
        <v>2011</v>
      </c>
      <c r="S7" s="191">
        <v>2012</v>
      </c>
      <c r="T7" s="191">
        <v>2013</v>
      </c>
      <c r="U7" s="191">
        <v>2014</v>
      </c>
      <c r="V7" s="191">
        <v>2015</v>
      </c>
      <c r="W7" s="191">
        <v>2016</v>
      </c>
      <c r="X7" s="243">
        <v>2017</v>
      </c>
      <c r="Y7" s="243">
        <v>2018</v>
      </c>
    </row>
    <row r="8" spans="1:27" ht="10.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7" ht="13.5" x14ac:dyDescent="0.25">
      <c r="A9" s="278" t="s">
        <v>6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42"/>
      <c r="Y9" s="242"/>
    </row>
    <row r="10" spans="1:27" s="24" customFormat="1" ht="25.5" customHeight="1" x14ac:dyDescent="0.25">
      <c r="A10" s="24" t="s">
        <v>11</v>
      </c>
      <c r="B10" s="74">
        <v>17059</v>
      </c>
      <c r="C10" s="74">
        <v>17657</v>
      </c>
      <c r="D10" s="74">
        <v>17971</v>
      </c>
      <c r="E10" s="74">
        <v>18133</v>
      </c>
      <c r="F10" s="74">
        <v>19011</v>
      </c>
      <c r="G10" s="74">
        <v>16575</v>
      </c>
      <c r="H10" s="74">
        <f t="shared" ref="H10:S10" si="0">+H12+H17</f>
        <v>18849</v>
      </c>
      <c r="I10" s="74">
        <f t="shared" si="0"/>
        <v>22454</v>
      </c>
      <c r="J10" s="74">
        <f t="shared" si="0"/>
        <v>23710</v>
      </c>
      <c r="K10" s="74">
        <f t="shared" si="0"/>
        <v>24134</v>
      </c>
      <c r="L10" s="74">
        <f t="shared" si="0"/>
        <v>27925</v>
      </c>
      <c r="M10" s="74">
        <f t="shared" si="0"/>
        <v>28924</v>
      </c>
      <c r="N10" s="74">
        <f t="shared" si="0"/>
        <v>30442</v>
      </c>
      <c r="O10" s="74">
        <f t="shared" si="0"/>
        <v>29042</v>
      </c>
      <c r="P10" s="74">
        <f t="shared" si="0"/>
        <v>25920</v>
      </c>
      <c r="Q10" s="74">
        <f t="shared" si="0"/>
        <v>29753</v>
      </c>
      <c r="R10" s="74">
        <f t="shared" si="0"/>
        <v>32912</v>
      </c>
      <c r="S10" s="74">
        <f t="shared" si="0"/>
        <v>30431</v>
      </c>
      <c r="T10" s="74">
        <f t="shared" ref="T10:Y10" si="1">+T12+T17</f>
        <v>25399</v>
      </c>
      <c r="U10" s="74">
        <f t="shared" si="1"/>
        <v>24632</v>
      </c>
      <c r="V10" s="74">
        <f t="shared" si="1"/>
        <v>24568</v>
      </c>
      <c r="W10" s="74">
        <f t="shared" si="1"/>
        <v>23465</v>
      </c>
      <c r="X10" s="74">
        <f t="shared" si="1"/>
        <v>18394</v>
      </c>
      <c r="Y10" s="74">
        <f t="shared" si="1"/>
        <v>16644</v>
      </c>
      <c r="AA10" s="74"/>
    </row>
    <row r="11" spans="1:27" ht="15" customHeight="1" x14ac:dyDescent="0.25">
      <c r="A11" s="8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AA11" s="21"/>
    </row>
    <row r="12" spans="1:27" s="8" customFormat="1" ht="25.5" customHeight="1" x14ac:dyDescent="0.25">
      <c r="A12" s="7" t="s">
        <v>21</v>
      </c>
      <c r="B12" s="68">
        <v>14227</v>
      </c>
      <c r="C12" s="68">
        <v>14834</v>
      </c>
      <c r="D12" s="68">
        <v>15406</v>
      </c>
      <c r="E12" s="68">
        <v>15464</v>
      </c>
      <c r="F12" s="68">
        <v>16562</v>
      </c>
      <c r="G12" s="68">
        <v>14230</v>
      </c>
      <c r="H12" s="68">
        <f t="shared" ref="H12:T12" si="2">+H13+H14+H15</f>
        <v>16067</v>
      </c>
      <c r="I12" s="68">
        <f t="shared" si="2"/>
        <v>17703</v>
      </c>
      <c r="J12" s="68">
        <f t="shared" si="2"/>
        <v>18898</v>
      </c>
      <c r="K12" s="68">
        <f t="shared" si="2"/>
        <v>19837</v>
      </c>
      <c r="L12" s="68">
        <f t="shared" si="2"/>
        <v>22664</v>
      </c>
      <c r="M12" s="68">
        <f t="shared" si="2"/>
        <v>22793</v>
      </c>
      <c r="N12" s="68">
        <f t="shared" si="2"/>
        <v>24242</v>
      </c>
      <c r="O12" s="68">
        <f t="shared" si="2"/>
        <v>22921</v>
      </c>
      <c r="P12" s="68">
        <f t="shared" si="2"/>
        <v>20185</v>
      </c>
      <c r="Q12" s="68">
        <f t="shared" si="2"/>
        <v>23684</v>
      </c>
      <c r="R12" s="68">
        <f t="shared" si="2"/>
        <v>25986</v>
      </c>
      <c r="S12" s="68">
        <f t="shared" si="2"/>
        <v>24498</v>
      </c>
      <c r="T12" s="68">
        <f t="shared" si="2"/>
        <v>20396</v>
      </c>
      <c r="U12" s="68">
        <f>+U13+U14+U15</f>
        <v>19746</v>
      </c>
      <c r="V12" s="68">
        <f>+V13+V14+V15</f>
        <v>19478</v>
      </c>
      <c r="W12" s="68">
        <f>+W13+W14+W15</f>
        <v>18054</v>
      </c>
      <c r="X12" s="68">
        <f>SUM(X13:X15)</f>
        <v>14034</v>
      </c>
      <c r="Y12" s="68">
        <f>+Y13+Y14+Y15</f>
        <v>12688</v>
      </c>
      <c r="AA12" s="68"/>
    </row>
    <row r="13" spans="1:27" ht="15" customHeight="1" x14ac:dyDescent="0.25">
      <c r="A13" s="46" t="s">
        <v>22</v>
      </c>
      <c r="B13" s="21">
        <v>8447</v>
      </c>
      <c r="C13" s="21">
        <v>9161</v>
      </c>
      <c r="D13" s="21">
        <v>9352</v>
      </c>
      <c r="E13" s="21">
        <v>9954</v>
      </c>
      <c r="F13" s="21">
        <v>10493</v>
      </c>
      <c r="G13" s="21">
        <v>9049</v>
      </c>
      <c r="H13" s="21">
        <f>9802-39</f>
        <v>9763</v>
      </c>
      <c r="I13" s="21">
        <v>10773</v>
      </c>
      <c r="J13" s="21">
        <v>11304</v>
      </c>
      <c r="K13" s="21">
        <v>11794</v>
      </c>
      <c r="L13" s="21">
        <v>11990</v>
      </c>
      <c r="M13" s="21">
        <v>12445</v>
      </c>
      <c r="N13" s="21">
        <v>12768</v>
      </c>
      <c r="O13" s="21">
        <v>12507</v>
      </c>
      <c r="P13" s="21">
        <v>10528</v>
      </c>
      <c r="Q13" s="21">
        <v>11239</v>
      </c>
      <c r="R13" s="21">
        <v>12334</v>
      </c>
      <c r="S13" s="21">
        <v>11837</v>
      </c>
      <c r="T13" s="21">
        <v>10126</v>
      </c>
      <c r="U13" s="21">
        <v>9403</v>
      </c>
      <c r="V13" s="21">
        <v>8945</v>
      </c>
      <c r="W13" s="21">
        <v>8246</v>
      </c>
      <c r="X13" s="21">
        <v>6769</v>
      </c>
      <c r="Y13" s="21">
        <f>15+5983</f>
        <v>5998</v>
      </c>
      <c r="AA13" s="21"/>
    </row>
    <row r="14" spans="1:27" ht="15" customHeight="1" x14ac:dyDescent="0.25">
      <c r="A14" s="46" t="s">
        <v>23</v>
      </c>
      <c r="B14" s="21">
        <v>3743</v>
      </c>
      <c r="C14" s="21">
        <v>3732</v>
      </c>
      <c r="D14" s="21">
        <v>3982</v>
      </c>
      <c r="E14" s="21">
        <v>3836</v>
      </c>
      <c r="F14" s="21">
        <v>4372</v>
      </c>
      <c r="G14" s="21">
        <v>3742</v>
      </c>
      <c r="H14" s="21">
        <v>5429</v>
      </c>
      <c r="I14" s="21">
        <v>5373</v>
      </c>
      <c r="J14" s="21">
        <v>5642</v>
      </c>
      <c r="K14" s="21">
        <v>5539</v>
      </c>
      <c r="L14" s="21">
        <v>6622</v>
      </c>
      <c r="M14" s="21">
        <v>7150</v>
      </c>
      <c r="N14" s="21">
        <v>7793</v>
      </c>
      <c r="O14" s="21">
        <v>7471</v>
      </c>
      <c r="P14" s="21">
        <v>6666</v>
      </c>
      <c r="Q14" s="21">
        <v>8037</v>
      </c>
      <c r="R14" s="21">
        <v>8612</v>
      </c>
      <c r="S14" s="21">
        <v>8211</v>
      </c>
      <c r="T14" s="21">
        <v>6684</v>
      </c>
      <c r="U14" s="21">
        <v>6931</v>
      </c>
      <c r="V14" s="21">
        <v>7276</v>
      </c>
      <c r="W14" s="21">
        <v>6479</v>
      </c>
      <c r="X14" s="21">
        <v>4873</v>
      </c>
      <c r="Y14" s="21">
        <f>4366+18</f>
        <v>4384</v>
      </c>
      <c r="AA14" s="21"/>
    </row>
    <row r="15" spans="1:27" ht="15" customHeight="1" x14ac:dyDescent="0.25">
      <c r="A15" s="46" t="s">
        <v>24</v>
      </c>
      <c r="B15" s="21">
        <v>2037</v>
      </c>
      <c r="C15" s="21">
        <v>1941</v>
      </c>
      <c r="D15" s="21">
        <v>2072</v>
      </c>
      <c r="E15" s="21">
        <v>1674</v>
      </c>
      <c r="F15" s="21">
        <v>1697</v>
      </c>
      <c r="G15" s="21">
        <v>1439</v>
      </c>
      <c r="H15" s="21">
        <v>875</v>
      </c>
      <c r="I15" s="21">
        <v>1557</v>
      </c>
      <c r="J15" s="21">
        <v>1952</v>
      </c>
      <c r="K15" s="21">
        <v>2504</v>
      </c>
      <c r="L15" s="21">
        <v>4052</v>
      </c>
      <c r="M15" s="21">
        <v>3198</v>
      </c>
      <c r="N15" s="21">
        <v>3681</v>
      </c>
      <c r="O15" s="21">
        <v>2943</v>
      </c>
      <c r="P15" s="21">
        <v>2991</v>
      </c>
      <c r="Q15" s="21">
        <v>4408</v>
      </c>
      <c r="R15" s="21">
        <v>5040</v>
      </c>
      <c r="S15" s="21">
        <v>4450</v>
      </c>
      <c r="T15" s="21">
        <v>3586</v>
      </c>
      <c r="U15" s="21">
        <v>3412</v>
      </c>
      <c r="V15" s="21">
        <v>3257</v>
      </c>
      <c r="W15" s="21">
        <v>3329</v>
      </c>
      <c r="X15" s="21">
        <v>2392</v>
      </c>
      <c r="Y15" s="21">
        <f>2294+12</f>
        <v>2306</v>
      </c>
      <c r="AA15" s="21"/>
    </row>
    <row r="16" spans="1:27" ht="15" customHeight="1" x14ac:dyDescent="0.25">
      <c r="A16" s="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AA16" s="21"/>
    </row>
    <row r="17" spans="1:27" s="8" customFormat="1" ht="25.5" customHeight="1" x14ac:dyDescent="0.25">
      <c r="A17" s="1" t="s">
        <v>92</v>
      </c>
      <c r="B17" s="68">
        <v>2832</v>
      </c>
      <c r="C17" s="68">
        <v>2823</v>
      </c>
      <c r="D17" s="68">
        <v>2565</v>
      </c>
      <c r="E17" s="68">
        <v>2669</v>
      </c>
      <c r="F17" s="68">
        <v>2449</v>
      </c>
      <c r="G17" s="68">
        <v>2345</v>
      </c>
      <c r="H17" s="68">
        <f t="shared" ref="H17:T17" si="3">+H18+H19+H20</f>
        <v>2782</v>
      </c>
      <c r="I17" s="68">
        <f t="shared" si="3"/>
        <v>4751</v>
      </c>
      <c r="J17" s="68">
        <f t="shared" si="3"/>
        <v>4812</v>
      </c>
      <c r="K17" s="68">
        <f t="shared" si="3"/>
        <v>4297</v>
      </c>
      <c r="L17" s="68">
        <f t="shared" si="3"/>
        <v>5261</v>
      </c>
      <c r="M17" s="68">
        <f t="shared" si="3"/>
        <v>6131</v>
      </c>
      <c r="N17" s="68">
        <f t="shared" si="3"/>
        <v>6200</v>
      </c>
      <c r="O17" s="68">
        <f t="shared" si="3"/>
        <v>6121</v>
      </c>
      <c r="P17" s="68">
        <f t="shared" si="3"/>
        <v>5735</v>
      </c>
      <c r="Q17" s="68">
        <f t="shared" si="3"/>
        <v>6069</v>
      </c>
      <c r="R17" s="68">
        <f t="shared" si="3"/>
        <v>6926</v>
      </c>
      <c r="S17" s="68">
        <f t="shared" si="3"/>
        <v>5933</v>
      </c>
      <c r="T17" s="68">
        <f t="shared" si="3"/>
        <v>5003</v>
      </c>
      <c r="U17" s="68">
        <f>+U18+U19+U20</f>
        <v>4886</v>
      </c>
      <c r="V17" s="68">
        <f>+V18+V19+V20</f>
        <v>5090</v>
      </c>
      <c r="W17" s="68">
        <f>+W18+W19+W20</f>
        <v>5411</v>
      </c>
      <c r="X17" s="68">
        <f>SUM(X18:X20)</f>
        <v>4360</v>
      </c>
      <c r="Y17" s="68">
        <f>+Y18+Y19+Y20</f>
        <v>3956</v>
      </c>
      <c r="AA17" s="68"/>
    </row>
    <row r="18" spans="1:27" ht="15" customHeight="1" x14ac:dyDescent="0.25">
      <c r="A18" s="46" t="s">
        <v>25</v>
      </c>
      <c r="B18" s="21">
        <v>2463</v>
      </c>
      <c r="C18" s="21">
        <v>2416</v>
      </c>
      <c r="D18" s="21">
        <v>2229</v>
      </c>
      <c r="E18" s="21">
        <v>2494</v>
      </c>
      <c r="F18" s="21">
        <v>2309</v>
      </c>
      <c r="G18" s="21">
        <v>2242</v>
      </c>
      <c r="H18" s="21">
        <v>2600</v>
      </c>
      <c r="I18" s="21">
        <v>4431</v>
      </c>
      <c r="J18" s="21">
        <v>4397</v>
      </c>
      <c r="K18" s="21">
        <v>3925</v>
      </c>
      <c r="L18" s="21">
        <v>4727</v>
      </c>
      <c r="M18" s="21">
        <v>5456</v>
      </c>
      <c r="N18" s="21">
        <v>5578</v>
      </c>
      <c r="O18" s="21">
        <v>5413</v>
      </c>
      <c r="P18" s="21">
        <v>5117</v>
      </c>
      <c r="Q18" s="21">
        <v>4952</v>
      </c>
      <c r="R18" s="21">
        <v>5567</v>
      </c>
      <c r="S18" s="21">
        <v>4834</v>
      </c>
      <c r="T18" s="21">
        <v>3967</v>
      </c>
      <c r="U18" s="21">
        <v>3954</v>
      </c>
      <c r="V18" s="21">
        <v>4130</v>
      </c>
      <c r="W18" s="21">
        <v>4338</v>
      </c>
      <c r="X18" s="21">
        <v>3750</v>
      </c>
      <c r="Y18" s="21">
        <f>3260+7</f>
        <v>3267</v>
      </c>
    </row>
    <row r="19" spans="1:27" ht="15" customHeight="1" x14ac:dyDescent="0.25">
      <c r="A19" s="46" t="s">
        <v>26</v>
      </c>
      <c r="B19" s="21">
        <v>369</v>
      </c>
      <c r="C19" s="21">
        <v>407</v>
      </c>
      <c r="D19" s="21">
        <v>336</v>
      </c>
      <c r="E19" s="21">
        <v>175</v>
      </c>
      <c r="F19" s="21">
        <v>140</v>
      </c>
      <c r="G19" s="21">
        <v>103</v>
      </c>
      <c r="H19" s="21">
        <v>175</v>
      </c>
      <c r="I19" s="21">
        <v>320</v>
      </c>
      <c r="J19" s="21">
        <v>412</v>
      </c>
      <c r="K19" s="21">
        <v>372</v>
      </c>
      <c r="L19" s="21">
        <v>534</v>
      </c>
      <c r="M19" s="21">
        <v>675</v>
      </c>
      <c r="N19" s="21">
        <v>622</v>
      </c>
      <c r="O19" s="21">
        <v>708</v>
      </c>
      <c r="P19" s="21">
        <v>618</v>
      </c>
      <c r="Q19" s="21">
        <v>1116</v>
      </c>
      <c r="R19" s="21">
        <v>1358</v>
      </c>
      <c r="S19" s="21">
        <v>1099</v>
      </c>
      <c r="T19" s="21">
        <v>1036</v>
      </c>
      <c r="U19" s="21">
        <v>932</v>
      </c>
      <c r="V19" s="21">
        <v>960</v>
      </c>
      <c r="W19" s="21">
        <v>1073</v>
      </c>
      <c r="X19" s="21">
        <v>610</v>
      </c>
      <c r="Y19" s="21">
        <f>683+6</f>
        <v>689</v>
      </c>
    </row>
    <row r="20" spans="1:27" ht="15" customHeight="1" x14ac:dyDescent="0.25">
      <c r="A20" s="46" t="s">
        <v>27</v>
      </c>
      <c r="B20" s="21" t="s">
        <v>20</v>
      </c>
      <c r="C20" s="21" t="s">
        <v>20</v>
      </c>
      <c r="D20" s="21" t="s">
        <v>20</v>
      </c>
      <c r="E20" s="21" t="s">
        <v>20</v>
      </c>
      <c r="F20" s="21" t="s">
        <v>20</v>
      </c>
      <c r="G20" s="21" t="s">
        <v>20</v>
      </c>
      <c r="H20" s="21">
        <v>7</v>
      </c>
      <c r="I20" s="21">
        <v>0</v>
      </c>
      <c r="J20" s="21">
        <v>3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1</v>
      </c>
      <c r="R20" s="21">
        <v>1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/>
      <c r="Y20" s="21">
        <v>0</v>
      </c>
    </row>
    <row r="21" spans="1:27" ht="15" customHeight="1" x14ac:dyDescent="0.25">
      <c r="B21" s="68"/>
      <c r="C21" s="68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7" ht="13.5" x14ac:dyDescent="0.25">
      <c r="A22" s="275" t="s">
        <v>7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41"/>
      <c r="Y22" s="241"/>
    </row>
    <row r="23" spans="1:27" s="24" customFormat="1" ht="25.5" customHeight="1" x14ac:dyDescent="0.25">
      <c r="A23" s="24" t="s">
        <v>11</v>
      </c>
      <c r="B23" s="70">
        <v>12.192141111222288</v>
      </c>
      <c r="C23" s="70">
        <v>12.28108002837787</v>
      </c>
      <c r="D23" s="70">
        <v>11.993139531779718</v>
      </c>
      <c r="E23" s="70">
        <v>11.420851414930938</v>
      </c>
      <c r="F23" s="70">
        <v>11.368855400071762</v>
      </c>
      <c r="G23" s="70">
        <v>9.1999999999999993</v>
      </c>
      <c r="H23" s="70">
        <v>9.8000000000000007</v>
      </c>
      <c r="I23" s="70">
        <v>11</v>
      </c>
      <c r="J23" s="70">
        <v>11.1</v>
      </c>
      <c r="K23" s="70">
        <v>10.7</v>
      </c>
      <c r="L23" s="70">
        <v>11.9</v>
      </c>
      <c r="M23" s="70">
        <v>12.1</v>
      </c>
      <c r="N23" s="70">
        <v>12.8</v>
      </c>
      <c r="O23" s="70">
        <v>12.3</v>
      </c>
      <c r="P23" s="70">
        <v>10.6</v>
      </c>
      <c r="Q23" s="70">
        <v>12.1</v>
      </c>
      <c r="R23" s="70">
        <v>13.3</v>
      </c>
      <c r="S23" s="70">
        <v>12.4</v>
      </c>
      <c r="T23" s="70">
        <v>10.6</v>
      </c>
      <c r="U23" s="70">
        <v>10.4</v>
      </c>
      <c r="V23" s="70">
        <v>10.5</v>
      </c>
      <c r="W23" s="70">
        <v>10.141501279302952</v>
      </c>
      <c r="X23" s="69">
        <v>8.0511942852890837</v>
      </c>
      <c r="Y23" s="70">
        <v>7.3521746428602981</v>
      </c>
    </row>
    <row r="24" spans="1:27" ht="15" customHeight="1" x14ac:dyDescent="0.25">
      <c r="A24" s="8"/>
      <c r="B24" s="60"/>
      <c r="C24" s="60"/>
      <c r="W24" s="60"/>
      <c r="X24" s="60"/>
      <c r="Y24" s="60"/>
    </row>
    <row r="25" spans="1:27" s="8" customFormat="1" ht="25.5" customHeight="1" x14ac:dyDescent="0.25">
      <c r="A25" s="7" t="s">
        <v>21</v>
      </c>
      <c r="B25" s="69">
        <v>13.313556863589149</v>
      </c>
      <c r="C25" s="69">
        <v>13.620545593109846</v>
      </c>
      <c r="D25" s="69">
        <v>13.611945573422865</v>
      </c>
      <c r="E25" s="69">
        <v>12.82521252332573</v>
      </c>
      <c r="F25" s="69">
        <v>13.076570814976234</v>
      </c>
      <c r="G25" s="69">
        <v>10.5</v>
      </c>
      <c r="H25" s="69">
        <v>11.4</v>
      </c>
      <c r="I25" s="69">
        <v>11.8</v>
      </c>
      <c r="J25" s="69">
        <v>11.985750832918001</v>
      </c>
      <c r="K25" s="69">
        <v>11.979524783689728</v>
      </c>
      <c r="L25" s="69">
        <v>13.215839404329019</v>
      </c>
      <c r="M25" s="69">
        <v>13.273159332349248</v>
      </c>
      <c r="N25" s="69">
        <v>14.230649588613007</v>
      </c>
      <c r="O25" s="69">
        <v>13.535222347870112</v>
      </c>
      <c r="P25" s="69">
        <v>11.6</v>
      </c>
      <c r="Q25" s="69">
        <v>13.5</v>
      </c>
      <c r="R25" s="69">
        <f>+R12/177688*100</f>
        <v>14.62451037774076</v>
      </c>
      <c r="S25" s="69">
        <v>13.9</v>
      </c>
      <c r="T25" s="69">
        <v>11.8</v>
      </c>
      <c r="U25" s="69">
        <v>11.8</v>
      </c>
      <c r="V25" s="69">
        <v>12</v>
      </c>
      <c r="W25" s="69">
        <v>11.389099167297502</v>
      </c>
      <c r="X25" s="69">
        <v>8.907252613339935</v>
      </c>
      <c r="Y25" s="69">
        <v>8.1365670971796469</v>
      </c>
    </row>
    <row r="26" spans="1:27" ht="15" customHeight="1" x14ac:dyDescent="0.25">
      <c r="A26" s="46" t="s">
        <v>22</v>
      </c>
      <c r="B26" s="60">
        <v>16.585835182312632</v>
      </c>
      <c r="C26" s="60">
        <v>17.634942634942636</v>
      </c>
      <c r="D26" s="60">
        <v>16.974317088665032</v>
      </c>
      <c r="E26" s="60">
        <v>17.03693561085818</v>
      </c>
      <c r="F26" s="60">
        <v>17.609545706278215</v>
      </c>
      <c r="G26" s="60">
        <v>14.9</v>
      </c>
      <c r="H26" s="60">
        <v>14.9</v>
      </c>
      <c r="I26" s="60">
        <v>15.3</v>
      </c>
      <c r="J26" s="60">
        <v>15.6</v>
      </c>
      <c r="K26" s="60">
        <v>16.100000000000001</v>
      </c>
      <c r="L26" s="60">
        <v>15.9</v>
      </c>
      <c r="M26" s="60">
        <v>16.399999999999999</v>
      </c>
      <c r="N26" s="60">
        <v>17.3</v>
      </c>
      <c r="O26" s="60">
        <v>16.8</v>
      </c>
      <c r="P26" s="60">
        <v>13.9</v>
      </c>
      <c r="Q26" s="60">
        <v>14.8</v>
      </c>
      <c r="R26" s="60">
        <v>15.9</v>
      </c>
      <c r="S26" s="60">
        <v>15.4</v>
      </c>
      <c r="T26" s="60">
        <v>14.1</v>
      </c>
      <c r="U26" s="60">
        <v>14.1</v>
      </c>
      <c r="V26" s="60">
        <v>13.7</v>
      </c>
      <c r="W26" s="60">
        <v>12.623811637911238</v>
      </c>
      <c r="X26" s="60">
        <v>10.734561831964223</v>
      </c>
      <c r="Y26" s="60">
        <v>9.984186433624636</v>
      </c>
    </row>
    <row r="27" spans="1:27" ht="15" customHeight="1" x14ac:dyDescent="0.25">
      <c r="A27" s="46" t="s">
        <v>23</v>
      </c>
      <c r="B27" s="60">
        <v>12.02995436138073</v>
      </c>
      <c r="C27" s="60">
        <v>11.746931067044383</v>
      </c>
      <c r="D27" s="60">
        <v>12.218471923903037</v>
      </c>
      <c r="E27" s="60">
        <v>10.766208251473477</v>
      </c>
      <c r="F27" s="60">
        <v>11.352600555685388</v>
      </c>
      <c r="G27" s="60">
        <v>8.8000000000000007</v>
      </c>
      <c r="H27" s="60">
        <v>12.7</v>
      </c>
      <c r="I27" s="60">
        <v>11.8</v>
      </c>
      <c r="J27" s="60">
        <v>11.5</v>
      </c>
      <c r="K27" s="60">
        <v>10.8</v>
      </c>
      <c r="L27" s="60">
        <v>12.5</v>
      </c>
      <c r="M27" s="60">
        <v>13.3</v>
      </c>
      <c r="N27" s="60">
        <v>14.5</v>
      </c>
      <c r="O27" s="60">
        <v>14.3</v>
      </c>
      <c r="P27" s="60">
        <v>12.6</v>
      </c>
      <c r="Q27" s="60">
        <v>14.5</v>
      </c>
      <c r="R27" s="60">
        <v>15.2</v>
      </c>
      <c r="S27" s="60">
        <v>14.8</v>
      </c>
      <c r="T27" s="60">
        <v>11.8</v>
      </c>
      <c r="U27" s="60">
        <v>12.6</v>
      </c>
      <c r="V27" s="60">
        <v>13.9</v>
      </c>
      <c r="W27" s="60">
        <v>12.681790600716397</v>
      </c>
      <c r="X27" s="60">
        <v>9.3883055582313837</v>
      </c>
      <c r="Y27" s="60">
        <v>8.4872420335308014</v>
      </c>
    </row>
    <row r="28" spans="1:27" ht="15" customHeight="1" x14ac:dyDescent="0.25">
      <c r="A28" s="46" t="s">
        <v>24</v>
      </c>
      <c r="B28" s="60">
        <v>8.2077524377467981</v>
      </c>
      <c r="C28" s="60">
        <v>7.7051327855186384</v>
      </c>
      <c r="D28" s="60">
        <v>8.1270837419101785</v>
      </c>
      <c r="E28" s="60">
        <v>6.3124552207850977</v>
      </c>
      <c r="F28" s="60">
        <v>5.9427090628939627</v>
      </c>
      <c r="G28" s="60">
        <v>4.4000000000000004</v>
      </c>
      <c r="H28" s="60">
        <v>2.7</v>
      </c>
      <c r="I28" s="60">
        <v>4.5999999999999996</v>
      </c>
      <c r="J28" s="60">
        <v>5.4</v>
      </c>
      <c r="K28" s="60">
        <v>6.1</v>
      </c>
      <c r="L28" s="60">
        <v>9.4</v>
      </c>
      <c r="M28" s="60">
        <v>7.6</v>
      </c>
      <c r="N28" s="60">
        <v>8.6</v>
      </c>
      <c r="O28" s="60">
        <v>6.9</v>
      </c>
      <c r="P28" s="60">
        <v>6.9</v>
      </c>
      <c r="Q28" s="60">
        <v>10</v>
      </c>
      <c r="R28" s="60">
        <v>11.6</v>
      </c>
      <c r="S28" s="60">
        <v>10</v>
      </c>
      <c r="T28" s="60">
        <v>8</v>
      </c>
      <c r="U28" s="60">
        <v>7.4</v>
      </c>
      <c r="V28" s="60">
        <v>7.3</v>
      </c>
      <c r="W28" s="60">
        <v>7.9054856328663021</v>
      </c>
      <c r="X28" s="60">
        <v>5.6158144339578344</v>
      </c>
      <c r="Y28" s="60">
        <v>5.2161324617159401</v>
      </c>
    </row>
    <row r="29" spans="1:27" ht="15" customHeight="1" x14ac:dyDescent="0.25">
      <c r="A29" s="8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</row>
    <row r="30" spans="1:27" s="8" customFormat="1" ht="25.5" x14ac:dyDescent="0.25">
      <c r="A30" s="1" t="s">
        <v>92</v>
      </c>
      <c r="B30" s="69">
        <v>8.5670206007804701</v>
      </c>
      <c r="C30" s="69">
        <v>8.0969453606768962</v>
      </c>
      <c r="D30" s="69">
        <v>6.9959633427885661</v>
      </c>
      <c r="E30" s="69">
        <v>6.9876426850979154</v>
      </c>
      <c r="F30" s="69">
        <v>6.0370753833259378</v>
      </c>
      <c r="G30" s="69">
        <v>5.4</v>
      </c>
      <c r="H30" s="69">
        <v>5.4</v>
      </c>
      <c r="I30" s="69">
        <v>8.8000000000000007</v>
      </c>
      <c r="J30" s="69">
        <v>8.600179316374847</v>
      </c>
      <c r="K30" s="69">
        <v>7.2815698501999595</v>
      </c>
      <c r="L30" s="69">
        <v>8.3975742885357754</v>
      </c>
      <c r="M30" s="69">
        <v>9.2367231662667777</v>
      </c>
      <c r="N30" s="69">
        <v>9.2152582891591308</v>
      </c>
      <c r="O30" s="69">
        <v>9.0512134459488145</v>
      </c>
      <c r="P30" s="69">
        <v>8.1</v>
      </c>
      <c r="Q30" s="69">
        <v>8.6999999999999993</v>
      </c>
      <c r="R30" s="69">
        <f>+R17/69187*100</f>
        <v>10.010551115093875</v>
      </c>
      <c r="S30" s="69">
        <v>8.6999999999999993</v>
      </c>
      <c r="T30" s="69">
        <v>7.4</v>
      </c>
      <c r="U30" s="69">
        <v>7.2</v>
      </c>
      <c r="V30" s="69">
        <v>7.2</v>
      </c>
      <c r="W30" s="69">
        <v>7.4269792467332829</v>
      </c>
      <c r="X30" s="69">
        <v>6.1489859814402168</v>
      </c>
      <c r="Y30" s="69">
        <v>5.6158083016296638</v>
      </c>
    </row>
    <row r="31" spans="1:27" ht="15" customHeight="1" x14ac:dyDescent="0.25">
      <c r="A31" s="46" t="s">
        <v>25</v>
      </c>
      <c r="B31" s="60">
        <v>12.318079519879969</v>
      </c>
      <c r="C31" s="60">
        <v>11.647302704526828</v>
      </c>
      <c r="D31" s="60">
        <v>10.607719031076</v>
      </c>
      <c r="E31" s="60">
        <v>11.158836689038033</v>
      </c>
      <c r="F31" s="60">
        <v>9.8511028627501176</v>
      </c>
      <c r="G31" s="60">
        <v>8.6</v>
      </c>
      <c r="H31" s="60">
        <v>8.3000000000000007</v>
      </c>
      <c r="I31" s="60">
        <v>13.6</v>
      </c>
      <c r="J31" s="60">
        <v>13.4</v>
      </c>
      <c r="K31" s="60">
        <v>11.4</v>
      </c>
      <c r="L31" s="60">
        <v>12.7</v>
      </c>
      <c r="M31" s="60">
        <v>13.5</v>
      </c>
      <c r="N31" s="60">
        <v>14.3</v>
      </c>
      <c r="O31" s="60">
        <v>13.4</v>
      </c>
      <c r="P31" s="60">
        <v>12.5</v>
      </c>
      <c r="Q31" s="60">
        <v>12.5</v>
      </c>
      <c r="R31" s="60">
        <v>14.1</v>
      </c>
      <c r="S31" s="60">
        <v>12.7</v>
      </c>
      <c r="T31" s="60">
        <v>10.5</v>
      </c>
      <c r="U31" s="60">
        <v>10.3</v>
      </c>
      <c r="V31" s="60">
        <v>10.199999999999999</v>
      </c>
      <c r="W31" s="60">
        <v>10.678942444980551</v>
      </c>
      <c r="X31" s="60">
        <v>9.7534332084893887</v>
      </c>
      <c r="Y31" s="60">
        <v>8.4116480856870659</v>
      </c>
    </row>
    <row r="32" spans="1:27" ht="15" customHeight="1" x14ac:dyDescent="0.25">
      <c r="A32" s="46" t="s">
        <v>26</v>
      </c>
      <c r="B32" s="60">
        <v>2.8609086680105444</v>
      </c>
      <c r="C32" s="60">
        <v>2.918190291819029</v>
      </c>
      <c r="D32" s="60">
        <v>2.1736317764264457</v>
      </c>
      <c r="E32" s="60">
        <v>1.1204302452141621</v>
      </c>
      <c r="F32" s="60">
        <v>0.82664147378365604</v>
      </c>
      <c r="G32" s="60">
        <v>0.6</v>
      </c>
      <c r="H32" s="60">
        <v>0.9</v>
      </c>
      <c r="I32" s="60">
        <v>1.5</v>
      </c>
      <c r="J32" s="60">
        <v>1.8</v>
      </c>
      <c r="K32" s="60">
        <v>1.5</v>
      </c>
      <c r="L32" s="60">
        <v>2.1</v>
      </c>
      <c r="M32" s="60">
        <v>2.6</v>
      </c>
      <c r="N32" s="60">
        <v>2.2000000000000002</v>
      </c>
      <c r="O32" s="60">
        <v>2.6</v>
      </c>
      <c r="P32" s="60">
        <v>2.1</v>
      </c>
      <c r="Q32" s="60">
        <v>3.8</v>
      </c>
      <c r="R32" s="60">
        <v>5.7</v>
      </c>
      <c r="S32" s="60">
        <v>3.7</v>
      </c>
      <c r="T32" s="60">
        <v>3.5</v>
      </c>
      <c r="U32" s="60">
        <v>3.2</v>
      </c>
      <c r="V32" s="60">
        <v>3.1</v>
      </c>
      <c r="W32" s="60">
        <v>3.3899911537975482</v>
      </c>
      <c r="X32" s="60">
        <v>1.9149270130277822</v>
      </c>
      <c r="Y32" s="60">
        <v>2.2407232755536763</v>
      </c>
    </row>
    <row r="33" spans="1:25" ht="15" customHeight="1" thickBot="1" x14ac:dyDescent="0.3">
      <c r="A33" s="73" t="s">
        <v>27</v>
      </c>
      <c r="B33" s="63" t="s">
        <v>20</v>
      </c>
      <c r="C33" s="63" t="s">
        <v>20</v>
      </c>
      <c r="D33" s="63" t="s">
        <v>20</v>
      </c>
      <c r="E33" s="63" t="s">
        <v>20</v>
      </c>
      <c r="F33" s="63" t="s">
        <v>20</v>
      </c>
      <c r="G33" s="63" t="s">
        <v>20</v>
      </c>
      <c r="H33" s="63">
        <v>3.6</v>
      </c>
      <c r="I33" s="63">
        <v>0</v>
      </c>
      <c r="J33" s="63">
        <v>1.2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63">
        <v>0</v>
      </c>
      <c r="Q33" s="63">
        <v>0.4</v>
      </c>
      <c r="R33" s="63">
        <v>1.1000000000000001</v>
      </c>
      <c r="S33" s="63">
        <v>0</v>
      </c>
      <c r="T33" s="63">
        <v>0</v>
      </c>
      <c r="U33" s="63">
        <v>0</v>
      </c>
      <c r="V33" s="63">
        <v>0</v>
      </c>
      <c r="W33" s="63">
        <v>0</v>
      </c>
      <c r="X33" s="63">
        <v>0</v>
      </c>
      <c r="Y33" s="63">
        <v>0</v>
      </c>
    </row>
    <row r="34" spans="1:25" x14ac:dyDescent="0.25">
      <c r="A34" s="276" t="s">
        <v>86</v>
      </c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36"/>
      <c r="Y34" s="236"/>
    </row>
  </sheetData>
  <mergeCells count="3">
    <mergeCell ref="A22:W22"/>
    <mergeCell ref="A34:W34"/>
    <mergeCell ref="A9:W9"/>
  </mergeCells>
  <hyperlinks>
    <hyperlink ref="Z1" location="INDICE!A1" display="Indice"/>
  </hyperlinks>
  <printOptions horizontalCentered="1"/>
  <pageMargins left="0.7" right="0.7" top="0.75" bottom="0.75" header="0.3" footer="0.3"/>
  <pageSetup scale="6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Z34"/>
  <sheetViews>
    <sheetView zoomScaleNormal="100" zoomScaleSheetLayoutView="100" workbookViewId="0">
      <selection activeCell="Z1" sqref="Z1"/>
    </sheetView>
  </sheetViews>
  <sheetFormatPr baseColWidth="10" defaultRowHeight="12.75" x14ac:dyDescent="0.25"/>
  <cols>
    <col min="1" max="1" width="12.7109375" style="4" customWidth="1"/>
    <col min="2" max="25" width="6.7109375" style="4" customWidth="1"/>
    <col min="26" max="256" width="11.42578125" style="4"/>
    <col min="257" max="257" width="13.42578125" style="4" customWidth="1"/>
    <col min="258" max="278" width="6.42578125" style="4" customWidth="1"/>
    <col min="279" max="512" width="11.42578125" style="4"/>
    <col min="513" max="513" width="13.42578125" style="4" customWidth="1"/>
    <col min="514" max="534" width="6.42578125" style="4" customWidth="1"/>
    <col min="535" max="768" width="11.42578125" style="4"/>
    <col min="769" max="769" width="13.42578125" style="4" customWidth="1"/>
    <col min="770" max="790" width="6.42578125" style="4" customWidth="1"/>
    <col min="791" max="1024" width="11.42578125" style="4"/>
    <col min="1025" max="1025" width="13.42578125" style="4" customWidth="1"/>
    <col min="1026" max="1046" width="6.42578125" style="4" customWidth="1"/>
    <col min="1047" max="1280" width="11.42578125" style="4"/>
    <col min="1281" max="1281" width="13.42578125" style="4" customWidth="1"/>
    <col min="1282" max="1302" width="6.42578125" style="4" customWidth="1"/>
    <col min="1303" max="1536" width="11.42578125" style="4"/>
    <col min="1537" max="1537" width="13.42578125" style="4" customWidth="1"/>
    <col min="1538" max="1558" width="6.42578125" style="4" customWidth="1"/>
    <col min="1559" max="1792" width="11.42578125" style="4"/>
    <col min="1793" max="1793" width="13.42578125" style="4" customWidth="1"/>
    <col min="1794" max="1814" width="6.42578125" style="4" customWidth="1"/>
    <col min="1815" max="2048" width="11.42578125" style="4"/>
    <col min="2049" max="2049" width="13.42578125" style="4" customWidth="1"/>
    <col min="2050" max="2070" width="6.42578125" style="4" customWidth="1"/>
    <col min="2071" max="2304" width="11.42578125" style="4"/>
    <col min="2305" max="2305" width="13.42578125" style="4" customWidth="1"/>
    <col min="2306" max="2326" width="6.42578125" style="4" customWidth="1"/>
    <col min="2327" max="2560" width="11.42578125" style="4"/>
    <col min="2561" max="2561" width="13.42578125" style="4" customWidth="1"/>
    <col min="2562" max="2582" width="6.42578125" style="4" customWidth="1"/>
    <col min="2583" max="2816" width="11.42578125" style="4"/>
    <col min="2817" max="2817" width="13.42578125" style="4" customWidth="1"/>
    <col min="2818" max="2838" width="6.42578125" style="4" customWidth="1"/>
    <col min="2839" max="3072" width="11.42578125" style="4"/>
    <col min="3073" max="3073" width="13.42578125" style="4" customWidth="1"/>
    <col min="3074" max="3094" width="6.42578125" style="4" customWidth="1"/>
    <col min="3095" max="3328" width="11.42578125" style="4"/>
    <col min="3329" max="3329" width="13.42578125" style="4" customWidth="1"/>
    <col min="3330" max="3350" width="6.42578125" style="4" customWidth="1"/>
    <col min="3351" max="3584" width="11.42578125" style="4"/>
    <col min="3585" max="3585" width="13.42578125" style="4" customWidth="1"/>
    <col min="3586" max="3606" width="6.42578125" style="4" customWidth="1"/>
    <col min="3607" max="3840" width="11.42578125" style="4"/>
    <col min="3841" max="3841" width="13.42578125" style="4" customWidth="1"/>
    <col min="3842" max="3862" width="6.42578125" style="4" customWidth="1"/>
    <col min="3863" max="4096" width="11.42578125" style="4"/>
    <col min="4097" max="4097" width="13.42578125" style="4" customWidth="1"/>
    <col min="4098" max="4118" width="6.42578125" style="4" customWidth="1"/>
    <col min="4119" max="4352" width="11.42578125" style="4"/>
    <col min="4353" max="4353" width="13.42578125" style="4" customWidth="1"/>
    <col min="4354" max="4374" width="6.42578125" style="4" customWidth="1"/>
    <col min="4375" max="4608" width="11.42578125" style="4"/>
    <col min="4609" max="4609" width="13.42578125" style="4" customWidth="1"/>
    <col min="4610" max="4630" width="6.42578125" style="4" customWidth="1"/>
    <col min="4631" max="4864" width="11.42578125" style="4"/>
    <col min="4865" max="4865" width="13.42578125" style="4" customWidth="1"/>
    <col min="4866" max="4886" width="6.42578125" style="4" customWidth="1"/>
    <col min="4887" max="5120" width="11.42578125" style="4"/>
    <col min="5121" max="5121" width="13.42578125" style="4" customWidth="1"/>
    <col min="5122" max="5142" width="6.42578125" style="4" customWidth="1"/>
    <col min="5143" max="5376" width="11.42578125" style="4"/>
    <col min="5377" max="5377" width="13.42578125" style="4" customWidth="1"/>
    <col min="5378" max="5398" width="6.42578125" style="4" customWidth="1"/>
    <col min="5399" max="5632" width="11.42578125" style="4"/>
    <col min="5633" max="5633" width="13.42578125" style="4" customWidth="1"/>
    <col min="5634" max="5654" width="6.42578125" style="4" customWidth="1"/>
    <col min="5655" max="5888" width="11.42578125" style="4"/>
    <col min="5889" max="5889" width="13.42578125" style="4" customWidth="1"/>
    <col min="5890" max="5910" width="6.42578125" style="4" customWidth="1"/>
    <col min="5911" max="6144" width="11.42578125" style="4"/>
    <col min="6145" max="6145" width="13.42578125" style="4" customWidth="1"/>
    <col min="6146" max="6166" width="6.42578125" style="4" customWidth="1"/>
    <col min="6167" max="6400" width="11.42578125" style="4"/>
    <col min="6401" max="6401" width="13.42578125" style="4" customWidth="1"/>
    <col min="6402" max="6422" width="6.42578125" style="4" customWidth="1"/>
    <col min="6423" max="6656" width="11.42578125" style="4"/>
    <col min="6657" max="6657" width="13.42578125" style="4" customWidth="1"/>
    <col min="6658" max="6678" width="6.42578125" style="4" customWidth="1"/>
    <col min="6679" max="6912" width="11.42578125" style="4"/>
    <col min="6913" max="6913" width="13.42578125" style="4" customWidth="1"/>
    <col min="6914" max="6934" width="6.42578125" style="4" customWidth="1"/>
    <col min="6935" max="7168" width="11.42578125" style="4"/>
    <col min="7169" max="7169" width="13.42578125" style="4" customWidth="1"/>
    <col min="7170" max="7190" width="6.42578125" style="4" customWidth="1"/>
    <col min="7191" max="7424" width="11.42578125" style="4"/>
    <col min="7425" max="7425" width="13.42578125" style="4" customWidth="1"/>
    <col min="7426" max="7446" width="6.42578125" style="4" customWidth="1"/>
    <col min="7447" max="7680" width="11.42578125" style="4"/>
    <col min="7681" max="7681" width="13.42578125" style="4" customWidth="1"/>
    <col min="7682" max="7702" width="6.42578125" style="4" customWidth="1"/>
    <col min="7703" max="7936" width="11.42578125" style="4"/>
    <col min="7937" max="7937" width="13.42578125" style="4" customWidth="1"/>
    <col min="7938" max="7958" width="6.42578125" style="4" customWidth="1"/>
    <col min="7959" max="8192" width="11.42578125" style="4"/>
    <col min="8193" max="8193" width="13.42578125" style="4" customWidth="1"/>
    <col min="8194" max="8214" width="6.42578125" style="4" customWidth="1"/>
    <col min="8215" max="8448" width="11.42578125" style="4"/>
    <col min="8449" max="8449" width="13.42578125" style="4" customWidth="1"/>
    <col min="8450" max="8470" width="6.42578125" style="4" customWidth="1"/>
    <col min="8471" max="8704" width="11.42578125" style="4"/>
    <col min="8705" max="8705" width="13.42578125" style="4" customWidth="1"/>
    <col min="8706" max="8726" width="6.42578125" style="4" customWidth="1"/>
    <col min="8727" max="8960" width="11.42578125" style="4"/>
    <col min="8961" max="8961" width="13.42578125" style="4" customWidth="1"/>
    <col min="8962" max="8982" width="6.42578125" style="4" customWidth="1"/>
    <col min="8983" max="9216" width="11.42578125" style="4"/>
    <col min="9217" max="9217" width="13.42578125" style="4" customWidth="1"/>
    <col min="9218" max="9238" width="6.42578125" style="4" customWidth="1"/>
    <col min="9239" max="9472" width="11.42578125" style="4"/>
    <col min="9473" max="9473" width="13.42578125" style="4" customWidth="1"/>
    <col min="9474" max="9494" width="6.42578125" style="4" customWidth="1"/>
    <col min="9495" max="9728" width="11.42578125" style="4"/>
    <col min="9729" max="9729" width="13.42578125" style="4" customWidth="1"/>
    <col min="9730" max="9750" width="6.42578125" style="4" customWidth="1"/>
    <col min="9751" max="9984" width="11.42578125" style="4"/>
    <col min="9985" max="9985" width="13.42578125" style="4" customWidth="1"/>
    <col min="9986" max="10006" width="6.42578125" style="4" customWidth="1"/>
    <col min="10007" max="10240" width="11.42578125" style="4"/>
    <col min="10241" max="10241" width="13.42578125" style="4" customWidth="1"/>
    <col min="10242" max="10262" width="6.42578125" style="4" customWidth="1"/>
    <col min="10263" max="10496" width="11.42578125" style="4"/>
    <col min="10497" max="10497" width="13.42578125" style="4" customWidth="1"/>
    <col min="10498" max="10518" width="6.42578125" style="4" customWidth="1"/>
    <col min="10519" max="10752" width="11.42578125" style="4"/>
    <col min="10753" max="10753" width="13.42578125" style="4" customWidth="1"/>
    <col min="10754" max="10774" width="6.42578125" style="4" customWidth="1"/>
    <col min="10775" max="11008" width="11.42578125" style="4"/>
    <col min="11009" max="11009" width="13.42578125" style="4" customWidth="1"/>
    <col min="11010" max="11030" width="6.42578125" style="4" customWidth="1"/>
    <col min="11031" max="11264" width="11.42578125" style="4"/>
    <col min="11265" max="11265" width="13.42578125" style="4" customWidth="1"/>
    <col min="11266" max="11286" width="6.42578125" style="4" customWidth="1"/>
    <col min="11287" max="11520" width="11.42578125" style="4"/>
    <col min="11521" max="11521" width="13.42578125" style="4" customWidth="1"/>
    <col min="11522" max="11542" width="6.42578125" style="4" customWidth="1"/>
    <col min="11543" max="11776" width="11.42578125" style="4"/>
    <col min="11777" max="11777" width="13.42578125" style="4" customWidth="1"/>
    <col min="11778" max="11798" width="6.42578125" style="4" customWidth="1"/>
    <col min="11799" max="12032" width="11.42578125" style="4"/>
    <col min="12033" max="12033" width="13.42578125" style="4" customWidth="1"/>
    <col min="12034" max="12054" width="6.42578125" style="4" customWidth="1"/>
    <col min="12055" max="12288" width="11.42578125" style="4"/>
    <col min="12289" max="12289" width="13.42578125" style="4" customWidth="1"/>
    <col min="12290" max="12310" width="6.42578125" style="4" customWidth="1"/>
    <col min="12311" max="12544" width="11.42578125" style="4"/>
    <col min="12545" max="12545" width="13.42578125" style="4" customWidth="1"/>
    <col min="12546" max="12566" width="6.42578125" style="4" customWidth="1"/>
    <col min="12567" max="12800" width="11.42578125" style="4"/>
    <col min="12801" max="12801" width="13.42578125" style="4" customWidth="1"/>
    <col min="12802" max="12822" width="6.42578125" style="4" customWidth="1"/>
    <col min="12823" max="13056" width="11.42578125" style="4"/>
    <col min="13057" max="13057" width="13.42578125" style="4" customWidth="1"/>
    <col min="13058" max="13078" width="6.42578125" style="4" customWidth="1"/>
    <col min="13079" max="13312" width="11.42578125" style="4"/>
    <col min="13313" max="13313" width="13.42578125" style="4" customWidth="1"/>
    <col min="13314" max="13334" width="6.42578125" style="4" customWidth="1"/>
    <col min="13335" max="13568" width="11.42578125" style="4"/>
    <col min="13569" max="13569" width="13.42578125" style="4" customWidth="1"/>
    <col min="13570" max="13590" width="6.42578125" style="4" customWidth="1"/>
    <col min="13591" max="13824" width="11.42578125" style="4"/>
    <col min="13825" max="13825" width="13.42578125" style="4" customWidth="1"/>
    <col min="13826" max="13846" width="6.42578125" style="4" customWidth="1"/>
    <col min="13847" max="14080" width="11.42578125" style="4"/>
    <col min="14081" max="14081" width="13.42578125" style="4" customWidth="1"/>
    <col min="14082" max="14102" width="6.42578125" style="4" customWidth="1"/>
    <col min="14103" max="14336" width="11.42578125" style="4"/>
    <col min="14337" max="14337" width="13.42578125" style="4" customWidth="1"/>
    <col min="14338" max="14358" width="6.42578125" style="4" customWidth="1"/>
    <col min="14359" max="14592" width="11.42578125" style="4"/>
    <col min="14593" max="14593" width="13.42578125" style="4" customWidth="1"/>
    <col min="14594" max="14614" width="6.42578125" style="4" customWidth="1"/>
    <col min="14615" max="14848" width="11.42578125" style="4"/>
    <col min="14849" max="14849" width="13.42578125" style="4" customWidth="1"/>
    <col min="14850" max="14870" width="6.42578125" style="4" customWidth="1"/>
    <col min="14871" max="15104" width="11.42578125" style="4"/>
    <col min="15105" max="15105" width="13.42578125" style="4" customWidth="1"/>
    <col min="15106" max="15126" width="6.42578125" style="4" customWidth="1"/>
    <col min="15127" max="15360" width="11.42578125" style="4"/>
    <col min="15361" max="15361" width="13.42578125" style="4" customWidth="1"/>
    <col min="15362" max="15382" width="6.42578125" style="4" customWidth="1"/>
    <col min="15383" max="15616" width="11.42578125" style="4"/>
    <col min="15617" max="15617" width="13.42578125" style="4" customWidth="1"/>
    <col min="15618" max="15638" width="6.42578125" style="4" customWidth="1"/>
    <col min="15639" max="15872" width="11.42578125" style="4"/>
    <col min="15873" max="15873" width="13.42578125" style="4" customWidth="1"/>
    <col min="15874" max="15894" width="6.42578125" style="4" customWidth="1"/>
    <col min="15895" max="16128" width="11.42578125" style="4"/>
    <col min="16129" max="16129" width="13.42578125" style="4" customWidth="1"/>
    <col min="16130" max="16150" width="6.42578125" style="4" customWidth="1"/>
    <col min="16151" max="16384" width="11.42578125" style="4"/>
  </cols>
  <sheetData>
    <row r="1" spans="1:26" ht="14.25" customHeight="1" thickBot="1" x14ac:dyDescent="0.3">
      <c r="A1" s="245" t="s">
        <v>94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60" t="s">
        <v>127</v>
      </c>
    </row>
    <row r="2" spans="1:26" ht="14.25" x14ac:dyDescent="0.25">
      <c r="A2" s="245" t="s">
        <v>29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</row>
    <row r="3" spans="1:26" ht="14.25" x14ac:dyDescent="0.25">
      <c r="A3" s="245" t="s">
        <v>99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</row>
    <row r="4" spans="1:26" ht="14.25" x14ac:dyDescent="0.25">
      <c r="A4" s="245" t="s">
        <v>106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</row>
    <row r="5" spans="1:26" ht="14.25" x14ac:dyDescent="0.25">
      <c r="A5" s="245" t="s">
        <v>154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</row>
    <row r="6" spans="1:26" ht="15" customHeight="1" thickBot="1" x14ac:dyDescent="0.3">
      <c r="A6" s="3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6" ht="25.5" customHeight="1" thickBot="1" x14ac:dyDescent="0.3">
      <c r="A7" s="2" t="s">
        <v>87</v>
      </c>
      <c r="B7" s="191">
        <v>1995</v>
      </c>
      <c r="C7" s="191">
        <v>1996</v>
      </c>
      <c r="D7" s="191">
        <v>1997</v>
      </c>
      <c r="E7" s="191">
        <v>1998</v>
      </c>
      <c r="F7" s="191">
        <v>1999</v>
      </c>
      <c r="G7" s="191">
        <v>2000</v>
      </c>
      <c r="H7" s="191">
        <v>2001</v>
      </c>
      <c r="I7" s="191">
        <v>2002</v>
      </c>
      <c r="J7" s="191">
        <v>2003</v>
      </c>
      <c r="K7" s="191">
        <v>2004</v>
      </c>
      <c r="L7" s="191">
        <v>2005</v>
      </c>
      <c r="M7" s="191">
        <v>2006</v>
      </c>
      <c r="N7" s="191">
        <v>2007</v>
      </c>
      <c r="O7" s="191">
        <v>2008</v>
      </c>
      <c r="P7" s="191">
        <v>2009</v>
      </c>
      <c r="Q7" s="191">
        <v>2010</v>
      </c>
      <c r="R7" s="191">
        <v>2011</v>
      </c>
      <c r="S7" s="191">
        <v>2012</v>
      </c>
      <c r="T7" s="191">
        <v>2013</v>
      </c>
      <c r="U7" s="191">
        <v>2014</v>
      </c>
      <c r="V7" s="191">
        <v>2015</v>
      </c>
      <c r="W7" s="191">
        <v>2016</v>
      </c>
      <c r="X7" s="243">
        <v>2017</v>
      </c>
      <c r="Y7" s="243">
        <v>2018</v>
      </c>
    </row>
    <row r="8" spans="1:26" ht="9.75" customHeight="1" x14ac:dyDescent="0.25"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6" ht="13.5" x14ac:dyDescent="0.25">
      <c r="A9" s="278" t="s">
        <v>6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42"/>
      <c r="Y9" s="242"/>
    </row>
    <row r="10" spans="1:26" s="24" customFormat="1" ht="25.5" customHeight="1" x14ac:dyDescent="0.25">
      <c r="A10" s="24" t="s">
        <v>11</v>
      </c>
      <c r="B10" s="74">
        <v>2318</v>
      </c>
      <c r="C10" s="74">
        <v>3140</v>
      </c>
      <c r="D10" s="74">
        <v>3550</v>
      </c>
      <c r="E10" s="74">
        <v>3764</v>
      </c>
      <c r="F10" s="74">
        <v>3433</v>
      </c>
      <c r="G10" s="74">
        <v>3696</v>
      </c>
      <c r="H10" s="74">
        <f t="shared" ref="H10:S10" si="0">+H12+H17</f>
        <v>3357</v>
      </c>
      <c r="I10" s="74">
        <f t="shared" si="0"/>
        <v>3842</v>
      </c>
      <c r="J10" s="74">
        <f t="shared" si="0"/>
        <v>4478</v>
      </c>
      <c r="K10" s="74">
        <f t="shared" si="0"/>
        <v>4543</v>
      </c>
      <c r="L10" s="74">
        <f t="shared" si="0"/>
        <v>5366</v>
      </c>
      <c r="M10" s="74">
        <f t="shared" si="0"/>
        <v>5220</v>
      </c>
      <c r="N10" s="74">
        <f t="shared" si="0"/>
        <v>5965</v>
      </c>
      <c r="O10" s="74">
        <f t="shared" si="0"/>
        <v>5758</v>
      </c>
      <c r="P10" s="74">
        <f t="shared" si="0"/>
        <v>5102</v>
      </c>
      <c r="Q10" s="74">
        <f t="shared" si="0"/>
        <v>6535</v>
      </c>
      <c r="R10" s="74">
        <f t="shared" si="0"/>
        <v>7599</v>
      </c>
      <c r="S10" s="74">
        <f t="shared" si="0"/>
        <v>7395</v>
      </c>
      <c r="T10" s="74">
        <f t="shared" ref="T10:Y10" si="1">+T12+T17</f>
        <v>5932</v>
      </c>
      <c r="U10" s="74">
        <f t="shared" si="1"/>
        <v>6547</v>
      </c>
      <c r="V10" s="74">
        <f t="shared" si="1"/>
        <v>6880</v>
      </c>
      <c r="W10" s="74">
        <f t="shared" si="1"/>
        <v>6100</v>
      </c>
      <c r="X10" s="74">
        <f t="shared" si="1"/>
        <v>4471</v>
      </c>
      <c r="Y10" s="74">
        <f t="shared" si="1"/>
        <v>3796</v>
      </c>
    </row>
    <row r="11" spans="1:26" ht="15" customHeight="1" x14ac:dyDescent="0.25">
      <c r="A11" s="8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</row>
    <row r="12" spans="1:26" s="8" customFormat="1" ht="25.5" customHeight="1" x14ac:dyDescent="0.25">
      <c r="A12" s="7" t="s">
        <v>21</v>
      </c>
      <c r="B12" s="68">
        <v>1804</v>
      </c>
      <c r="C12" s="68">
        <v>2246</v>
      </c>
      <c r="D12" s="68">
        <v>2639</v>
      </c>
      <c r="E12" s="68">
        <v>2885</v>
      </c>
      <c r="F12" s="68">
        <v>2733</v>
      </c>
      <c r="G12" s="68">
        <v>2989</v>
      </c>
      <c r="H12" s="68">
        <f t="shared" ref="H12:S12" si="2">+H13+H14+H15</f>
        <v>2666</v>
      </c>
      <c r="I12" s="68">
        <f t="shared" si="2"/>
        <v>3013</v>
      </c>
      <c r="J12" s="68">
        <f t="shared" si="2"/>
        <v>3578</v>
      </c>
      <c r="K12" s="68">
        <f t="shared" si="2"/>
        <v>3703</v>
      </c>
      <c r="L12" s="68">
        <f t="shared" si="2"/>
        <v>4115</v>
      </c>
      <c r="M12" s="68">
        <f t="shared" si="2"/>
        <v>4030</v>
      </c>
      <c r="N12" s="68">
        <f t="shared" si="2"/>
        <v>4661</v>
      </c>
      <c r="O12" s="68">
        <f t="shared" si="2"/>
        <v>4497</v>
      </c>
      <c r="P12" s="68">
        <f t="shared" si="2"/>
        <v>3798</v>
      </c>
      <c r="Q12" s="68">
        <f t="shared" si="2"/>
        <v>4838</v>
      </c>
      <c r="R12" s="68">
        <f t="shared" si="2"/>
        <v>5385</v>
      </c>
      <c r="S12" s="68">
        <f t="shared" si="2"/>
        <v>5229</v>
      </c>
      <c r="T12" s="68">
        <f t="shared" ref="T12:Y12" si="3">+T13+T14+T15</f>
        <v>4482</v>
      </c>
      <c r="U12" s="68">
        <f t="shared" si="3"/>
        <v>4898</v>
      </c>
      <c r="V12" s="68">
        <f t="shared" si="3"/>
        <v>5094</v>
      </c>
      <c r="W12" s="68">
        <f t="shared" si="3"/>
        <v>4561</v>
      </c>
      <c r="X12" s="68">
        <f t="shared" si="3"/>
        <v>3110</v>
      </c>
      <c r="Y12" s="68">
        <f t="shared" si="3"/>
        <v>2589</v>
      </c>
    </row>
    <row r="13" spans="1:26" ht="15" customHeight="1" x14ac:dyDescent="0.25">
      <c r="A13" s="46" t="s">
        <v>22</v>
      </c>
      <c r="B13" s="21">
        <v>1046</v>
      </c>
      <c r="C13" s="21">
        <v>1438</v>
      </c>
      <c r="D13" s="21">
        <v>1590</v>
      </c>
      <c r="E13" s="21">
        <v>1682</v>
      </c>
      <c r="F13" s="21">
        <v>1671</v>
      </c>
      <c r="G13" s="21">
        <v>1834</v>
      </c>
      <c r="H13" s="21">
        <v>1542</v>
      </c>
      <c r="I13" s="21">
        <v>1681</v>
      </c>
      <c r="J13" s="21">
        <v>2183</v>
      </c>
      <c r="K13" s="21">
        <v>2071</v>
      </c>
      <c r="L13" s="21">
        <v>2173</v>
      </c>
      <c r="M13" s="21">
        <v>2166</v>
      </c>
      <c r="N13" s="21">
        <v>2670</v>
      </c>
      <c r="O13" s="21">
        <v>2440</v>
      </c>
      <c r="P13" s="21">
        <v>2011</v>
      </c>
      <c r="Q13" s="21">
        <v>2221</v>
      </c>
      <c r="R13" s="21">
        <v>2416</v>
      </c>
      <c r="S13" s="21">
        <v>2378</v>
      </c>
      <c r="T13" s="21">
        <v>2317</v>
      </c>
      <c r="U13" s="21">
        <v>2324</v>
      </c>
      <c r="V13" s="21">
        <v>2243</v>
      </c>
      <c r="W13" s="21">
        <v>1863</v>
      </c>
      <c r="X13" s="21">
        <v>1278</v>
      </c>
      <c r="Y13" s="21">
        <v>1180</v>
      </c>
    </row>
    <row r="14" spans="1:26" ht="15" customHeight="1" x14ac:dyDescent="0.25">
      <c r="A14" s="46" t="s">
        <v>23</v>
      </c>
      <c r="B14" s="21">
        <v>563</v>
      </c>
      <c r="C14" s="21">
        <v>567</v>
      </c>
      <c r="D14" s="21">
        <v>682</v>
      </c>
      <c r="E14" s="21">
        <v>820</v>
      </c>
      <c r="F14" s="21">
        <v>737</v>
      </c>
      <c r="G14" s="21">
        <v>778</v>
      </c>
      <c r="H14" s="21">
        <v>904</v>
      </c>
      <c r="I14" s="21">
        <v>963</v>
      </c>
      <c r="J14" s="21">
        <v>980</v>
      </c>
      <c r="K14" s="21">
        <v>1060</v>
      </c>
      <c r="L14" s="21">
        <v>1272</v>
      </c>
      <c r="M14" s="21">
        <v>1323</v>
      </c>
      <c r="N14" s="21">
        <v>1364</v>
      </c>
      <c r="O14" s="21">
        <v>1489</v>
      </c>
      <c r="P14" s="21">
        <v>1272</v>
      </c>
      <c r="Q14" s="21">
        <v>1824</v>
      </c>
      <c r="R14" s="21">
        <v>2014</v>
      </c>
      <c r="S14" s="21">
        <v>1774</v>
      </c>
      <c r="T14" s="21">
        <v>1460</v>
      </c>
      <c r="U14" s="21">
        <v>1808</v>
      </c>
      <c r="V14" s="21">
        <v>1981</v>
      </c>
      <c r="W14" s="21">
        <v>1709</v>
      </c>
      <c r="X14" s="21">
        <v>1237</v>
      </c>
      <c r="Y14" s="21">
        <v>971</v>
      </c>
    </row>
    <row r="15" spans="1:26" ht="15" customHeight="1" x14ac:dyDescent="0.25">
      <c r="A15" s="46" t="s">
        <v>24</v>
      </c>
      <c r="B15" s="21">
        <v>195</v>
      </c>
      <c r="C15" s="21">
        <v>241</v>
      </c>
      <c r="D15" s="21">
        <v>367</v>
      </c>
      <c r="E15" s="21">
        <v>383</v>
      </c>
      <c r="F15" s="21">
        <v>325</v>
      </c>
      <c r="G15" s="21">
        <v>377</v>
      </c>
      <c r="H15" s="21">
        <v>220</v>
      </c>
      <c r="I15" s="21">
        <v>369</v>
      </c>
      <c r="J15" s="21">
        <v>415</v>
      </c>
      <c r="K15" s="21">
        <v>572</v>
      </c>
      <c r="L15" s="21">
        <v>670</v>
      </c>
      <c r="M15" s="21">
        <v>541</v>
      </c>
      <c r="N15" s="21">
        <v>627</v>
      </c>
      <c r="O15" s="21">
        <v>568</v>
      </c>
      <c r="P15" s="21">
        <v>515</v>
      </c>
      <c r="Q15" s="21">
        <v>793</v>
      </c>
      <c r="R15" s="21">
        <v>955</v>
      </c>
      <c r="S15" s="21">
        <v>1077</v>
      </c>
      <c r="T15" s="21">
        <v>705</v>
      </c>
      <c r="U15" s="21">
        <v>766</v>
      </c>
      <c r="V15" s="21">
        <v>870</v>
      </c>
      <c r="W15" s="21">
        <v>989</v>
      </c>
      <c r="X15" s="21">
        <v>595</v>
      </c>
      <c r="Y15" s="21">
        <v>438</v>
      </c>
    </row>
    <row r="16" spans="1:26" ht="15" customHeight="1" x14ac:dyDescent="0.25">
      <c r="A16" s="8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</row>
    <row r="17" spans="1:25" s="8" customFormat="1" ht="25.5" customHeight="1" x14ac:dyDescent="0.25">
      <c r="A17" s="1" t="s">
        <v>92</v>
      </c>
      <c r="B17" s="68">
        <v>514</v>
      </c>
      <c r="C17" s="68">
        <v>894</v>
      </c>
      <c r="D17" s="68">
        <v>911</v>
      </c>
      <c r="E17" s="68">
        <v>879</v>
      </c>
      <c r="F17" s="68">
        <v>700</v>
      </c>
      <c r="G17" s="68">
        <v>707</v>
      </c>
      <c r="H17" s="68">
        <f t="shared" ref="H17:S17" si="4">+H18+H19+H20</f>
        <v>691</v>
      </c>
      <c r="I17" s="68">
        <f t="shared" si="4"/>
        <v>829</v>
      </c>
      <c r="J17" s="68">
        <f t="shared" si="4"/>
        <v>900</v>
      </c>
      <c r="K17" s="68">
        <f t="shared" si="4"/>
        <v>840</v>
      </c>
      <c r="L17" s="68">
        <f t="shared" si="4"/>
        <v>1251</v>
      </c>
      <c r="M17" s="68">
        <f t="shared" si="4"/>
        <v>1190</v>
      </c>
      <c r="N17" s="68">
        <f t="shared" si="4"/>
        <v>1304</v>
      </c>
      <c r="O17" s="68">
        <f t="shared" si="4"/>
        <v>1261</v>
      </c>
      <c r="P17" s="68">
        <f t="shared" si="4"/>
        <v>1304</v>
      </c>
      <c r="Q17" s="68">
        <f t="shared" si="4"/>
        <v>1697</v>
      </c>
      <c r="R17" s="68">
        <f t="shared" si="4"/>
        <v>2214</v>
      </c>
      <c r="S17" s="68">
        <f t="shared" si="4"/>
        <v>2166</v>
      </c>
      <c r="T17" s="68">
        <f t="shared" ref="T17:Y17" si="5">+T18+T19+T20</f>
        <v>1450</v>
      </c>
      <c r="U17" s="68">
        <f t="shared" si="5"/>
        <v>1649</v>
      </c>
      <c r="V17" s="68">
        <f t="shared" si="5"/>
        <v>1786</v>
      </c>
      <c r="W17" s="68">
        <f t="shared" si="5"/>
        <v>1539</v>
      </c>
      <c r="X17" s="68">
        <f t="shared" si="5"/>
        <v>1361</v>
      </c>
      <c r="Y17" s="68">
        <f t="shared" si="5"/>
        <v>1207</v>
      </c>
    </row>
    <row r="18" spans="1:25" ht="15" customHeight="1" x14ac:dyDescent="0.25">
      <c r="A18" s="46" t="s">
        <v>25</v>
      </c>
      <c r="B18" s="21">
        <v>390</v>
      </c>
      <c r="C18" s="21">
        <v>633</v>
      </c>
      <c r="D18" s="21">
        <v>571</v>
      </c>
      <c r="E18" s="21">
        <v>562</v>
      </c>
      <c r="F18" s="21">
        <v>506</v>
      </c>
      <c r="G18" s="21">
        <v>557</v>
      </c>
      <c r="H18" s="21">
        <v>538</v>
      </c>
      <c r="I18" s="21">
        <v>627</v>
      </c>
      <c r="J18" s="21">
        <v>645</v>
      </c>
      <c r="K18" s="21">
        <v>609</v>
      </c>
      <c r="L18" s="21">
        <v>771</v>
      </c>
      <c r="M18" s="21">
        <v>797</v>
      </c>
      <c r="N18" s="21">
        <v>964</v>
      </c>
      <c r="O18" s="21">
        <v>838</v>
      </c>
      <c r="P18" s="21">
        <v>883</v>
      </c>
      <c r="Q18" s="21">
        <v>977</v>
      </c>
      <c r="R18" s="21">
        <v>1235</v>
      </c>
      <c r="S18" s="21">
        <v>1145</v>
      </c>
      <c r="T18" s="21">
        <v>807</v>
      </c>
      <c r="U18" s="21">
        <v>983</v>
      </c>
      <c r="V18" s="21">
        <v>1014</v>
      </c>
      <c r="W18" s="21">
        <v>946</v>
      </c>
      <c r="X18" s="21">
        <v>833</v>
      </c>
      <c r="Y18" s="21">
        <v>725</v>
      </c>
    </row>
    <row r="19" spans="1:25" ht="15" customHeight="1" x14ac:dyDescent="0.25">
      <c r="A19" s="46" t="s">
        <v>26</v>
      </c>
      <c r="B19" s="21">
        <v>117</v>
      </c>
      <c r="C19" s="21">
        <v>227</v>
      </c>
      <c r="D19" s="21">
        <v>250</v>
      </c>
      <c r="E19" s="21">
        <v>265</v>
      </c>
      <c r="F19" s="21">
        <v>166</v>
      </c>
      <c r="G19" s="21">
        <v>118</v>
      </c>
      <c r="H19" s="21">
        <v>130</v>
      </c>
      <c r="I19" s="21">
        <v>180</v>
      </c>
      <c r="J19" s="21">
        <v>211</v>
      </c>
      <c r="K19" s="21">
        <v>177</v>
      </c>
      <c r="L19" s="21">
        <v>362</v>
      </c>
      <c r="M19" s="21">
        <v>244</v>
      </c>
      <c r="N19" s="21">
        <v>239</v>
      </c>
      <c r="O19" s="21">
        <v>322</v>
      </c>
      <c r="P19" s="21">
        <v>303</v>
      </c>
      <c r="Q19" s="21">
        <v>508</v>
      </c>
      <c r="R19" s="21">
        <v>701</v>
      </c>
      <c r="S19" s="21">
        <v>653</v>
      </c>
      <c r="T19" s="21">
        <v>409</v>
      </c>
      <c r="U19" s="21">
        <v>494</v>
      </c>
      <c r="V19" s="21">
        <v>525</v>
      </c>
      <c r="W19" s="21">
        <v>416</v>
      </c>
      <c r="X19" s="21">
        <v>333</v>
      </c>
      <c r="Y19" s="21">
        <v>351</v>
      </c>
    </row>
    <row r="20" spans="1:25" ht="15" customHeight="1" x14ac:dyDescent="0.25">
      <c r="A20" s="46" t="s">
        <v>27</v>
      </c>
      <c r="B20" s="21">
        <v>7</v>
      </c>
      <c r="C20" s="21">
        <v>34</v>
      </c>
      <c r="D20" s="21">
        <v>90</v>
      </c>
      <c r="E20" s="21">
        <v>52</v>
      </c>
      <c r="F20" s="21">
        <v>28</v>
      </c>
      <c r="G20" s="21">
        <v>32</v>
      </c>
      <c r="H20" s="21">
        <v>23</v>
      </c>
      <c r="I20" s="21">
        <v>22</v>
      </c>
      <c r="J20" s="21">
        <v>44</v>
      </c>
      <c r="K20" s="21">
        <v>54</v>
      </c>
      <c r="L20" s="21">
        <v>118</v>
      </c>
      <c r="M20" s="21">
        <v>149</v>
      </c>
      <c r="N20" s="21">
        <v>101</v>
      </c>
      <c r="O20" s="21">
        <v>101</v>
      </c>
      <c r="P20" s="21">
        <v>118</v>
      </c>
      <c r="Q20" s="21">
        <v>212</v>
      </c>
      <c r="R20" s="21">
        <v>278</v>
      </c>
      <c r="S20" s="21">
        <v>368</v>
      </c>
      <c r="T20" s="21">
        <v>234</v>
      </c>
      <c r="U20" s="21">
        <v>172</v>
      </c>
      <c r="V20" s="21">
        <v>247</v>
      </c>
      <c r="W20" s="21">
        <v>177</v>
      </c>
      <c r="X20" s="21">
        <v>195</v>
      </c>
      <c r="Y20" s="21">
        <v>131</v>
      </c>
    </row>
    <row r="21" spans="1:25" ht="15" customHeight="1" x14ac:dyDescent="0.25">
      <c r="B21" s="8"/>
      <c r="C21" s="8"/>
    </row>
    <row r="22" spans="1:25" ht="13.5" x14ac:dyDescent="0.25">
      <c r="A22" s="275" t="s">
        <v>7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41"/>
      <c r="Y22" s="241"/>
    </row>
    <row r="23" spans="1:25" s="24" customFormat="1" ht="25.5" customHeight="1" x14ac:dyDescent="0.25">
      <c r="A23" s="24" t="s">
        <v>11</v>
      </c>
      <c r="B23" s="72">
        <v>5.9810093920941281</v>
      </c>
      <c r="C23" s="72">
        <v>8.1105514658401141</v>
      </c>
      <c r="D23" s="72">
        <v>8.2878087500583639</v>
      </c>
      <c r="E23" s="72">
        <v>8.6243240766199243</v>
      </c>
      <c r="F23" s="72">
        <v>7.5079278294149816</v>
      </c>
      <c r="G23" s="72">
        <v>7.6</v>
      </c>
      <c r="H23" s="72">
        <v>6.7</v>
      </c>
      <c r="I23" s="72">
        <v>7.3</v>
      </c>
      <c r="J23" s="72">
        <v>8</v>
      </c>
      <c r="K23" s="72">
        <v>7.9</v>
      </c>
      <c r="L23" s="72">
        <v>9.1999999999999993</v>
      </c>
      <c r="M23" s="72">
        <v>8.6</v>
      </c>
      <c r="N23" s="72">
        <v>9.6</v>
      </c>
      <c r="O23" s="72">
        <v>9</v>
      </c>
      <c r="P23" s="72">
        <v>7.6</v>
      </c>
      <c r="Q23" s="72">
        <v>9.6999999999999993</v>
      </c>
      <c r="R23" s="72">
        <v>11.1</v>
      </c>
      <c r="S23" s="72">
        <v>10.1</v>
      </c>
      <c r="T23" s="72">
        <v>7.4</v>
      </c>
      <c r="U23" s="72">
        <v>7.6</v>
      </c>
      <c r="V23" s="72">
        <v>7.7</v>
      </c>
      <c r="W23" s="72">
        <v>6.7601263367872786</v>
      </c>
      <c r="X23" s="72">
        <v>4.9331906301375916</v>
      </c>
      <c r="Y23" s="72">
        <v>4.1199518108903046</v>
      </c>
    </row>
    <row r="24" spans="1:25" ht="15" customHeight="1" x14ac:dyDescent="0.25">
      <c r="A24" s="8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</row>
    <row r="25" spans="1:25" s="8" customFormat="1" ht="25.5" customHeight="1" x14ac:dyDescent="0.25">
      <c r="A25" s="7" t="s">
        <v>21</v>
      </c>
      <c r="B25" s="71">
        <v>7.8068201488661932</v>
      </c>
      <c r="C25" s="71">
        <v>10.012035840057058</v>
      </c>
      <c r="D25" s="71">
        <v>10.434129368970426</v>
      </c>
      <c r="E25" s="71">
        <v>10.665828681282118</v>
      </c>
      <c r="F25" s="71">
        <v>9.3063642864439675</v>
      </c>
      <c r="G25" s="71">
        <v>9.6999999999999993</v>
      </c>
      <c r="H25" s="71">
        <v>8.6999999999999993</v>
      </c>
      <c r="I25" s="71">
        <v>9.1999999999999993</v>
      </c>
      <c r="J25" s="71">
        <v>10.222424519444106</v>
      </c>
      <c r="K25" s="71">
        <v>10.211451735526047</v>
      </c>
      <c r="L25" s="71">
        <v>11.290373123185354</v>
      </c>
      <c r="M25" s="71">
        <v>10.97643736746144</v>
      </c>
      <c r="N25" s="71">
        <v>12.270487720704333</v>
      </c>
      <c r="O25" s="71">
        <v>11.618624817147531</v>
      </c>
      <c r="P25" s="71">
        <v>9.498792501106637</v>
      </c>
      <c r="Q25" s="71">
        <v>12.3</v>
      </c>
      <c r="R25" s="71">
        <f>+R12/40802*100</f>
        <v>13.197882456742317</v>
      </c>
      <c r="S25" s="71">
        <v>11.8</v>
      </c>
      <c r="T25" s="71">
        <v>9.5</v>
      </c>
      <c r="U25" s="71">
        <v>9.6999999999999993</v>
      </c>
      <c r="V25" s="71">
        <v>10.1</v>
      </c>
      <c r="W25" s="71">
        <v>9.1278418187640078</v>
      </c>
      <c r="X25" s="71">
        <v>6.2526387744023806</v>
      </c>
      <c r="Y25" s="71">
        <v>5.1194336787154944</v>
      </c>
    </row>
    <row r="26" spans="1:25" ht="15" customHeight="1" x14ac:dyDescent="0.25">
      <c r="A26" s="46" t="s">
        <v>22</v>
      </c>
      <c r="B26" s="50">
        <v>9.0972343016176715</v>
      </c>
      <c r="C26" s="50">
        <v>12.755011530956182</v>
      </c>
      <c r="D26" s="50">
        <v>12.434503792914679</v>
      </c>
      <c r="E26" s="50">
        <v>12.554112554112553</v>
      </c>
      <c r="F26" s="50">
        <v>11.617074527252502</v>
      </c>
      <c r="G26" s="50">
        <v>12.9</v>
      </c>
      <c r="H26" s="50">
        <v>10.8</v>
      </c>
      <c r="I26" s="50">
        <v>10.6</v>
      </c>
      <c r="J26" s="50">
        <v>13.1</v>
      </c>
      <c r="K26" s="50">
        <v>12.5</v>
      </c>
      <c r="L26" s="50">
        <v>13.1</v>
      </c>
      <c r="M26" s="50">
        <v>12.5</v>
      </c>
      <c r="N26" s="50">
        <v>14.7</v>
      </c>
      <c r="O26" s="50">
        <v>13.8</v>
      </c>
      <c r="P26" s="50">
        <v>11.3</v>
      </c>
      <c r="Q26" s="50">
        <v>12.4</v>
      </c>
      <c r="R26" s="50">
        <v>13</v>
      </c>
      <c r="S26" s="50">
        <v>11</v>
      </c>
      <c r="T26" s="50">
        <v>10.6</v>
      </c>
      <c r="U26" s="50">
        <v>11</v>
      </c>
      <c r="V26" s="50">
        <v>10.9</v>
      </c>
      <c r="W26" s="50">
        <v>9.2594433399602387</v>
      </c>
      <c r="X26" s="50">
        <v>6.4643399089529598</v>
      </c>
      <c r="Y26" s="50">
        <v>5.9278609464483072</v>
      </c>
    </row>
    <row r="27" spans="1:25" ht="15" customHeight="1" x14ac:dyDescent="0.25">
      <c r="A27" s="46" t="s">
        <v>23</v>
      </c>
      <c r="B27" s="50">
        <v>8.2502930832356398</v>
      </c>
      <c r="C27" s="50">
        <v>9.1274951706374754</v>
      </c>
      <c r="D27" s="50">
        <v>9.3732820230896099</v>
      </c>
      <c r="E27" s="50">
        <v>10.044096031357178</v>
      </c>
      <c r="F27" s="50">
        <v>8.5182616736014793</v>
      </c>
      <c r="G27" s="50">
        <v>8.1999999999999993</v>
      </c>
      <c r="H27" s="50">
        <v>9.6</v>
      </c>
      <c r="I27" s="50">
        <v>10.1</v>
      </c>
      <c r="J27" s="50">
        <v>9.1999999999999993</v>
      </c>
      <c r="K27" s="50">
        <v>9.5</v>
      </c>
      <c r="L27" s="50">
        <v>11.4</v>
      </c>
      <c r="M27" s="50">
        <v>12.1</v>
      </c>
      <c r="N27" s="50">
        <v>11.9</v>
      </c>
      <c r="O27" s="50">
        <v>12.4</v>
      </c>
      <c r="P27" s="50">
        <v>10.199999999999999</v>
      </c>
      <c r="Q27" s="50">
        <v>14.7</v>
      </c>
      <c r="R27" s="50">
        <v>15.8</v>
      </c>
      <c r="S27" s="50">
        <v>13.8</v>
      </c>
      <c r="T27" s="50">
        <v>9.4</v>
      </c>
      <c r="U27" s="50">
        <v>10.8</v>
      </c>
      <c r="V27" s="50">
        <v>12</v>
      </c>
      <c r="W27" s="50">
        <v>10.439191252825118</v>
      </c>
      <c r="X27" s="50">
        <v>7.5170150704910066</v>
      </c>
      <c r="Y27" s="50">
        <v>5.8610490734592871</v>
      </c>
    </row>
    <row r="28" spans="1:25" ht="15" customHeight="1" x14ac:dyDescent="0.25">
      <c r="A28" s="46" t="s">
        <v>24</v>
      </c>
      <c r="B28" s="50">
        <v>4.074383618888425</v>
      </c>
      <c r="C28" s="50">
        <v>4.8716393774004452</v>
      </c>
      <c r="D28" s="50">
        <v>7.0185503920443679</v>
      </c>
      <c r="E28" s="50">
        <v>6.9801348642245316</v>
      </c>
      <c r="F28" s="50">
        <v>5.1334702258726894</v>
      </c>
      <c r="G28" s="50">
        <v>5.3</v>
      </c>
      <c r="H28" s="50">
        <v>3.1</v>
      </c>
      <c r="I28" s="50">
        <v>5.0999999999999996</v>
      </c>
      <c r="J28" s="50">
        <v>5.4</v>
      </c>
      <c r="K28" s="50">
        <v>6.7</v>
      </c>
      <c r="L28" s="50">
        <v>7.7</v>
      </c>
      <c r="M28" s="50">
        <v>6.4</v>
      </c>
      <c r="N28" s="50">
        <v>7.5</v>
      </c>
      <c r="O28" s="50">
        <v>6.3</v>
      </c>
      <c r="P28" s="50">
        <v>5.3</v>
      </c>
      <c r="Q28" s="50">
        <v>8.6</v>
      </c>
      <c r="R28" s="50">
        <v>10</v>
      </c>
      <c r="S28" s="50">
        <v>11</v>
      </c>
      <c r="T28" s="50">
        <v>7</v>
      </c>
      <c r="U28" s="50">
        <v>6.1</v>
      </c>
      <c r="V28" s="50">
        <v>6.4</v>
      </c>
      <c r="W28" s="50">
        <v>7.3384284336276622</v>
      </c>
      <c r="X28" s="50">
        <v>4.4031673203581736</v>
      </c>
      <c r="Y28" s="50">
        <v>3.1066033051989503</v>
      </c>
    </row>
    <row r="29" spans="1:25" ht="15" customHeight="1" x14ac:dyDescent="0.25">
      <c r="A29" s="8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</row>
    <row r="30" spans="1:25" s="8" customFormat="1" ht="25.5" customHeight="1" x14ac:dyDescent="0.25">
      <c r="A30" s="1" t="s">
        <v>92</v>
      </c>
      <c r="B30" s="71">
        <v>3.131473132691605</v>
      </c>
      <c r="C30" s="71">
        <v>5.2727808905927454</v>
      </c>
      <c r="D30" s="71">
        <v>5.1932504845513625</v>
      </c>
      <c r="E30" s="71">
        <v>5.29677613739078</v>
      </c>
      <c r="F30" s="71">
        <v>4.2792517422667808</v>
      </c>
      <c r="G30" s="71">
        <v>4</v>
      </c>
      <c r="H30" s="71">
        <v>3.6</v>
      </c>
      <c r="I30" s="71">
        <v>4.0999999999999996</v>
      </c>
      <c r="J30" s="71">
        <v>4.3102301450046561</v>
      </c>
      <c r="K30" s="71">
        <v>3.9690837368910556</v>
      </c>
      <c r="L30" s="71">
        <v>5.6246955725317971</v>
      </c>
      <c r="M30" s="71">
        <v>5.0373968098365332</v>
      </c>
      <c r="N30" s="71">
        <v>5.3498189605376236</v>
      </c>
      <c r="O30" s="71">
        <v>4.939882477022751</v>
      </c>
      <c r="P30" s="71">
        <v>4.902643035018972</v>
      </c>
      <c r="Q30" s="71">
        <v>6.1</v>
      </c>
      <c r="R30" s="71">
        <f>+R17/27690*100</f>
        <v>7.99566630552546</v>
      </c>
      <c r="S30" s="71">
        <v>7.4</v>
      </c>
      <c r="T30" s="71">
        <v>4.5</v>
      </c>
      <c r="U30" s="71">
        <v>4.5999999999999996</v>
      </c>
      <c r="V30" s="71">
        <v>4.5999999999999996</v>
      </c>
      <c r="W30" s="71">
        <v>3.8219882285742668</v>
      </c>
      <c r="X30" s="71">
        <v>3.3282793700479312</v>
      </c>
      <c r="Y30" s="71">
        <v>2.9038854805725971</v>
      </c>
    </row>
    <row r="31" spans="1:25" ht="15" customHeight="1" x14ac:dyDescent="0.25">
      <c r="A31" s="46" t="s">
        <v>25</v>
      </c>
      <c r="B31" s="50">
        <v>5.2938781050631194</v>
      </c>
      <c r="C31" s="50">
        <v>8.0801633903497585</v>
      </c>
      <c r="D31" s="50">
        <v>7.7899045020463848</v>
      </c>
      <c r="E31" s="50">
        <v>8.1888387002768468</v>
      </c>
      <c r="F31" s="50">
        <v>6.8480173230477739</v>
      </c>
      <c r="G31" s="50">
        <v>6.9</v>
      </c>
      <c r="H31" s="50">
        <v>6</v>
      </c>
      <c r="I31" s="50">
        <v>6.8</v>
      </c>
      <c r="J31" s="50">
        <v>7.2</v>
      </c>
      <c r="K31" s="50">
        <v>6.8</v>
      </c>
      <c r="L31" s="50">
        <v>8</v>
      </c>
      <c r="M31" s="50">
        <v>7.6</v>
      </c>
      <c r="N31" s="50">
        <v>9.1</v>
      </c>
      <c r="O31" s="50">
        <v>7.8</v>
      </c>
      <c r="P31" s="50">
        <v>7.7</v>
      </c>
      <c r="Q31" s="50">
        <v>8.4</v>
      </c>
      <c r="R31" s="50">
        <v>10.6</v>
      </c>
      <c r="S31" s="50">
        <v>9</v>
      </c>
      <c r="T31" s="50">
        <v>5.5</v>
      </c>
      <c r="U31" s="50">
        <v>6.4</v>
      </c>
      <c r="V31" s="50">
        <v>6.2</v>
      </c>
      <c r="W31" s="50">
        <v>5.7661831037425326</v>
      </c>
      <c r="X31" s="50">
        <v>5.1214263756532432</v>
      </c>
      <c r="Y31" s="50">
        <v>4.3992718446601939</v>
      </c>
    </row>
    <row r="32" spans="1:25" ht="15" customHeight="1" x14ac:dyDescent="0.25">
      <c r="A32" s="46" t="s">
        <v>26</v>
      </c>
      <c r="B32" s="50">
        <v>2.501068832834545</v>
      </c>
      <c r="C32" s="50">
        <v>4.3932649506483452</v>
      </c>
      <c r="D32" s="50">
        <v>4.250255015300918</v>
      </c>
      <c r="E32" s="50">
        <v>4.809437386569873</v>
      </c>
      <c r="F32" s="50">
        <v>3.1463229719484462</v>
      </c>
      <c r="G32" s="50">
        <v>2.1</v>
      </c>
      <c r="H32" s="50">
        <v>2.1</v>
      </c>
      <c r="I32" s="50">
        <v>2.7</v>
      </c>
      <c r="J32" s="50">
        <v>3</v>
      </c>
      <c r="K32" s="50">
        <v>2.6</v>
      </c>
      <c r="L32" s="50">
        <v>5.4</v>
      </c>
      <c r="M32" s="50">
        <v>3.4</v>
      </c>
      <c r="N32" s="50">
        <v>3.2</v>
      </c>
      <c r="O32" s="50">
        <v>4</v>
      </c>
      <c r="P32" s="50">
        <v>3.7</v>
      </c>
      <c r="Q32" s="50">
        <v>5.8</v>
      </c>
      <c r="R32" s="50">
        <v>8.1</v>
      </c>
      <c r="S32" s="50">
        <v>7.4</v>
      </c>
      <c r="T32" s="50">
        <v>4.2</v>
      </c>
      <c r="U32" s="50">
        <v>4.4000000000000004</v>
      </c>
      <c r="V32" s="50">
        <v>4.4000000000000004</v>
      </c>
      <c r="W32" s="50">
        <v>3.2153346730561139</v>
      </c>
      <c r="X32" s="50">
        <v>2.6035965598123534</v>
      </c>
      <c r="Y32" s="50">
        <v>2.6594938627064706</v>
      </c>
    </row>
    <row r="33" spans="1:25" ht="15" customHeight="1" thickBot="1" x14ac:dyDescent="0.3">
      <c r="A33" s="73" t="s">
        <v>27</v>
      </c>
      <c r="B33" s="64">
        <v>0.16021972991531241</v>
      </c>
      <c r="C33" s="64">
        <v>0.85988872028325747</v>
      </c>
      <c r="D33" s="64">
        <v>2.0785219399538106</v>
      </c>
      <c r="E33" s="64">
        <v>1.2316437707247749</v>
      </c>
      <c r="F33" s="64">
        <v>0.75819117248849166</v>
      </c>
      <c r="G33" s="64">
        <v>0.8</v>
      </c>
      <c r="H33" s="64">
        <v>0.6</v>
      </c>
      <c r="I33" s="64">
        <v>0.5</v>
      </c>
      <c r="J33" s="64">
        <v>0.9</v>
      </c>
      <c r="K33" s="64">
        <v>1</v>
      </c>
      <c r="L33" s="64">
        <v>2</v>
      </c>
      <c r="M33" s="64">
        <v>2.5</v>
      </c>
      <c r="N33" s="64">
        <v>1.6</v>
      </c>
      <c r="O33" s="64">
        <v>1.5</v>
      </c>
      <c r="P33" s="64">
        <v>1.7</v>
      </c>
      <c r="Q33" s="64">
        <v>2.9</v>
      </c>
      <c r="R33" s="64">
        <v>3.7</v>
      </c>
      <c r="S33" s="64">
        <v>4.8</v>
      </c>
      <c r="T33" s="64">
        <v>2.9</v>
      </c>
      <c r="U33" s="64">
        <v>1.9</v>
      </c>
      <c r="V33" s="64">
        <v>2.4</v>
      </c>
      <c r="W33" s="64">
        <v>1.6204339467179345</v>
      </c>
      <c r="X33" s="64">
        <v>1.6473768691391399</v>
      </c>
      <c r="Y33" s="64">
        <v>1.1020442500210315</v>
      </c>
    </row>
    <row r="34" spans="1:25" ht="15" customHeight="1" x14ac:dyDescent="0.25">
      <c r="A34" s="276" t="s">
        <v>86</v>
      </c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36"/>
      <c r="Y34" s="236"/>
    </row>
  </sheetData>
  <mergeCells count="3">
    <mergeCell ref="A34:W34"/>
    <mergeCell ref="A9:W9"/>
    <mergeCell ref="A22:W22"/>
  </mergeCells>
  <hyperlinks>
    <hyperlink ref="Z1" location="INDICE!A1" display="Indice"/>
  </hyperlinks>
  <printOptions horizontalCentered="1"/>
  <pageMargins left="0.7" right="0.7" top="0.75" bottom="0.75" header="0.3" footer="0.3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16</vt:i4>
      </vt:variant>
    </vt:vector>
  </HeadingPairs>
  <TitlesOfParts>
    <vt:vector size="33" baseType="lpstr">
      <vt:lpstr>INDICE</vt:lpstr>
      <vt:lpstr>PORTADA</vt:lpstr>
      <vt:lpstr>FUNCIONARIOS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C11-C12</vt:lpstr>
      <vt:lpstr>C13</vt:lpstr>
      <vt:lpstr>C14</vt:lpstr>
      <vt:lpstr>C15-C16</vt:lpstr>
      <vt:lpstr>'C1'!Área_de_impresión</vt:lpstr>
      <vt:lpstr>'C10'!Área_de_impresión</vt:lpstr>
      <vt:lpstr>'C11-C12'!Área_de_impresión</vt:lpstr>
      <vt:lpstr>'C13'!Área_de_impresión</vt:lpstr>
      <vt:lpstr>'C14'!Área_de_impresión</vt:lpstr>
      <vt:lpstr>'C15-C16'!Área_de_impresión</vt:lpstr>
      <vt:lpstr>'C2'!Área_de_impresión</vt:lpstr>
      <vt:lpstr>'C3'!Área_de_impresión</vt:lpstr>
      <vt:lpstr>'C4'!Área_de_impresión</vt:lpstr>
      <vt:lpstr>'C5'!Área_de_impresión</vt:lpstr>
      <vt:lpstr>'C6'!Área_de_impresión</vt:lpstr>
      <vt:lpstr>'C7'!Área_de_impresión</vt:lpstr>
      <vt:lpstr>'C8'!Área_de_impresión</vt:lpstr>
      <vt:lpstr>'C9'!Área_de_impresión</vt:lpstr>
      <vt:lpstr>INDICE!Área_de_impresión</vt:lpstr>
      <vt:lpstr>FUNCIONARIOS!OLE_LINK1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 Cartín Sánchez</dc:creator>
  <cp:lastModifiedBy>Mayra Quiros Jimenez</cp:lastModifiedBy>
  <cp:lastPrinted>2019-03-18T17:05:50Z</cp:lastPrinted>
  <dcterms:created xsi:type="dcterms:W3CDTF">2016-05-02T20:27:59Z</dcterms:created>
  <dcterms:modified xsi:type="dcterms:W3CDTF">2019-03-18T17:06:56Z</dcterms:modified>
</cp:coreProperties>
</file>