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040" tabRatio="873" activeTab="12"/>
  </bookViews>
  <sheets>
    <sheet name="PORTADA " sheetId="62" r:id="rId1"/>
    <sheet name="CONTENIDO-INDICE" sheetId="61" r:id="rId2"/>
    <sheet name="FUNCIONARIOS" sheetId="63" r:id="rId3"/>
    <sheet name="C1" sheetId="2" r:id="rId4"/>
    <sheet name="C2" sheetId="3" r:id="rId5"/>
    <sheet name="C3" sheetId="5" r:id="rId6"/>
    <sheet name="C4" sheetId="6" r:id="rId7"/>
    <sheet name="C5" sheetId="7" r:id="rId8"/>
    <sheet name="C6" sheetId="8" r:id="rId9"/>
    <sheet name="C7" sheetId="9" r:id="rId10"/>
    <sheet name="C8" sheetId="10" r:id="rId11"/>
    <sheet name="C9" sheetId="11" r:id="rId12"/>
    <sheet name="C10" sheetId="12" r:id="rId13"/>
    <sheet name="C11-C12" sheetId="13" r:id="rId14"/>
    <sheet name="c13-14" sheetId="39" r:id="rId15"/>
    <sheet name="c15-16" sheetId="40" r:id="rId16"/>
    <sheet name="c17-18" sheetId="41" r:id="rId17"/>
    <sheet name="c19-20" sheetId="37" r:id="rId18"/>
    <sheet name="c21" sheetId="15" r:id="rId19"/>
    <sheet name="C22" sheetId="16" r:id="rId20"/>
    <sheet name="C23-24" sheetId="17" r:id="rId21"/>
    <sheet name="C25-26" sheetId="46" r:id="rId22"/>
    <sheet name="C27-28" sheetId="47" r:id="rId23"/>
    <sheet name="C29-30" sheetId="48" r:id="rId24"/>
    <sheet name="C31-32" sheetId="53" r:id="rId25"/>
    <sheet name="C33" sheetId="42" r:id="rId26"/>
    <sheet name="C34" sheetId="66" r:id="rId27"/>
    <sheet name="C35-36" sheetId="49" r:id="rId28"/>
    <sheet name="C37-38" sheetId="54" r:id="rId29"/>
    <sheet name="C39" sheetId="43" r:id="rId30"/>
    <sheet name="C40" sheetId="67" r:id="rId31"/>
    <sheet name="C41-42" sheetId="50" r:id="rId32"/>
    <sheet name="C43-44" sheetId="55" r:id="rId33"/>
    <sheet name="C45" sheetId="44" r:id="rId34"/>
    <sheet name="C46" sheetId="69" r:id="rId35"/>
    <sheet name="C47-48" sheetId="51" r:id="rId36"/>
    <sheet name="C49-50" sheetId="56" r:id="rId37"/>
    <sheet name="C51" sheetId="45" r:id="rId38"/>
    <sheet name="C52" sheetId="68" r:id="rId39"/>
    <sheet name="C53-54" sheetId="52" r:id="rId40"/>
    <sheet name="C55-56" sheetId="57" r:id="rId41"/>
  </sheets>
  <definedNames>
    <definedName name="_xlnm._FilterDatabase" localSheetId="16" hidden="1">'c17-18'!$A$1:$CK$78</definedName>
    <definedName name="_xlnm.Print_Area" localSheetId="3">'C1'!$A$1:$I$20</definedName>
    <definedName name="_xlnm.Print_Area" localSheetId="12">'C10'!$A$1:$AB$39</definedName>
    <definedName name="_xlnm.Print_Area" localSheetId="13">'C11-C12'!$A$1:$AB$79</definedName>
    <definedName name="_xlnm.Print_Area" localSheetId="14">'c13-14'!$A$1:$AB$78</definedName>
    <definedName name="_xlnm.Print_Area" localSheetId="15">'c15-16'!$A$1:$AB$78</definedName>
    <definedName name="_xlnm.Print_Area" localSheetId="16">'c17-18'!$A$1:$AB$78</definedName>
    <definedName name="_xlnm.Print_Area" localSheetId="17">'c19-20'!$A$1:$AB$79</definedName>
    <definedName name="_xlnm.Print_Area" localSheetId="4">'C2'!$A$1:$M$33</definedName>
    <definedName name="_xlnm.Print_Area" localSheetId="18">'c21'!$A$1:$AB$39</definedName>
    <definedName name="_xlnm.Print_Area" localSheetId="19">'C22'!$A$1:$AB$58</definedName>
    <definedName name="_xlnm.Print_Area" localSheetId="20">'C23-24'!$A$1:$AB$78</definedName>
    <definedName name="_xlnm.Print_Area" localSheetId="21">'C25-26'!$A$1:$AB$78</definedName>
    <definedName name="_xlnm.Print_Area" localSheetId="22">'C27-28'!$A$1:$AB$78</definedName>
    <definedName name="_xlnm.Print_Area" localSheetId="23">'C29-30'!$A$1:$AB$78</definedName>
    <definedName name="_xlnm.Print_Area" localSheetId="5">'C3'!$A$1:$M$33</definedName>
    <definedName name="_xlnm.Print_Area" localSheetId="24">'C31-32'!$A$1:$AB$82</definedName>
    <definedName name="_xlnm.Print_Area" localSheetId="25">'C33'!$A$1:$AB$39</definedName>
    <definedName name="_xlnm.Print_Area" localSheetId="26">'C34'!$A$1:$X$33</definedName>
    <definedName name="_xlnm.Print_Area" localSheetId="27">'C35-36'!$A$1:$AB$78</definedName>
    <definedName name="_xlnm.Print_Area" localSheetId="28">'C37-38'!$A$1:$AB$80</definedName>
    <definedName name="_xlnm.Print_Area" localSheetId="29">'C39'!$A$1:$AB$39</definedName>
    <definedName name="_xlnm.Print_Area" localSheetId="6">'C4'!$A$1:$M$33</definedName>
    <definedName name="_xlnm.Print_Area" localSheetId="30">'C40'!$A$1:$AB$33</definedName>
    <definedName name="_xlnm.Print_Area" localSheetId="31">'C41-42'!$A$1:$AB$78</definedName>
    <definedName name="_xlnm.Print_Area" localSheetId="32">'C43-44'!$A$1:$AB$78</definedName>
    <definedName name="_xlnm.Print_Area" localSheetId="33">'C45'!$A$1:$X$39</definedName>
    <definedName name="_xlnm.Print_Area" localSheetId="35">'C47-48'!$A$1:$X$78</definedName>
    <definedName name="_xlnm.Print_Area" localSheetId="36">'C49-50'!$A$1:$X$80</definedName>
    <definedName name="_xlnm.Print_Area" localSheetId="7">'C5'!$A$1:$M$33</definedName>
    <definedName name="_xlnm.Print_Area" localSheetId="37">'C51'!$A$1:$P$39</definedName>
    <definedName name="_xlnm.Print_Area" localSheetId="38">'C52'!$A$1:$P$33</definedName>
    <definedName name="_xlnm.Print_Area" localSheetId="39">'C53-54'!$A$1:$P$78</definedName>
    <definedName name="_xlnm.Print_Area" localSheetId="40">'C55-56'!$A$1:$P$82</definedName>
    <definedName name="_xlnm.Print_Area" localSheetId="8">'C6'!$A$1:$M$33</definedName>
    <definedName name="_xlnm.Print_Area" localSheetId="9">'C7'!$A$1:$M$33</definedName>
    <definedName name="_xlnm.Print_Area" localSheetId="10">'C8'!$A$1:$M$33</definedName>
    <definedName name="_xlnm.Print_Area" localSheetId="11">'C9'!$A$1:$AB$40</definedName>
    <definedName name="_xlnm.Print_Area" localSheetId="1">'CONTENIDO-INDICE'!$A$1:$B$13</definedName>
    <definedName name="_xlnm.Print_Area" localSheetId="2">FUNCIONARIOS!$A$1:$G$28</definedName>
    <definedName name="_xlnm.Print_Area" localSheetId="0">'PORTADA '!$A$1:$L$37</definedName>
    <definedName name="OLE_LINK1" localSheetId="2">FUNCIONARIOS!$D$6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1" i="54" l="1"/>
  <c r="Y52" i="54"/>
  <c r="Z52" i="54"/>
  <c r="AA52" i="54"/>
  <c r="AB52" i="54"/>
  <c r="Y53" i="54"/>
  <c r="Y54" i="54"/>
  <c r="Y55" i="54"/>
  <c r="Y56" i="54"/>
  <c r="Y57" i="54"/>
  <c r="Y58" i="54"/>
  <c r="Y59" i="54"/>
  <c r="Y60" i="54"/>
  <c r="Z60" i="54"/>
  <c r="AA60" i="54"/>
  <c r="AB60" i="54"/>
  <c r="Y61" i="54"/>
  <c r="Z61" i="54"/>
  <c r="AA61" i="54"/>
  <c r="AB61" i="54"/>
  <c r="Y62" i="54"/>
  <c r="Z62" i="54"/>
  <c r="AA62" i="54"/>
  <c r="AB62" i="54"/>
  <c r="Y63" i="54"/>
  <c r="Z63" i="54"/>
  <c r="AA63" i="54"/>
  <c r="AB63" i="54"/>
  <c r="Y64" i="54"/>
  <c r="Z64" i="54"/>
  <c r="AA64" i="54"/>
  <c r="AB64" i="54"/>
  <c r="Y65" i="54"/>
  <c r="Z65" i="54"/>
  <c r="AA65" i="54"/>
  <c r="AB65" i="54"/>
  <c r="Y66" i="54"/>
  <c r="Z66" i="54"/>
  <c r="AA66" i="54"/>
  <c r="AB66" i="54"/>
  <c r="Y67" i="54"/>
  <c r="Z67" i="54"/>
  <c r="AA67" i="54"/>
  <c r="AB67" i="54"/>
  <c r="Y68" i="54"/>
  <c r="Z68" i="54"/>
  <c r="AA68" i="54"/>
  <c r="AB68" i="54"/>
  <c r="Y69" i="54"/>
  <c r="Z69" i="54"/>
  <c r="AA69" i="54"/>
  <c r="AB69" i="54"/>
  <c r="Y70" i="54"/>
  <c r="Z70" i="54"/>
  <c r="AA70" i="54"/>
  <c r="AB70" i="54"/>
  <c r="Y71" i="54"/>
  <c r="Z71" i="54"/>
  <c r="AA71" i="54"/>
  <c r="AB71" i="54"/>
  <c r="Y72" i="54"/>
  <c r="Z72" i="54"/>
  <c r="AA72" i="54"/>
  <c r="AB72" i="54"/>
  <c r="Y73" i="54"/>
  <c r="Z73" i="54"/>
  <c r="AA73" i="54"/>
  <c r="AB73" i="54"/>
  <c r="Y74" i="54"/>
  <c r="Y75" i="54"/>
  <c r="Y76" i="54"/>
  <c r="Y77" i="54"/>
  <c r="Z77" i="54"/>
  <c r="AA77" i="54"/>
  <c r="AB77" i="54"/>
  <c r="Y78" i="54"/>
  <c r="Z78" i="54"/>
  <c r="AA78" i="54"/>
  <c r="AB78" i="54"/>
  <c r="Y79" i="54"/>
  <c r="M11" i="5"/>
  <c r="M9" i="5" s="1"/>
  <c r="M16" i="5"/>
  <c r="AB10" i="12" l="1"/>
  <c r="AA10" i="12"/>
  <c r="Z10" i="12"/>
  <c r="X10" i="12"/>
  <c r="W10" i="12"/>
  <c r="V10" i="12"/>
  <c r="T10" i="12"/>
  <c r="S10" i="12"/>
  <c r="R10" i="12"/>
  <c r="P10" i="12"/>
  <c r="O10" i="12"/>
  <c r="N10" i="12"/>
  <c r="L10" i="12"/>
  <c r="K10" i="12"/>
  <c r="J10" i="12"/>
  <c r="H10" i="12"/>
  <c r="G10" i="12"/>
  <c r="F10" i="12"/>
  <c r="C10" i="12"/>
  <c r="D10" i="12"/>
  <c r="B10" i="12"/>
  <c r="C86" i="12"/>
  <c r="B86" i="12"/>
  <c r="C85" i="12"/>
  <c r="B85" i="12"/>
  <c r="D85" i="12" s="1"/>
  <c r="C84" i="12"/>
  <c r="B84" i="12"/>
  <c r="D84" i="12" s="1"/>
  <c r="C83" i="12"/>
  <c r="B83" i="12"/>
  <c r="C82" i="12"/>
  <c r="B82" i="12"/>
  <c r="C81" i="12"/>
  <c r="B81" i="12"/>
  <c r="C80" i="12"/>
  <c r="B80" i="12"/>
  <c r="D80" i="12" s="1"/>
  <c r="C79" i="12"/>
  <c r="B79" i="12"/>
  <c r="C78" i="12"/>
  <c r="B78" i="12"/>
  <c r="C77" i="12"/>
  <c r="B77" i="12"/>
  <c r="D77" i="12" s="1"/>
  <c r="C76" i="12"/>
  <c r="B76" i="12"/>
  <c r="D76" i="12" s="1"/>
  <c r="C75" i="12"/>
  <c r="B75" i="12"/>
  <c r="C74" i="12"/>
  <c r="B74" i="12"/>
  <c r="C73" i="12"/>
  <c r="B73" i="12"/>
  <c r="D73" i="12" s="1"/>
  <c r="C72" i="12"/>
  <c r="B72" i="12"/>
  <c r="D72" i="12" s="1"/>
  <c r="C71" i="12"/>
  <c r="B71" i="12"/>
  <c r="C70" i="12"/>
  <c r="B70" i="12"/>
  <c r="C69" i="12"/>
  <c r="B69" i="12"/>
  <c r="D69" i="12" s="1"/>
  <c r="C68" i="12"/>
  <c r="B68" i="12"/>
  <c r="D68" i="12" s="1"/>
  <c r="C67" i="12"/>
  <c r="B67" i="12"/>
  <c r="C66" i="12"/>
  <c r="B66" i="12"/>
  <c r="C65" i="12"/>
  <c r="B65" i="12"/>
  <c r="D65" i="12" s="1"/>
  <c r="C64" i="12"/>
  <c r="B64" i="12"/>
  <c r="D64" i="12" s="1"/>
  <c r="C63" i="12"/>
  <c r="B63" i="12"/>
  <c r="C62" i="12"/>
  <c r="B62" i="12"/>
  <c r="C61" i="12"/>
  <c r="B61" i="12"/>
  <c r="AB60" i="12"/>
  <c r="AA60" i="12"/>
  <c r="Z60" i="12"/>
  <c r="X60" i="12"/>
  <c r="W60" i="12"/>
  <c r="V60" i="12"/>
  <c r="T60" i="12"/>
  <c r="S60" i="12"/>
  <c r="R60" i="12"/>
  <c r="P60" i="12"/>
  <c r="O60" i="12"/>
  <c r="N60" i="12"/>
  <c r="L60" i="12"/>
  <c r="K60" i="12"/>
  <c r="J60" i="12"/>
  <c r="H60" i="12"/>
  <c r="G60" i="12"/>
  <c r="F60" i="12"/>
  <c r="D67" i="12" l="1"/>
  <c r="D79" i="12"/>
  <c r="D62" i="12"/>
  <c r="D66" i="12"/>
  <c r="D70" i="12"/>
  <c r="D78" i="12"/>
  <c r="D82" i="12"/>
  <c r="D71" i="12"/>
  <c r="D61" i="12"/>
  <c r="D75" i="12"/>
  <c r="D86" i="12"/>
  <c r="D83" i="12"/>
  <c r="B60" i="12"/>
  <c r="C60" i="12"/>
  <c r="D74" i="12"/>
  <c r="D81" i="12"/>
  <c r="D63" i="12"/>
  <c r="D60" i="12" l="1"/>
  <c r="AT18" i="57"/>
  <c r="AS18" i="57"/>
  <c r="AR18" i="57"/>
  <c r="AT17" i="57"/>
  <c r="AS17" i="57"/>
  <c r="AR17" i="57"/>
  <c r="AT16" i="57"/>
  <c r="AS16" i="57"/>
  <c r="AR16" i="57"/>
  <c r="AT15" i="57"/>
  <c r="AS15" i="57"/>
  <c r="AR15" i="57"/>
  <c r="AT14" i="57"/>
  <c r="AS14" i="57"/>
  <c r="AR14" i="57"/>
  <c r="AT13" i="57"/>
  <c r="AS13" i="57"/>
  <c r="AR13" i="57"/>
  <c r="AT12" i="57"/>
  <c r="AS12" i="57"/>
  <c r="AR12" i="57"/>
  <c r="AT10" i="57"/>
  <c r="AS10" i="57"/>
  <c r="AR10" i="57"/>
  <c r="AP18" i="57"/>
  <c r="AO18" i="57"/>
  <c r="AN18" i="57"/>
  <c r="AP17" i="57"/>
  <c r="AO17" i="57"/>
  <c r="AN17" i="57"/>
  <c r="AP16" i="57"/>
  <c r="AO16" i="57"/>
  <c r="AN16" i="57"/>
  <c r="AP15" i="57"/>
  <c r="AO15" i="57"/>
  <c r="AN15" i="57"/>
  <c r="AP14" i="57"/>
  <c r="AO14" i="57"/>
  <c r="AN14" i="57"/>
  <c r="AP13" i="57"/>
  <c r="AO13" i="57"/>
  <c r="AN13" i="57"/>
  <c r="AP12" i="57"/>
  <c r="AO12" i="57"/>
  <c r="AN12" i="57"/>
  <c r="AP10" i="57"/>
  <c r="AO10" i="57"/>
  <c r="AN10" i="57"/>
  <c r="AL18" i="57"/>
  <c r="AK18" i="57"/>
  <c r="AJ18" i="57"/>
  <c r="AL17" i="57"/>
  <c r="AK17" i="57"/>
  <c r="AJ17" i="57"/>
  <c r="AL16" i="57"/>
  <c r="AK16" i="57"/>
  <c r="AJ16" i="57"/>
  <c r="AL15" i="57"/>
  <c r="AK15" i="57"/>
  <c r="AJ15" i="57"/>
  <c r="AL14" i="57"/>
  <c r="AK14" i="57"/>
  <c r="AJ14" i="57"/>
  <c r="AL13" i="57"/>
  <c r="AK13" i="57"/>
  <c r="AJ13" i="57"/>
  <c r="AL12" i="57"/>
  <c r="AK12" i="57"/>
  <c r="AJ12" i="57"/>
  <c r="AL10" i="57"/>
  <c r="AK10" i="57"/>
  <c r="AJ10" i="57"/>
  <c r="V18" i="57"/>
  <c r="U18" i="57"/>
  <c r="T18" i="57"/>
  <c r="V17" i="57"/>
  <c r="U17" i="57"/>
  <c r="T17" i="57"/>
  <c r="V16" i="57"/>
  <c r="U16" i="57"/>
  <c r="T16" i="57"/>
  <c r="V15" i="57"/>
  <c r="U15" i="57"/>
  <c r="T15" i="57"/>
  <c r="V14" i="57"/>
  <c r="U14" i="57"/>
  <c r="T14" i="57"/>
  <c r="V13" i="57"/>
  <c r="U13" i="57"/>
  <c r="T13" i="57"/>
  <c r="V12" i="57"/>
  <c r="U12" i="57"/>
  <c r="T12" i="57"/>
  <c r="V10" i="57"/>
  <c r="U10" i="57"/>
  <c r="T10" i="57"/>
  <c r="P18" i="57"/>
  <c r="O18" i="57"/>
  <c r="N18" i="57"/>
  <c r="P17" i="57"/>
  <c r="O17" i="57"/>
  <c r="N17" i="57"/>
  <c r="P16" i="57"/>
  <c r="O16" i="57"/>
  <c r="N16" i="57"/>
  <c r="P15" i="57"/>
  <c r="O15" i="57"/>
  <c r="N15" i="57"/>
  <c r="P14" i="57"/>
  <c r="O14" i="57"/>
  <c r="N14" i="57"/>
  <c r="P13" i="57"/>
  <c r="O13" i="57"/>
  <c r="N13" i="57"/>
  <c r="P12" i="57"/>
  <c r="O12" i="57"/>
  <c r="N12" i="57"/>
  <c r="P10" i="57"/>
  <c r="O10" i="57"/>
  <c r="N10" i="57"/>
  <c r="L18" i="57"/>
  <c r="K18" i="57"/>
  <c r="J18" i="57"/>
  <c r="L17" i="57"/>
  <c r="K17" i="57"/>
  <c r="J17" i="57"/>
  <c r="L16" i="57"/>
  <c r="K16" i="57"/>
  <c r="J16" i="57"/>
  <c r="L15" i="57"/>
  <c r="K15" i="57"/>
  <c r="J15" i="57"/>
  <c r="L14" i="57"/>
  <c r="K14" i="57"/>
  <c r="J14" i="57"/>
  <c r="L13" i="57"/>
  <c r="K13" i="57"/>
  <c r="J13" i="57"/>
  <c r="L12" i="57"/>
  <c r="K12" i="57"/>
  <c r="J12" i="57"/>
  <c r="L10" i="57"/>
  <c r="K10" i="57"/>
  <c r="J10" i="57"/>
  <c r="H18" i="57"/>
  <c r="G18" i="57"/>
  <c r="F18" i="57"/>
  <c r="H17" i="57"/>
  <c r="G17" i="57"/>
  <c r="F17" i="57"/>
  <c r="H16" i="57"/>
  <c r="G16" i="57"/>
  <c r="F16" i="57"/>
  <c r="H15" i="57"/>
  <c r="G15" i="57"/>
  <c r="F15" i="57"/>
  <c r="H14" i="57"/>
  <c r="G14" i="57"/>
  <c r="F14" i="57"/>
  <c r="H13" i="57"/>
  <c r="G13" i="57"/>
  <c r="F13" i="57"/>
  <c r="H12" i="57"/>
  <c r="G12" i="57"/>
  <c r="F12" i="57"/>
  <c r="H10" i="57"/>
  <c r="G10" i="57"/>
  <c r="F10" i="57"/>
  <c r="B13" i="57"/>
  <c r="C13" i="57"/>
  <c r="D13" i="57"/>
  <c r="B14" i="57"/>
  <c r="C14" i="57"/>
  <c r="D14" i="57"/>
  <c r="B15" i="57"/>
  <c r="C15" i="57"/>
  <c r="D15" i="57"/>
  <c r="B16" i="57"/>
  <c r="C16" i="57"/>
  <c r="D16" i="57"/>
  <c r="B17" i="57"/>
  <c r="C17" i="57"/>
  <c r="D17" i="57"/>
  <c r="B18" i="57"/>
  <c r="C18" i="57"/>
  <c r="D18" i="57"/>
  <c r="D12" i="57"/>
  <c r="C12" i="57"/>
  <c r="B12" i="57"/>
  <c r="C10" i="57"/>
  <c r="D10" i="57"/>
  <c r="B10" i="57"/>
  <c r="U9" i="45"/>
  <c r="V9" i="45"/>
  <c r="W9" i="45"/>
  <c r="X9" i="45"/>
  <c r="Y9" i="45"/>
  <c r="Z9" i="45"/>
  <c r="AA9" i="45"/>
  <c r="AB9" i="45"/>
  <c r="AC9" i="45"/>
  <c r="AD9" i="45"/>
  <c r="AE9" i="45"/>
  <c r="AF9" i="45"/>
  <c r="AG9" i="45"/>
  <c r="AH9" i="45"/>
  <c r="AI9" i="45"/>
  <c r="AJ9" i="45"/>
  <c r="AK9" i="45"/>
  <c r="AL9" i="45"/>
  <c r="AM9" i="45"/>
  <c r="AN9" i="45"/>
  <c r="AO9" i="45"/>
  <c r="AP9" i="45"/>
  <c r="AQ9" i="45"/>
  <c r="AR9" i="45"/>
  <c r="AS9" i="45"/>
  <c r="AT9" i="45"/>
  <c r="U10" i="45"/>
  <c r="V10" i="45"/>
  <c r="W10" i="45"/>
  <c r="X10" i="45"/>
  <c r="Y10" i="45"/>
  <c r="Z10" i="45"/>
  <c r="AA10" i="45"/>
  <c r="AB10" i="45"/>
  <c r="AC10" i="45"/>
  <c r="AD10" i="45"/>
  <c r="AE10" i="45"/>
  <c r="AF10" i="45"/>
  <c r="AG10" i="45"/>
  <c r="AH10" i="45"/>
  <c r="AI10" i="45"/>
  <c r="AJ10" i="45"/>
  <c r="AK10" i="45"/>
  <c r="AL10" i="45"/>
  <c r="AM10" i="45"/>
  <c r="AN10" i="45"/>
  <c r="AO10" i="45"/>
  <c r="AP10" i="45"/>
  <c r="AQ10" i="45"/>
  <c r="AR10" i="45"/>
  <c r="AS10" i="45"/>
  <c r="AT10" i="45"/>
  <c r="U11" i="45"/>
  <c r="V11" i="45"/>
  <c r="W11" i="45"/>
  <c r="X11" i="45"/>
  <c r="Y11" i="45"/>
  <c r="Z11" i="45"/>
  <c r="AA11" i="45"/>
  <c r="AB11" i="45"/>
  <c r="AC11" i="45"/>
  <c r="AD11" i="45"/>
  <c r="AE11" i="45"/>
  <c r="AF11" i="45"/>
  <c r="AG11" i="45"/>
  <c r="AH11" i="45"/>
  <c r="AI11" i="45"/>
  <c r="AJ11" i="45"/>
  <c r="AK11" i="45"/>
  <c r="AL11" i="45"/>
  <c r="AM11" i="45"/>
  <c r="AN11" i="45"/>
  <c r="AO11" i="45"/>
  <c r="AP11" i="45"/>
  <c r="AQ11" i="45"/>
  <c r="AR11" i="45"/>
  <c r="AS11" i="45"/>
  <c r="AT11" i="45"/>
  <c r="U12" i="45"/>
  <c r="V12" i="45"/>
  <c r="W12" i="45"/>
  <c r="X12" i="45"/>
  <c r="Y12" i="45"/>
  <c r="Z12" i="45"/>
  <c r="AA12" i="45"/>
  <c r="AB12" i="45"/>
  <c r="AC12" i="45"/>
  <c r="AD12" i="45"/>
  <c r="AE12" i="45"/>
  <c r="AF12" i="45"/>
  <c r="AG12" i="45"/>
  <c r="AH12" i="45"/>
  <c r="AI12" i="45"/>
  <c r="AJ12" i="45"/>
  <c r="AK12" i="45"/>
  <c r="AL12" i="45"/>
  <c r="AM12" i="45"/>
  <c r="AN12" i="45"/>
  <c r="AO12" i="45"/>
  <c r="AP12" i="45"/>
  <c r="AQ12" i="45"/>
  <c r="AR12" i="45"/>
  <c r="AS12" i="45"/>
  <c r="AT12" i="45"/>
  <c r="T10" i="45"/>
  <c r="T11" i="45"/>
  <c r="T12" i="45"/>
  <c r="T9" i="45"/>
  <c r="P12" i="45"/>
  <c r="O12" i="45"/>
  <c r="N12" i="45"/>
  <c r="P10" i="45"/>
  <c r="O10" i="45"/>
  <c r="N10" i="45"/>
  <c r="P9" i="45"/>
  <c r="O9" i="45"/>
  <c r="N9" i="45"/>
  <c r="L12" i="45"/>
  <c r="K12" i="45"/>
  <c r="J12" i="45"/>
  <c r="L10" i="45"/>
  <c r="K10" i="45"/>
  <c r="J10" i="45"/>
  <c r="L9" i="45"/>
  <c r="K9" i="45"/>
  <c r="J9" i="45"/>
  <c r="H12" i="45"/>
  <c r="G12" i="45"/>
  <c r="F12" i="45"/>
  <c r="H10" i="45"/>
  <c r="G10" i="45"/>
  <c r="F10" i="45"/>
  <c r="H9" i="45"/>
  <c r="G9" i="45"/>
  <c r="F9" i="45"/>
  <c r="C12" i="45"/>
  <c r="D12" i="45"/>
  <c r="B12" i="45"/>
  <c r="C9" i="45"/>
  <c r="D9" i="45"/>
  <c r="C10" i="45"/>
  <c r="D10" i="45"/>
  <c r="B10" i="45"/>
  <c r="B9" i="45"/>
  <c r="AY17" i="56"/>
  <c r="AX17" i="56"/>
  <c r="AW17" i="56"/>
  <c r="AU17" i="56"/>
  <c r="AT17" i="56"/>
  <c r="AS17" i="56"/>
  <c r="AQ17" i="56"/>
  <c r="AP17" i="56"/>
  <c r="AO17" i="56"/>
  <c r="AM17" i="56"/>
  <c r="AL17" i="56"/>
  <c r="AK17" i="56"/>
  <c r="AI17" i="56"/>
  <c r="AH17" i="56"/>
  <c r="AG17" i="56"/>
  <c r="AE17" i="56"/>
  <c r="AD17" i="56"/>
  <c r="AC17" i="56"/>
  <c r="AY16" i="56"/>
  <c r="AX16" i="56"/>
  <c r="AW16" i="56"/>
  <c r="AU16" i="56"/>
  <c r="AT16" i="56"/>
  <c r="AS16" i="56"/>
  <c r="AQ16" i="56"/>
  <c r="AP16" i="56"/>
  <c r="AO16" i="56"/>
  <c r="AM16" i="56"/>
  <c r="AL16" i="56"/>
  <c r="AK16" i="56"/>
  <c r="AI16" i="56"/>
  <c r="AH16" i="56"/>
  <c r="AG16" i="56"/>
  <c r="AE16" i="56"/>
  <c r="AD16" i="56"/>
  <c r="AC16" i="56"/>
  <c r="AY15" i="56"/>
  <c r="AX15" i="56"/>
  <c r="AW15" i="56"/>
  <c r="AU15" i="56"/>
  <c r="AT15" i="56"/>
  <c r="AS15" i="56"/>
  <c r="AQ15" i="56"/>
  <c r="AP15" i="56"/>
  <c r="AO15" i="56"/>
  <c r="AM15" i="56"/>
  <c r="AL15" i="56"/>
  <c r="AK15" i="56"/>
  <c r="AI15" i="56"/>
  <c r="AH15" i="56"/>
  <c r="AG15" i="56"/>
  <c r="AE15" i="56"/>
  <c r="AD15" i="56"/>
  <c r="AC15" i="56"/>
  <c r="AY14" i="56"/>
  <c r="AX14" i="56"/>
  <c r="AW14" i="56"/>
  <c r="AU14" i="56"/>
  <c r="AT14" i="56"/>
  <c r="AS14" i="56"/>
  <c r="AQ14" i="56"/>
  <c r="AP14" i="56"/>
  <c r="AO14" i="56"/>
  <c r="AM14" i="56"/>
  <c r="AL14" i="56"/>
  <c r="AK14" i="56"/>
  <c r="AI14" i="56"/>
  <c r="AH14" i="56"/>
  <c r="AG14" i="56"/>
  <c r="AE14" i="56"/>
  <c r="AD14" i="56"/>
  <c r="AC14" i="56"/>
  <c r="AY13" i="56"/>
  <c r="AX13" i="56"/>
  <c r="AW13" i="56"/>
  <c r="AU13" i="56"/>
  <c r="AT13" i="56"/>
  <c r="AS13" i="56"/>
  <c r="AQ13" i="56"/>
  <c r="AP13" i="56"/>
  <c r="AO13" i="56"/>
  <c r="AM13" i="56"/>
  <c r="AL13" i="56"/>
  <c r="AK13" i="56"/>
  <c r="AI13" i="56"/>
  <c r="AH13" i="56"/>
  <c r="AG13" i="56"/>
  <c r="AE13" i="56"/>
  <c r="AD13" i="56"/>
  <c r="AC13" i="56"/>
  <c r="AY12" i="56"/>
  <c r="AX12" i="56"/>
  <c r="AW12" i="56"/>
  <c r="AU12" i="56"/>
  <c r="AT12" i="56"/>
  <c r="AS12" i="56"/>
  <c r="AQ12" i="56"/>
  <c r="AP12" i="56"/>
  <c r="AO12" i="56"/>
  <c r="AM12" i="56"/>
  <c r="AL12" i="56"/>
  <c r="AK12" i="56"/>
  <c r="AI12" i="56"/>
  <c r="AH12" i="56"/>
  <c r="AG12" i="56"/>
  <c r="AE12" i="56"/>
  <c r="AD12" i="56"/>
  <c r="AC12" i="56"/>
  <c r="AY11" i="56"/>
  <c r="AX11" i="56"/>
  <c r="AW11" i="56"/>
  <c r="AU11" i="56"/>
  <c r="AT11" i="56"/>
  <c r="AS11" i="56"/>
  <c r="AQ11" i="56"/>
  <c r="AP11" i="56"/>
  <c r="AO11" i="56"/>
  <c r="AM11" i="56"/>
  <c r="AL11" i="56"/>
  <c r="AK11" i="56"/>
  <c r="AI11" i="56"/>
  <c r="AH11" i="56"/>
  <c r="AG11" i="56"/>
  <c r="AE11" i="56"/>
  <c r="AD11" i="56"/>
  <c r="AC11" i="56"/>
  <c r="AY9" i="56"/>
  <c r="AX9" i="56"/>
  <c r="AW9" i="56"/>
  <c r="AU9" i="56"/>
  <c r="AT9" i="56"/>
  <c r="AS9" i="56"/>
  <c r="AQ9" i="56"/>
  <c r="AP9" i="56"/>
  <c r="AO9" i="56"/>
  <c r="AM9" i="56"/>
  <c r="AL9" i="56"/>
  <c r="AK9" i="56"/>
  <c r="AI9" i="56"/>
  <c r="AH9" i="56"/>
  <c r="AG9" i="56"/>
  <c r="AE9" i="56"/>
  <c r="AD9" i="56"/>
  <c r="AC9" i="56"/>
  <c r="AY10" i="44"/>
  <c r="AX10" i="44"/>
  <c r="AW10" i="44"/>
  <c r="AU10" i="44"/>
  <c r="AT10" i="44"/>
  <c r="AS10" i="44"/>
  <c r="AQ10" i="44"/>
  <c r="AP10" i="44"/>
  <c r="AO10" i="44"/>
  <c r="AM10" i="44"/>
  <c r="AL10" i="44"/>
  <c r="AK10" i="44"/>
  <c r="AI10" i="44"/>
  <c r="AH10" i="44"/>
  <c r="AG10" i="44"/>
  <c r="AE10" i="44"/>
  <c r="AD10" i="44"/>
  <c r="AC10" i="44"/>
  <c r="AY9" i="44"/>
  <c r="AX9" i="44"/>
  <c r="AW9" i="44"/>
  <c r="AU9" i="44"/>
  <c r="AT9" i="44"/>
  <c r="AS9" i="44"/>
  <c r="AQ9" i="44"/>
  <c r="AP9" i="44"/>
  <c r="AO9" i="44"/>
  <c r="AM9" i="44"/>
  <c r="AL9" i="44"/>
  <c r="AK9" i="44"/>
  <c r="AI9" i="44"/>
  <c r="AH9" i="44"/>
  <c r="AG9" i="44"/>
  <c r="AE9" i="44"/>
  <c r="AD9" i="44"/>
  <c r="AC9" i="44"/>
  <c r="X11" i="44"/>
  <c r="W11" i="44"/>
  <c r="V11" i="44"/>
  <c r="T11" i="44"/>
  <c r="S11" i="44"/>
  <c r="R11" i="44"/>
  <c r="P11" i="44"/>
  <c r="O11" i="44"/>
  <c r="N11" i="44"/>
  <c r="L11" i="44"/>
  <c r="K11" i="44"/>
  <c r="J11" i="44"/>
  <c r="H11" i="44"/>
  <c r="G11" i="44"/>
  <c r="F11" i="44"/>
  <c r="D11" i="44"/>
  <c r="C11" i="44"/>
  <c r="B11" i="44"/>
  <c r="BG17" i="55"/>
  <c r="BF17" i="55"/>
  <c r="BE17" i="55"/>
  <c r="BC17" i="55"/>
  <c r="BB17" i="55"/>
  <c r="BA17" i="55"/>
  <c r="AY17" i="55"/>
  <c r="AX17" i="55"/>
  <c r="AW17" i="55"/>
  <c r="AU17" i="55"/>
  <c r="AT17" i="55"/>
  <c r="AS17" i="55"/>
  <c r="AQ17" i="55"/>
  <c r="AP17" i="55"/>
  <c r="AO17" i="55"/>
  <c r="AM17" i="55"/>
  <c r="AL17" i="55"/>
  <c r="AK17" i="55"/>
  <c r="AI17" i="55"/>
  <c r="AH17" i="55"/>
  <c r="AG17" i="55"/>
  <c r="BG16" i="55"/>
  <c r="BF16" i="55"/>
  <c r="BE16" i="55"/>
  <c r="BC16" i="55"/>
  <c r="BB16" i="55"/>
  <c r="BA16" i="55"/>
  <c r="AY16" i="55"/>
  <c r="AX16" i="55"/>
  <c r="AW16" i="55"/>
  <c r="AU16" i="55"/>
  <c r="AT16" i="55"/>
  <c r="AS16" i="55"/>
  <c r="AQ16" i="55"/>
  <c r="AP16" i="55"/>
  <c r="AO16" i="55"/>
  <c r="AM16" i="55"/>
  <c r="AL16" i="55"/>
  <c r="AK16" i="55"/>
  <c r="AI16" i="55"/>
  <c r="AH16" i="55"/>
  <c r="AG16" i="55"/>
  <c r="BG15" i="55"/>
  <c r="BF15" i="55"/>
  <c r="BE15" i="55"/>
  <c r="BC15" i="55"/>
  <c r="BB15" i="55"/>
  <c r="BA15" i="55"/>
  <c r="AY15" i="55"/>
  <c r="AX15" i="55"/>
  <c r="AW15" i="55"/>
  <c r="AU15" i="55"/>
  <c r="AT15" i="55"/>
  <c r="AS15" i="55"/>
  <c r="AQ15" i="55"/>
  <c r="AP15" i="55"/>
  <c r="AO15" i="55"/>
  <c r="AM15" i="55"/>
  <c r="AL15" i="55"/>
  <c r="AK15" i="55"/>
  <c r="AI15" i="55"/>
  <c r="AH15" i="55"/>
  <c r="AG15" i="55"/>
  <c r="BG14" i="55"/>
  <c r="BF14" i="55"/>
  <c r="BE14" i="55"/>
  <c r="BC14" i="55"/>
  <c r="BB14" i="55"/>
  <c r="BA14" i="55"/>
  <c r="AY14" i="55"/>
  <c r="AX14" i="55"/>
  <c r="AW14" i="55"/>
  <c r="AU14" i="55"/>
  <c r="AT14" i="55"/>
  <c r="AS14" i="55"/>
  <c r="AQ14" i="55"/>
  <c r="AP14" i="55"/>
  <c r="AO14" i="55"/>
  <c r="AM14" i="55"/>
  <c r="AL14" i="55"/>
  <c r="AK14" i="55"/>
  <c r="AI14" i="55"/>
  <c r="AH14" i="55"/>
  <c r="AG14" i="55"/>
  <c r="BG13" i="55"/>
  <c r="BF13" i="55"/>
  <c r="BE13" i="55"/>
  <c r="BC13" i="55"/>
  <c r="BB13" i="55"/>
  <c r="BA13" i="55"/>
  <c r="AY13" i="55"/>
  <c r="AX13" i="55"/>
  <c r="AW13" i="55"/>
  <c r="AU13" i="55"/>
  <c r="AT13" i="55"/>
  <c r="AS13" i="55"/>
  <c r="AQ13" i="55"/>
  <c r="AP13" i="55"/>
  <c r="AO13" i="55"/>
  <c r="AM13" i="55"/>
  <c r="AL13" i="55"/>
  <c r="AK13" i="55"/>
  <c r="AI13" i="55"/>
  <c r="AH13" i="55"/>
  <c r="AG13" i="55"/>
  <c r="BG12" i="55"/>
  <c r="BF12" i="55"/>
  <c r="BE12" i="55"/>
  <c r="BC12" i="55"/>
  <c r="BB12" i="55"/>
  <c r="BA12" i="55"/>
  <c r="AY12" i="55"/>
  <c r="AX12" i="55"/>
  <c r="AW12" i="55"/>
  <c r="AU12" i="55"/>
  <c r="AT12" i="55"/>
  <c r="AS12" i="55"/>
  <c r="AQ12" i="55"/>
  <c r="AP12" i="55"/>
  <c r="AO12" i="55"/>
  <c r="AM12" i="55"/>
  <c r="AL12" i="55"/>
  <c r="AK12" i="55"/>
  <c r="AI12" i="55"/>
  <c r="AH12" i="55"/>
  <c r="AG12" i="55"/>
  <c r="BG11" i="55"/>
  <c r="BF11" i="55"/>
  <c r="BE11" i="55"/>
  <c r="BC11" i="55"/>
  <c r="BB11" i="55"/>
  <c r="BA11" i="55"/>
  <c r="AY11" i="55"/>
  <c r="AX11" i="55"/>
  <c r="AW11" i="55"/>
  <c r="AU11" i="55"/>
  <c r="AT11" i="55"/>
  <c r="AS11" i="55"/>
  <c r="AQ11" i="55"/>
  <c r="AP11" i="55"/>
  <c r="AO11" i="55"/>
  <c r="AM11" i="55"/>
  <c r="AL11" i="55"/>
  <c r="AK11" i="55"/>
  <c r="AI11" i="55"/>
  <c r="AH11" i="55"/>
  <c r="AG11" i="55"/>
  <c r="BG9" i="55"/>
  <c r="BF9" i="55"/>
  <c r="BE9" i="55"/>
  <c r="BC9" i="55"/>
  <c r="BB9" i="55"/>
  <c r="BA9" i="55"/>
  <c r="AY9" i="55"/>
  <c r="AX9" i="55"/>
  <c r="AW9" i="55"/>
  <c r="AU9" i="55"/>
  <c r="AT9" i="55"/>
  <c r="AS9" i="55"/>
  <c r="AQ9" i="55"/>
  <c r="AP9" i="55"/>
  <c r="AO9" i="55"/>
  <c r="AM9" i="55"/>
  <c r="AL9" i="55"/>
  <c r="AK9" i="55"/>
  <c r="AI9" i="55"/>
  <c r="AH9" i="55"/>
  <c r="AG9" i="55"/>
  <c r="BH12" i="43"/>
  <c r="BG12" i="43"/>
  <c r="BF12" i="43"/>
  <c r="BD12" i="43"/>
  <c r="BC12" i="43"/>
  <c r="BB12" i="43"/>
  <c r="AZ12" i="43"/>
  <c r="AY12" i="43"/>
  <c r="AX12" i="43"/>
  <c r="AV12" i="43"/>
  <c r="AU12" i="43"/>
  <c r="AT12" i="43"/>
  <c r="AR12" i="43"/>
  <c r="AQ12" i="43"/>
  <c r="AP12" i="43"/>
  <c r="AN12" i="43"/>
  <c r="AM12" i="43"/>
  <c r="AL12" i="43"/>
  <c r="AJ12" i="43"/>
  <c r="AI12" i="43"/>
  <c r="AH12" i="43"/>
  <c r="BH11" i="43"/>
  <c r="BG11" i="43"/>
  <c r="BF11" i="43"/>
  <c r="BD11" i="43"/>
  <c r="BC11" i="43"/>
  <c r="BB11" i="43"/>
  <c r="AZ11" i="43"/>
  <c r="AY11" i="43"/>
  <c r="AX11" i="43"/>
  <c r="AV11" i="43"/>
  <c r="AU11" i="43"/>
  <c r="AT11" i="43"/>
  <c r="AR11" i="43"/>
  <c r="AQ11" i="43"/>
  <c r="AP11" i="43"/>
  <c r="AN11" i="43"/>
  <c r="AM11" i="43"/>
  <c r="AL11" i="43"/>
  <c r="AJ11" i="43"/>
  <c r="AI11" i="43"/>
  <c r="AH11" i="43"/>
  <c r="BH10" i="43"/>
  <c r="BG10" i="43"/>
  <c r="BF10" i="43"/>
  <c r="BD10" i="43"/>
  <c r="BC10" i="43"/>
  <c r="BB10" i="43"/>
  <c r="AZ10" i="43"/>
  <c r="AY10" i="43"/>
  <c r="AX10" i="43"/>
  <c r="AV10" i="43"/>
  <c r="AU10" i="43"/>
  <c r="AT10" i="43"/>
  <c r="AR10" i="43"/>
  <c r="AQ10" i="43"/>
  <c r="AP10" i="43"/>
  <c r="AN10" i="43"/>
  <c r="AM10" i="43"/>
  <c r="AL10" i="43"/>
  <c r="AJ10" i="43"/>
  <c r="AI10" i="43"/>
  <c r="AH10" i="43"/>
  <c r="BH9" i="43"/>
  <c r="BG9" i="43"/>
  <c r="BF9" i="43"/>
  <c r="BD9" i="43"/>
  <c r="BC9" i="43"/>
  <c r="BB9" i="43"/>
  <c r="AZ9" i="43"/>
  <c r="AY9" i="43"/>
  <c r="AX9" i="43"/>
  <c r="AV9" i="43"/>
  <c r="AU9" i="43"/>
  <c r="AT9" i="43"/>
  <c r="AR9" i="43"/>
  <c r="AQ9" i="43"/>
  <c r="AP9" i="43"/>
  <c r="AN9" i="43"/>
  <c r="AM9" i="43"/>
  <c r="AL9" i="43"/>
  <c r="AJ9" i="43"/>
  <c r="AI9" i="43"/>
  <c r="AH9" i="43"/>
  <c r="BH17" i="54"/>
  <c r="AB59" i="54" s="1"/>
  <c r="BG17" i="54"/>
  <c r="AA59" i="54" s="1"/>
  <c r="BF17" i="54"/>
  <c r="Z59" i="54" s="1"/>
  <c r="BD17" i="54"/>
  <c r="BC17" i="54"/>
  <c r="BB17" i="54"/>
  <c r="AZ17" i="54"/>
  <c r="AY17" i="54"/>
  <c r="AX17" i="54"/>
  <c r="AV17" i="54"/>
  <c r="AU17" i="54"/>
  <c r="AT17" i="54"/>
  <c r="AR17" i="54"/>
  <c r="AQ17" i="54"/>
  <c r="AP17" i="54"/>
  <c r="AN17" i="54"/>
  <c r="AM17" i="54"/>
  <c r="AL17" i="54"/>
  <c r="AJ17" i="54"/>
  <c r="AI17" i="54"/>
  <c r="AH17" i="54"/>
  <c r="BH16" i="54"/>
  <c r="AB58" i="54" s="1"/>
  <c r="BG16" i="54"/>
  <c r="AA58" i="54" s="1"/>
  <c r="BF16" i="54"/>
  <c r="Z58" i="54" s="1"/>
  <c r="BD16" i="54"/>
  <c r="BC16" i="54"/>
  <c r="BB16" i="54"/>
  <c r="AZ16" i="54"/>
  <c r="AY16" i="54"/>
  <c r="AX16" i="54"/>
  <c r="AV16" i="54"/>
  <c r="AU16" i="54"/>
  <c r="AT16" i="54"/>
  <c r="AR16" i="54"/>
  <c r="AQ16" i="54"/>
  <c r="AP16" i="54"/>
  <c r="AN16" i="54"/>
  <c r="AM16" i="54"/>
  <c r="AL16" i="54"/>
  <c r="AJ16" i="54"/>
  <c r="AI16" i="54"/>
  <c r="AH16" i="54"/>
  <c r="BH15" i="54"/>
  <c r="AB57" i="54" s="1"/>
  <c r="BG15" i="54"/>
  <c r="AA57" i="54" s="1"/>
  <c r="BF15" i="54"/>
  <c r="Z57" i="54" s="1"/>
  <c r="BD15" i="54"/>
  <c r="BC15" i="54"/>
  <c r="BB15" i="54"/>
  <c r="AZ15" i="54"/>
  <c r="AY15" i="54"/>
  <c r="AX15" i="54"/>
  <c r="AV15" i="54"/>
  <c r="AU15" i="54"/>
  <c r="AT15" i="54"/>
  <c r="AR15" i="54"/>
  <c r="AQ15" i="54"/>
  <c r="AP15" i="54"/>
  <c r="AN15" i="54"/>
  <c r="AM15" i="54"/>
  <c r="AL15" i="54"/>
  <c r="AJ15" i="54"/>
  <c r="AI15" i="54"/>
  <c r="AH15" i="54"/>
  <c r="BH14" i="54"/>
  <c r="AB56" i="54" s="1"/>
  <c r="BG14" i="54"/>
  <c r="AA56" i="54" s="1"/>
  <c r="BF14" i="54"/>
  <c r="Z56" i="54" s="1"/>
  <c r="BD14" i="54"/>
  <c r="BC14" i="54"/>
  <c r="BB14" i="54"/>
  <c r="AZ14" i="54"/>
  <c r="AY14" i="54"/>
  <c r="AX14" i="54"/>
  <c r="AV14" i="54"/>
  <c r="AU14" i="54"/>
  <c r="AT14" i="54"/>
  <c r="AR14" i="54"/>
  <c r="AQ14" i="54"/>
  <c r="AP14" i="54"/>
  <c r="AN14" i="54"/>
  <c r="AM14" i="54"/>
  <c r="AL14" i="54"/>
  <c r="AJ14" i="54"/>
  <c r="AI14" i="54"/>
  <c r="AH14" i="54"/>
  <c r="BH13" i="54"/>
  <c r="AB55" i="54" s="1"/>
  <c r="BG13" i="54"/>
  <c r="AA55" i="54" s="1"/>
  <c r="BF13" i="54"/>
  <c r="Z55" i="54" s="1"/>
  <c r="BD13" i="54"/>
  <c r="BC13" i="54"/>
  <c r="BB13" i="54"/>
  <c r="AZ13" i="54"/>
  <c r="AY13" i="54"/>
  <c r="AX13" i="54"/>
  <c r="AV13" i="54"/>
  <c r="AU13" i="54"/>
  <c r="AT13" i="54"/>
  <c r="AR13" i="54"/>
  <c r="AQ13" i="54"/>
  <c r="AP13" i="54"/>
  <c r="AN13" i="54"/>
  <c r="AM13" i="54"/>
  <c r="AL13" i="54"/>
  <c r="AJ13" i="54"/>
  <c r="AI13" i="54"/>
  <c r="AH13" i="54"/>
  <c r="BH12" i="54"/>
  <c r="AB54" i="54" s="1"/>
  <c r="BG12" i="54"/>
  <c r="AA54" i="54" s="1"/>
  <c r="BF12" i="54"/>
  <c r="Z54" i="54" s="1"/>
  <c r="BD12" i="54"/>
  <c r="BC12" i="54"/>
  <c r="BB12" i="54"/>
  <c r="AZ12" i="54"/>
  <c r="AY12" i="54"/>
  <c r="AX12" i="54"/>
  <c r="AV12" i="54"/>
  <c r="AU12" i="54"/>
  <c r="AT12" i="54"/>
  <c r="AR12" i="54"/>
  <c r="AQ12" i="54"/>
  <c r="AP12" i="54"/>
  <c r="AN12" i="54"/>
  <c r="AM12" i="54"/>
  <c r="AL12" i="54"/>
  <c r="AJ12" i="54"/>
  <c r="AI12" i="54"/>
  <c r="AH12" i="54"/>
  <c r="BH11" i="54"/>
  <c r="AB53" i="54" s="1"/>
  <c r="BG11" i="54"/>
  <c r="AA53" i="54" s="1"/>
  <c r="BF11" i="54"/>
  <c r="Z53" i="54" s="1"/>
  <c r="BD11" i="54"/>
  <c r="BC11" i="54"/>
  <c r="BB11" i="54"/>
  <c r="AZ11" i="54"/>
  <c r="AY11" i="54"/>
  <c r="AX11" i="54"/>
  <c r="AV11" i="54"/>
  <c r="AU11" i="54"/>
  <c r="AT11" i="54"/>
  <c r="AR11" i="54"/>
  <c r="AQ11" i="54"/>
  <c r="AP11" i="54"/>
  <c r="AN11" i="54"/>
  <c r="AM11" i="54"/>
  <c r="AL11" i="54"/>
  <c r="AJ11" i="54"/>
  <c r="AI11" i="54"/>
  <c r="AH11" i="54"/>
  <c r="BH9" i="54"/>
  <c r="AB51" i="54" s="1"/>
  <c r="BG9" i="54"/>
  <c r="AA51" i="54" s="1"/>
  <c r="BF9" i="54"/>
  <c r="Z51" i="54" s="1"/>
  <c r="BD9" i="54"/>
  <c r="BC9" i="54"/>
  <c r="BB9" i="54"/>
  <c r="AZ9" i="54"/>
  <c r="AY9" i="54"/>
  <c r="AX9" i="54"/>
  <c r="AV9" i="54"/>
  <c r="AU9" i="54"/>
  <c r="AT9" i="54"/>
  <c r="AR9" i="54"/>
  <c r="AQ9" i="54"/>
  <c r="AP9" i="54"/>
  <c r="AN9" i="54"/>
  <c r="AM9" i="54"/>
  <c r="AL9" i="54"/>
  <c r="AJ9" i="54"/>
  <c r="AI9" i="54"/>
  <c r="AH9" i="54"/>
  <c r="BH12" i="42"/>
  <c r="BG12" i="42"/>
  <c r="BF12" i="42"/>
  <c r="BD12" i="42"/>
  <c r="BC12" i="42"/>
  <c r="BB12" i="42"/>
  <c r="AZ12" i="42"/>
  <c r="AY12" i="42"/>
  <c r="AX12" i="42"/>
  <c r="AV12" i="42"/>
  <c r="AU12" i="42"/>
  <c r="AT12" i="42"/>
  <c r="AR12" i="42"/>
  <c r="AQ12" i="42"/>
  <c r="AP12" i="42"/>
  <c r="AN12" i="42"/>
  <c r="AM12" i="42"/>
  <c r="AL12" i="42"/>
  <c r="AJ12" i="42"/>
  <c r="AI12" i="42"/>
  <c r="AH12" i="42"/>
  <c r="BH11" i="42"/>
  <c r="BG11" i="42"/>
  <c r="BF11" i="42"/>
  <c r="BD11" i="42"/>
  <c r="BC11" i="42"/>
  <c r="BB11" i="42"/>
  <c r="AZ11" i="42"/>
  <c r="AY11" i="42"/>
  <c r="AX11" i="42"/>
  <c r="AV11" i="42"/>
  <c r="AU11" i="42"/>
  <c r="AT11" i="42"/>
  <c r="AR11" i="42"/>
  <c r="AQ11" i="42"/>
  <c r="AP11" i="42"/>
  <c r="AN11" i="42"/>
  <c r="AM11" i="42"/>
  <c r="AL11" i="42"/>
  <c r="AJ11" i="42"/>
  <c r="AI11" i="42"/>
  <c r="AH11" i="42"/>
  <c r="BH10" i="42"/>
  <c r="BG10" i="42"/>
  <c r="BF10" i="42"/>
  <c r="BD10" i="42"/>
  <c r="BC10" i="42"/>
  <c r="BB10" i="42"/>
  <c r="AZ10" i="42"/>
  <c r="AY10" i="42"/>
  <c r="AX10" i="42"/>
  <c r="AV10" i="42"/>
  <c r="AU10" i="42"/>
  <c r="AT10" i="42"/>
  <c r="AR10" i="42"/>
  <c r="AQ10" i="42"/>
  <c r="AP10" i="42"/>
  <c r="AN10" i="42"/>
  <c r="AM10" i="42"/>
  <c r="AL10" i="42"/>
  <c r="AJ10" i="42"/>
  <c r="AI10" i="42"/>
  <c r="AH10" i="42"/>
  <c r="BH9" i="42"/>
  <c r="BG9" i="42"/>
  <c r="BF9" i="42"/>
  <c r="BD9" i="42"/>
  <c r="BC9" i="42"/>
  <c r="BB9" i="42"/>
  <c r="AZ9" i="42"/>
  <c r="AY9" i="42"/>
  <c r="AX9" i="42"/>
  <c r="AV9" i="42"/>
  <c r="AU9" i="42"/>
  <c r="AT9" i="42"/>
  <c r="AR9" i="42"/>
  <c r="AQ9" i="42"/>
  <c r="AP9" i="42"/>
  <c r="AN9" i="42"/>
  <c r="AM9" i="42"/>
  <c r="AL9" i="42"/>
  <c r="AJ9" i="42"/>
  <c r="AI9" i="42"/>
  <c r="AH9" i="42"/>
  <c r="BI60" i="53"/>
  <c r="BH60" i="53"/>
  <c r="BG60" i="53"/>
  <c r="BE60" i="53"/>
  <c r="BD60" i="53"/>
  <c r="BC60" i="53"/>
  <c r="BA60" i="53"/>
  <c r="AZ60" i="53"/>
  <c r="AY60" i="53"/>
  <c r="AW60" i="53"/>
  <c r="AV60" i="53"/>
  <c r="AU60" i="53"/>
  <c r="AS60" i="53"/>
  <c r="AR60" i="53"/>
  <c r="AQ60" i="53"/>
  <c r="AO60" i="53"/>
  <c r="AN60" i="53"/>
  <c r="AM60" i="53"/>
  <c r="AK60" i="53"/>
  <c r="AJ60" i="53"/>
  <c r="AI60" i="53"/>
  <c r="BI59" i="53"/>
  <c r="BH59" i="53"/>
  <c r="BG59" i="53"/>
  <c r="BE59" i="53"/>
  <c r="BD59" i="53"/>
  <c r="BC59" i="53"/>
  <c r="BA59" i="53"/>
  <c r="AZ59" i="53"/>
  <c r="AY59" i="53"/>
  <c r="AW59" i="53"/>
  <c r="AV59" i="53"/>
  <c r="AU59" i="53"/>
  <c r="AS59" i="53"/>
  <c r="AR59" i="53"/>
  <c r="AQ59" i="53"/>
  <c r="AO59" i="53"/>
  <c r="AN59" i="53"/>
  <c r="AM59" i="53"/>
  <c r="AK59" i="53"/>
  <c r="AJ59" i="53"/>
  <c r="AI59" i="53"/>
  <c r="BI58" i="53"/>
  <c r="BH58" i="53"/>
  <c r="BG58" i="53"/>
  <c r="BE58" i="53"/>
  <c r="BD58" i="53"/>
  <c r="BC58" i="53"/>
  <c r="BA58" i="53"/>
  <c r="AZ58" i="53"/>
  <c r="AY58" i="53"/>
  <c r="AW58" i="53"/>
  <c r="AV58" i="53"/>
  <c r="AU58" i="53"/>
  <c r="AS58" i="53"/>
  <c r="AR58" i="53"/>
  <c r="AQ58" i="53"/>
  <c r="AO58" i="53"/>
  <c r="AN58" i="53"/>
  <c r="AM58" i="53"/>
  <c r="AK58" i="53"/>
  <c r="AJ58" i="53"/>
  <c r="AI58" i="53"/>
  <c r="BI57" i="53"/>
  <c r="BH57" i="53"/>
  <c r="BG57" i="53"/>
  <c r="BE57" i="53"/>
  <c r="BD57" i="53"/>
  <c r="BC57" i="53"/>
  <c r="BA57" i="53"/>
  <c r="AZ57" i="53"/>
  <c r="AY57" i="53"/>
  <c r="AW57" i="53"/>
  <c r="AV57" i="53"/>
  <c r="AU57" i="53"/>
  <c r="AS57" i="53"/>
  <c r="AR57" i="53"/>
  <c r="AQ57" i="53"/>
  <c r="AO57" i="53"/>
  <c r="AN57" i="53"/>
  <c r="AM57" i="53"/>
  <c r="AK57" i="53"/>
  <c r="AJ57" i="53"/>
  <c r="AI57" i="53"/>
  <c r="BI56" i="53"/>
  <c r="BH56" i="53"/>
  <c r="BG56" i="53"/>
  <c r="BE56" i="53"/>
  <c r="BD56" i="53"/>
  <c r="BC56" i="53"/>
  <c r="BA56" i="53"/>
  <c r="AZ56" i="53"/>
  <c r="AY56" i="53"/>
  <c r="AW56" i="53"/>
  <c r="AV56" i="53"/>
  <c r="AU56" i="53"/>
  <c r="AS56" i="53"/>
  <c r="AR56" i="53"/>
  <c r="AQ56" i="53"/>
  <c r="AO56" i="53"/>
  <c r="AN56" i="53"/>
  <c r="AM56" i="53"/>
  <c r="AK56" i="53"/>
  <c r="AJ56" i="53"/>
  <c r="AI56" i="53"/>
  <c r="BI55" i="53"/>
  <c r="BH55" i="53"/>
  <c r="BG55" i="53"/>
  <c r="BE55" i="53"/>
  <c r="BD55" i="53"/>
  <c r="BC55" i="53"/>
  <c r="BA55" i="53"/>
  <c r="AZ55" i="53"/>
  <c r="AY55" i="53"/>
  <c r="AW55" i="53"/>
  <c r="AV55" i="53"/>
  <c r="AU55" i="53"/>
  <c r="AS55" i="53"/>
  <c r="AR55" i="53"/>
  <c r="AQ55" i="53"/>
  <c r="AO55" i="53"/>
  <c r="AN55" i="53"/>
  <c r="AM55" i="53"/>
  <c r="AK55" i="53"/>
  <c r="AJ55" i="53"/>
  <c r="AI55" i="53"/>
  <c r="BI54" i="53"/>
  <c r="BH54" i="53"/>
  <c r="BG54" i="53"/>
  <c r="BE54" i="53"/>
  <c r="BD54" i="53"/>
  <c r="BC54" i="53"/>
  <c r="BA54" i="53"/>
  <c r="AZ54" i="53"/>
  <c r="AY54" i="53"/>
  <c r="AW54" i="53"/>
  <c r="AV54" i="53"/>
  <c r="AU54" i="53"/>
  <c r="AS54" i="53"/>
  <c r="AR54" i="53"/>
  <c r="AQ54" i="53"/>
  <c r="AO54" i="53"/>
  <c r="AN54" i="53"/>
  <c r="AM54" i="53"/>
  <c r="AK54" i="53"/>
  <c r="AJ54" i="53"/>
  <c r="AI54" i="53"/>
  <c r="BI52" i="53"/>
  <c r="BH52" i="53"/>
  <c r="BG52" i="53"/>
  <c r="BE52" i="53"/>
  <c r="BD52" i="53"/>
  <c r="BC52" i="53"/>
  <c r="BA52" i="53"/>
  <c r="AZ52" i="53"/>
  <c r="AY52" i="53"/>
  <c r="AW52" i="53"/>
  <c r="AV52" i="53"/>
  <c r="AU52" i="53"/>
  <c r="AS52" i="53"/>
  <c r="AR52" i="53"/>
  <c r="AQ52" i="53"/>
  <c r="AO52" i="53"/>
  <c r="AN52" i="53"/>
  <c r="AM52" i="53"/>
  <c r="AK52" i="53"/>
  <c r="AJ52" i="53"/>
  <c r="AI52" i="53"/>
  <c r="B52" i="48"/>
  <c r="C52" i="48"/>
  <c r="D52" i="48"/>
  <c r="E52" i="48"/>
  <c r="F52" i="48"/>
  <c r="G52" i="48"/>
  <c r="H52" i="48"/>
  <c r="I52" i="48"/>
  <c r="J52" i="48"/>
  <c r="K52" i="48"/>
  <c r="L52" i="48"/>
  <c r="M52" i="48"/>
  <c r="N52" i="48"/>
  <c r="O52" i="48"/>
  <c r="P52" i="48"/>
  <c r="Q52" i="48"/>
  <c r="R52" i="48"/>
  <c r="S52" i="48"/>
  <c r="T52" i="48"/>
  <c r="U52" i="48"/>
  <c r="V52" i="48"/>
  <c r="W52" i="48"/>
  <c r="X52" i="48"/>
  <c r="Y52" i="48"/>
  <c r="B53" i="48"/>
  <c r="C53" i="48"/>
  <c r="D53" i="48"/>
  <c r="E53" i="48"/>
  <c r="F53" i="48"/>
  <c r="G53" i="48"/>
  <c r="H53" i="48"/>
  <c r="I53" i="48"/>
  <c r="J53" i="48"/>
  <c r="K53" i="48"/>
  <c r="L53" i="48"/>
  <c r="M53" i="48"/>
  <c r="N53" i="48"/>
  <c r="O53" i="48"/>
  <c r="P53" i="48"/>
  <c r="Q53" i="48"/>
  <c r="R53" i="48"/>
  <c r="S53" i="48"/>
  <c r="T53" i="48"/>
  <c r="U53" i="48"/>
  <c r="V53" i="48"/>
  <c r="W53" i="48"/>
  <c r="X53" i="48"/>
  <c r="Y53" i="48"/>
  <c r="B54" i="48"/>
  <c r="C54" i="48"/>
  <c r="D54" i="48"/>
  <c r="E54" i="48"/>
  <c r="F54" i="48"/>
  <c r="G54" i="48"/>
  <c r="H54" i="48"/>
  <c r="I54" i="48"/>
  <c r="J54" i="48"/>
  <c r="K54" i="48"/>
  <c r="L54" i="48"/>
  <c r="M54" i="48"/>
  <c r="N54" i="48"/>
  <c r="O54" i="48"/>
  <c r="P54" i="48"/>
  <c r="Q54" i="48"/>
  <c r="R54" i="48"/>
  <c r="S54" i="48"/>
  <c r="T54" i="48"/>
  <c r="U54" i="48"/>
  <c r="V54" i="48"/>
  <c r="W54" i="48"/>
  <c r="X54" i="48"/>
  <c r="Y54" i="48"/>
  <c r="B55" i="48"/>
  <c r="C55" i="48"/>
  <c r="D55" i="48"/>
  <c r="E55" i="48"/>
  <c r="F55" i="48"/>
  <c r="G55" i="48"/>
  <c r="H55" i="48"/>
  <c r="I55" i="48"/>
  <c r="J55" i="48"/>
  <c r="K55" i="48"/>
  <c r="L55" i="48"/>
  <c r="M55" i="48"/>
  <c r="N55" i="48"/>
  <c r="O55" i="48"/>
  <c r="P55" i="48"/>
  <c r="Q55" i="48"/>
  <c r="R55" i="48"/>
  <c r="S55" i="48"/>
  <c r="T55" i="48"/>
  <c r="U55" i="48"/>
  <c r="V55" i="48"/>
  <c r="W55" i="48"/>
  <c r="X55" i="48"/>
  <c r="Y55" i="48"/>
  <c r="B56" i="48"/>
  <c r="C56" i="48"/>
  <c r="D56" i="48"/>
  <c r="E56" i="48"/>
  <c r="F56" i="48"/>
  <c r="G56" i="48"/>
  <c r="H56" i="48"/>
  <c r="I56" i="48"/>
  <c r="J56" i="48"/>
  <c r="K56" i="48"/>
  <c r="L56" i="48"/>
  <c r="M56" i="48"/>
  <c r="N56" i="48"/>
  <c r="O56" i="48"/>
  <c r="P56" i="48"/>
  <c r="Q56" i="48"/>
  <c r="R56" i="48"/>
  <c r="S56" i="48"/>
  <c r="T56" i="48"/>
  <c r="U56" i="48"/>
  <c r="V56" i="48"/>
  <c r="W56" i="48"/>
  <c r="X56" i="48"/>
  <c r="Y56" i="48"/>
  <c r="B58" i="48"/>
  <c r="C58" i="48"/>
  <c r="D58" i="48"/>
  <c r="E58" i="48"/>
  <c r="F58" i="48"/>
  <c r="G58" i="48"/>
  <c r="H58" i="48"/>
  <c r="I58" i="48"/>
  <c r="J58" i="48"/>
  <c r="K58" i="48"/>
  <c r="L58" i="48"/>
  <c r="M58" i="48"/>
  <c r="N58" i="48"/>
  <c r="O58" i="48"/>
  <c r="P58" i="48"/>
  <c r="Q58" i="48"/>
  <c r="R58" i="48"/>
  <c r="S58" i="48"/>
  <c r="T58" i="48"/>
  <c r="U58" i="48"/>
  <c r="V58" i="48"/>
  <c r="W58" i="48"/>
  <c r="X58" i="48"/>
  <c r="Y58" i="48"/>
  <c r="B59" i="48"/>
  <c r="C59" i="48"/>
  <c r="D59" i="48"/>
  <c r="E59" i="48"/>
  <c r="F59" i="48"/>
  <c r="G59" i="48"/>
  <c r="H59" i="48"/>
  <c r="I59" i="48"/>
  <c r="J59" i="48"/>
  <c r="K59" i="48"/>
  <c r="L59" i="48"/>
  <c r="M59" i="48"/>
  <c r="N59" i="48"/>
  <c r="O59" i="48"/>
  <c r="P59" i="48"/>
  <c r="Q59" i="48"/>
  <c r="R59" i="48"/>
  <c r="S59" i="48"/>
  <c r="T59" i="48"/>
  <c r="U59" i="48"/>
  <c r="V59" i="48"/>
  <c r="W59" i="48"/>
  <c r="X59" i="48"/>
  <c r="Y59" i="48"/>
  <c r="B60" i="48"/>
  <c r="C60" i="48"/>
  <c r="D60" i="48"/>
  <c r="E60" i="48"/>
  <c r="F60" i="48"/>
  <c r="G60" i="48"/>
  <c r="H60" i="48"/>
  <c r="I60" i="48"/>
  <c r="J60" i="48"/>
  <c r="K60" i="48"/>
  <c r="L60" i="48"/>
  <c r="M60" i="48"/>
  <c r="N60" i="48"/>
  <c r="O60" i="48"/>
  <c r="P60" i="48"/>
  <c r="Q60" i="48"/>
  <c r="R60" i="48"/>
  <c r="S60" i="48"/>
  <c r="T60" i="48"/>
  <c r="U60" i="48"/>
  <c r="V60" i="48"/>
  <c r="W60" i="48"/>
  <c r="X60" i="48"/>
  <c r="Y60" i="48"/>
  <c r="B62" i="48"/>
  <c r="C62" i="48"/>
  <c r="D62" i="48"/>
  <c r="E62" i="48"/>
  <c r="F62" i="48"/>
  <c r="G62" i="48"/>
  <c r="H62" i="48"/>
  <c r="I62" i="48"/>
  <c r="J62" i="48"/>
  <c r="K62" i="48"/>
  <c r="L62" i="48"/>
  <c r="M62" i="48"/>
  <c r="N62" i="48"/>
  <c r="O62" i="48"/>
  <c r="P62" i="48"/>
  <c r="Q62" i="48"/>
  <c r="R62" i="48"/>
  <c r="S62" i="48"/>
  <c r="T62" i="48"/>
  <c r="U62" i="48"/>
  <c r="V62" i="48"/>
  <c r="W62" i="48"/>
  <c r="X62" i="48"/>
  <c r="Y62" i="48"/>
  <c r="Z62" i="48"/>
  <c r="AA62" i="48"/>
  <c r="AB62" i="48"/>
  <c r="B64" i="48"/>
  <c r="C64" i="48"/>
  <c r="D64" i="48"/>
  <c r="E64" i="48"/>
  <c r="F64" i="48"/>
  <c r="G64" i="48"/>
  <c r="H64" i="48"/>
  <c r="I64" i="48"/>
  <c r="J64" i="48"/>
  <c r="K64" i="48"/>
  <c r="L64" i="48"/>
  <c r="M64" i="48"/>
  <c r="N64" i="48"/>
  <c r="O64" i="48"/>
  <c r="P64" i="48"/>
  <c r="Q64" i="48"/>
  <c r="R64" i="48"/>
  <c r="S64" i="48"/>
  <c r="T64" i="48"/>
  <c r="U64" i="48"/>
  <c r="V64" i="48"/>
  <c r="W64" i="48"/>
  <c r="X64" i="48"/>
  <c r="Y64" i="48"/>
  <c r="B67" i="48"/>
  <c r="C67" i="48"/>
  <c r="D67" i="48"/>
  <c r="E67" i="48"/>
  <c r="F67" i="48"/>
  <c r="G67" i="48"/>
  <c r="H67" i="48"/>
  <c r="I67" i="48"/>
  <c r="J67" i="48"/>
  <c r="K67" i="48"/>
  <c r="L67" i="48"/>
  <c r="M67" i="48"/>
  <c r="N67" i="48"/>
  <c r="O67" i="48"/>
  <c r="P67" i="48"/>
  <c r="Q67" i="48"/>
  <c r="R67" i="48"/>
  <c r="S67" i="48"/>
  <c r="T67" i="48"/>
  <c r="U67" i="48"/>
  <c r="V67" i="48"/>
  <c r="W67" i="48"/>
  <c r="X67" i="48"/>
  <c r="Y67" i="48"/>
  <c r="B68" i="48"/>
  <c r="C68" i="48"/>
  <c r="D68" i="48"/>
  <c r="E68" i="48"/>
  <c r="F68" i="48"/>
  <c r="G68" i="48"/>
  <c r="H68" i="48"/>
  <c r="I68" i="48"/>
  <c r="J68" i="48"/>
  <c r="K68" i="48"/>
  <c r="L68" i="48"/>
  <c r="M68" i="48"/>
  <c r="N68" i="48"/>
  <c r="O68" i="48"/>
  <c r="P68" i="48"/>
  <c r="Q68" i="48"/>
  <c r="R68" i="48"/>
  <c r="S68" i="48"/>
  <c r="T68" i="48"/>
  <c r="U68" i="48"/>
  <c r="V68" i="48"/>
  <c r="W68" i="48"/>
  <c r="X68" i="48"/>
  <c r="Y68" i="48"/>
  <c r="B52" i="47"/>
  <c r="C52" i="47"/>
  <c r="D52" i="47"/>
  <c r="E52" i="47"/>
  <c r="F52" i="47"/>
  <c r="G52" i="47"/>
  <c r="H52" i="47"/>
  <c r="I52" i="47"/>
  <c r="J52" i="47"/>
  <c r="K52" i="47"/>
  <c r="L52" i="47"/>
  <c r="M52" i="47"/>
  <c r="N52" i="47"/>
  <c r="O52" i="47"/>
  <c r="P52" i="47"/>
  <c r="Q52" i="47"/>
  <c r="R52" i="47"/>
  <c r="S52" i="47"/>
  <c r="T52" i="47"/>
  <c r="U52" i="47"/>
  <c r="V52" i="47"/>
  <c r="W52" i="47"/>
  <c r="X52" i="47"/>
  <c r="Y52" i="47"/>
  <c r="B53" i="47"/>
  <c r="C53" i="47"/>
  <c r="D53" i="47"/>
  <c r="E53" i="47"/>
  <c r="F53" i="47"/>
  <c r="G53" i="47"/>
  <c r="H53" i="47"/>
  <c r="I53" i="47"/>
  <c r="J53" i="47"/>
  <c r="K53" i="47"/>
  <c r="L53" i="47"/>
  <c r="M53" i="47"/>
  <c r="N53" i="47"/>
  <c r="O53" i="47"/>
  <c r="P53" i="47"/>
  <c r="Q53" i="47"/>
  <c r="R53" i="47"/>
  <c r="S53" i="47"/>
  <c r="T53" i="47"/>
  <c r="U53" i="47"/>
  <c r="V53" i="47"/>
  <c r="W53" i="47"/>
  <c r="X53" i="47"/>
  <c r="Y53" i="47"/>
  <c r="B54" i="47"/>
  <c r="C54" i="47"/>
  <c r="D54" i="47"/>
  <c r="E54" i="47"/>
  <c r="F54" i="47"/>
  <c r="G54" i="47"/>
  <c r="H54" i="47"/>
  <c r="I54" i="47"/>
  <c r="J54" i="47"/>
  <c r="K54" i="47"/>
  <c r="L54" i="47"/>
  <c r="M54" i="47"/>
  <c r="N54" i="47"/>
  <c r="O54" i="47"/>
  <c r="P54" i="47"/>
  <c r="Q54" i="47"/>
  <c r="R54" i="47"/>
  <c r="S54" i="47"/>
  <c r="T54" i="47"/>
  <c r="U54" i="47"/>
  <c r="V54" i="47"/>
  <c r="W54" i="47"/>
  <c r="X54" i="47"/>
  <c r="Y54" i="47"/>
  <c r="B55" i="47"/>
  <c r="C55" i="47"/>
  <c r="D55" i="47"/>
  <c r="E55" i="47"/>
  <c r="F55" i="47"/>
  <c r="G55" i="47"/>
  <c r="H55" i="47"/>
  <c r="I55" i="47"/>
  <c r="J55" i="47"/>
  <c r="K55" i="47"/>
  <c r="L55" i="47"/>
  <c r="M55" i="47"/>
  <c r="N55" i="47"/>
  <c r="O55" i="47"/>
  <c r="P55" i="47"/>
  <c r="Q55" i="47"/>
  <c r="R55" i="47"/>
  <c r="S55" i="47"/>
  <c r="T55" i="47"/>
  <c r="U55" i="47"/>
  <c r="V55" i="47"/>
  <c r="W55" i="47"/>
  <c r="X55" i="47"/>
  <c r="Y55" i="47"/>
  <c r="B56" i="47"/>
  <c r="C56" i="47"/>
  <c r="D56" i="47"/>
  <c r="E56" i="47"/>
  <c r="F56" i="47"/>
  <c r="G56" i="47"/>
  <c r="H56" i="47"/>
  <c r="I56" i="47"/>
  <c r="J56" i="47"/>
  <c r="K56" i="47"/>
  <c r="L56" i="47"/>
  <c r="M56" i="47"/>
  <c r="N56" i="47"/>
  <c r="O56" i="47"/>
  <c r="P56" i="47"/>
  <c r="Q56" i="47"/>
  <c r="R56" i="47"/>
  <c r="S56" i="47"/>
  <c r="T56" i="47"/>
  <c r="U56" i="47"/>
  <c r="V56" i="47"/>
  <c r="W56" i="47"/>
  <c r="X56" i="47"/>
  <c r="Y56" i="47"/>
  <c r="B58" i="47"/>
  <c r="C58" i="47"/>
  <c r="D58" i="47"/>
  <c r="E58" i="47"/>
  <c r="F58" i="47"/>
  <c r="G58" i="47"/>
  <c r="H58" i="47"/>
  <c r="I58" i="47"/>
  <c r="J58" i="47"/>
  <c r="K58" i="47"/>
  <c r="L58" i="47"/>
  <c r="M58" i="47"/>
  <c r="N58" i="47"/>
  <c r="O58" i="47"/>
  <c r="P58" i="47"/>
  <c r="Q58" i="47"/>
  <c r="R58" i="47"/>
  <c r="S58" i="47"/>
  <c r="T58" i="47"/>
  <c r="U58" i="47"/>
  <c r="V58" i="47"/>
  <c r="W58" i="47"/>
  <c r="X58" i="47"/>
  <c r="Y58" i="47"/>
  <c r="B59" i="47"/>
  <c r="C59" i="47"/>
  <c r="D59" i="47"/>
  <c r="E59" i="47"/>
  <c r="F59" i="47"/>
  <c r="G59" i="47"/>
  <c r="H59" i="47"/>
  <c r="I59" i="47"/>
  <c r="J59" i="47"/>
  <c r="K59" i="47"/>
  <c r="L59" i="47"/>
  <c r="M59" i="47"/>
  <c r="N59" i="47"/>
  <c r="O59" i="47"/>
  <c r="P59" i="47"/>
  <c r="Q59" i="47"/>
  <c r="R59" i="47"/>
  <c r="S59" i="47"/>
  <c r="T59" i="47"/>
  <c r="U59" i="47"/>
  <c r="V59" i="47"/>
  <c r="W59" i="47"/>
  <c r="X59" i="47"/>
  <c r="Y59" i="47"/>
  <c r="B60" i="47"/>
  <c r="C60" i="47"/>
  <c r="D60" i="47"/>
  <c r="E60" i="47"/>
  <c r="F60" i="47"/>
  <c r="G60" i="47"/>
  <c r="H60" i="47"/>
  <c r="I60" i="47"/>
  <c r="J60" i="47"/>
  <c r="K60" i="47"/>
  <c r="L60" i="47"/>
  <c r="M60" i="47"/>
  <c r="N60" i="47"/>
  <c r="O60" i="47"/>
  <c r="P60" i="47"/>
  <c r="Q60" i="47"/>
  <c r="R60" i="47"/>
  <c r="S60" i="47"/>
  <c r="T60" i="47"/>
  <c r="U60" i="47"/>
  <c r="V60" i="47"/>
  <c r="W60" i="47"/>
  <c r="X60" i="47"/>
  <c r="Y60" i="47"/>
  <c r="B62" i="47"/>
  <c r="C62" i="47"/>
  <c r="D62" i="47"/>
  <c r="E62" i="47"/>
  <c r="F62" i="47"/>
  <c r="G62" i="47"/>
  <c r="H62" i="47"/>
  <c r="I62" i="47"/>
  <c r="J62" i="47"/>
  <c r="K62" i="47"/>
  <c r="L62" i="47"/>
  <c r="M62" i="47"/>
  <c r="N62" i="47"/>
  <c r="O62" i="47"/>
  <c r="P62" i="47"/>
  <c r="Q62" i="47"/>
  <c r="R62" i="47"/>
  <c r="S62" i="47"/>
  <c r="T62" i="47"/>
  <c r="U62" i="47"/>
  <c r="V62" i="47"/>
  <c r="W62" i="47"/>
  <c r="X62" i="47"/>
  <c r="Y62" i="47"/>
  <c r="B63" i="47"/>
  <c r="C63" i="47"/>
  <c r="D63" i="47"/>
  <c r="E63" i="47"/>
  <c r="F63" i="47"/>
  <c r="G63" i="47"/>
  <c r="H63" i="47"/>
  <c r="I63" i="47"/>
  <c r="J63" i="47"/>
  <c r="K63" i="47"/>
  <c r="L63" i="47"/>
  <c r="M63" i="47"/>
  <c r="N63" i="47"/>
  <c r="O63" i="47"/>
  <c r="P63" i="47"/>
  <c r="Q63" i="47"/>
  <c r="R63" i="47"/>
  <c r="S63" i="47"/>
  <c r="T63" i="47"/>
  <c r="U63" i="47"/>
  <c r="V63" i="47"/>
  <c r="W63" i="47"/>
  <c r="X63" i="47"/>
  <c r="Y63" i="47"/>
  <c r="B64" i="47"/>
  <c r="C64" i="47"/>
  <c r="D64" i="47"/>
  <c r="E64" i="47"/>
  <c r="F64" i="47"/>
  <c r="G64" i="47"/>
  <c r="H64" i="47"/>
  <c r="I64" i="47"/>
  <c r="J64" i="47"/>
  <c r="K64" i="47"/>
  <c r="L64" i="47"/>
  <c r="M64" i="47"/>
  <c r="N64" i="47"/>
  <c r="O64" i="47"/>
  <c r="P64" i="47"/>
  <c r="Q64" i="47"/>
  <c r="R64" i="47"/>
  <c r="S64" i="47"/>
  <c r="T64" i="47"/>
  <c r="U64" i="47"/>
  <c r="V64" i="47"/>
  <c r="W64" i="47"/>
  <c r="X64" i="47"/>
  <c r="Y64" i="47"/>
  <c r="B65" i="47"/>
  <c r="C65" i="47"/>
  <c r="D65" i="47"/>
  <c r="E65" i="47"/>
  <c r="F65" i="47"/>
  <c r="G65" i="47"/>
  <c r="H65" i="47"/>
  <c r="I65" i="47"/>
  <c r="J65" i="47"/>
  <c r="K65" i="47"/>
  <c r="L65" i="47"/>
  <c r="M65" i="47"/>
  <c r="N65" i="47"/>
  <c r="O65" i="47"/>
  <c r="P65" i="47"/>
  <c r="Q65" i="47"/>
  <c r="R65" i="47"/>
  <c r="S65" i="47"/>
  <c r="T65" i="47"/>
  <c r="U65" i="47"/>
  <c r="V65" i="47"/>
  <c r="W65" i="47"/>
  <c r="X65" i="47"/>
  <c r="Y65" i="47"/>
  <c r="B66" i="47"/>
  <c r="C66" i="47"/>
  <c r="D66" i="47"/>
  <c r="E66" i="47"/>
  <c r="F66" i="47"/>
  <c r="G66" i="47"/>
  <c r="H66" i="47"/>
  <c r="I66" i="47"/>
  <c r="J66" i="47"/>
  <c r="K66" i="47"/>
  <c r="L66" i="47"/>
  <c r="M66" i="47"/>
  <c r="N66" i="47"/>
  <c r="O66" i="47"/>
  <c r="P66" i="47"/>
  <c r="Q66" i="47"/>
  <c r="R66" i="47"/>
  <c r="S66" i="47"/>
  <c r="T66" i="47"/>
  <c r="U66" i="47"/>
  <c r="V66" i="47"/>
  <c r="W66" i="47"/>
  <c r="X66" i="47"/>
  <c r="Y66" i="47"/>
  <c r="B67" i="47"/>
  <c r="C67" i="47"/>
  <c r="D67" i="47"/>
  <c r="E67" i="47"/>
  <c r="F67" i="47"/>
  <c r="G67" i="47"/>
  <c r="H67" i="47"/>
  <c r="I67" i="47"/>
  <c r="J67" i="47"/>
  <c r="K67" i="47"/>
  <c r="L67" i="47"/>
  <c r="M67" i="47"/>
  <c r="N67" i="47"/>
  <c r="O67" i="47"/>
  <c r="P67" i="47"/>
  <c r="Q67" i="47"/>
  <c r="R67" i="47"/>
  <c r="S67" i="47"/>
  <c r="T67" i="47"/>
  <c r="U67" i="47"/>
  <c r="V67" i="47"/>
  <c r="W67" i="47"/>
  <c r="X67" i="47"/>
  <c r="Y67" i="47"/>
  <c r="B68" i="47"/>
  <c r="C68" i="47"/>
  <c r="D68" i="47"/>
  <c r="E68" i="47"/>
  <c r="F68" i="47"/>
  <c r="G68" i="47"/>
  <c r="H68" i="47"/>
  <c r="I68" i="47"/>
  <c r="J68" i="47"/>
  <c r="K68" i="47"/>
  <c r="L68" i="47"/>
  <c r="M68" i="47"/>
  <c r="N68" i="47"/>
  <c r="O68" i="47"/>
  <c r="P68" i="47"/>
  <c r="Q68" i="47"/>
  <c r="R68" i="47"/>
  <c r="S68" i="47"/>
  <c r="T68" i="47"/>
  <c r="U68" i="47"/>
  <c r="V68" i="47"/>
  <c r="W68" i="47"/>
  <c r="X68" i="47"/>
  <c r="Y68" i="47"/>
  <c r="B69" i="47"/>
  <c r="C69" i="47"/>
  <c r="D69" i="47"/>
  <c r="E69" i="47"/>
  <c r="F69" i="47"/>
  <c r="G69" i="47"/>
  <c r="H69" i="47"/>
  <c r="I69" i="47"/>
  <c r="J69" i="47"/>
  <c r="K69" i="47"/>
  <c r="L69" i="47"/>
  <c r="M69" i="47"/>
  <c r="N69" i="47"/>
  <c r="O69" i="47"/>
  <c r="P69" i="47"/>
  <c r="Q69" i="47"/>
  <c r="R69" i="47"/>
  <c r="S69" i="47"/>
  <c r="T69" i="47"/>
  <c r="U69" i="47"/>
  <c r="V69" i="47"/>
  <c r="W69" i="47"/>
  <c r="X69" i="47"/>
  <c r="Y69" i="47"/>
  <c r="B70" i="47"/>
  <c r="C70" i="47"/>
  <c r="D70" i="47"/>
  <c r="E70" i="47"/>
  <c r="F70" i="47"/>
  <c r="G70" i="47"/>
  <c r="H70" i="47"/>
  <c r="I70" i="47"/>
  <c r="J70" i="47"/>
  <c r="K70" i="47"/>
  <c r="L70" i="47"/>
  <c r="M70" i="47"/>
  <c r="N70" i="47"/>
  <c r="O70" i="47"/>
  <c r="P70" i="47"/>
  <c r="Q70" i="47"/>
  <c r="R70" i="47"/>
  <c r="S70" i="47"/>
  <c r="T70" i="47"/>
  <c r="U70" i="47"/>
  <c r="V70" i="47"/>
  <c r="W70" i="47"/>
  <c r="X70" i="47"/>
  <c r="Y70" i="47"/>
  <c r="B71" i="47"/>
  <c r="C71" i="47"/>
  <c r="D71" i="47"/>
  <c r="E71" i="47"/>
  <c r="F71" i="47"/>
  <c r="G71" i="47"/>
  <c r="H71" i="47"/>
  <c r="I71" i="47"/>
  <c r="J71" i="47"/>
  <c r="K71" i="47"/>
  <c r="L71" i="47"/>
  <c r="M71" i="47"/>
  <c r="N71" i="47"/>
  <c r="O71" i="47"/>
  <c r="P71" i="47"/>
  <c r="Q71" i="47"/>
  <c r="R71" i="47"/>
  <c r="S71" i="47"/>
  <c r="T71" i="47"/>
  <c r="U71" i="47"/>
  <c r="V71" i="47"/>
  <c r="W71" i="47"/>
  <c r="X71" i="47"/>
  <c r="Y71" i="47"/>
  <c r="B72" i="47"/>
  <c r="C72" i="47"/>
  <c r="D72" i="47"/>
  <c r="E72" i="47"/>
  <c r="F72" i="47"/>
  <c r="G72" i="47"/>
  <c r="H72" i="47"/>
  <c r="I72" i="47"/>
  <c r="J72" i="47"/>
  <c r="K72" i="47"/>
  <c r="L72" i="47"/>
  <c r="M72" i="47"/>
  <c r="N72" i="47"/>
  <c r="O72" i="47"/>
  <c r="P72" i="47"/>
  <c r="Q72" i="47"/>
  <c r="R72" i="47"/>
  <c r="S72" i="47"/>
  <c r="T72" i="47"/>
  <c r="U72" i="47"/>
  <c r="V72" i="47"/>
  <c r="W72" i="47"/>
  <c r="X72" i="47"/>
  <c r="Y72" i="47"/>
  <c r="B73" i="47"/>
  <c r="C73" i="47"/>
  <c r="D73" i="47"/>
  <c r="E73" i="47"/>
  <c r="F73" i="47"/>
  <c r="G73" i="47"/>
  <c r="H73" i="47"/>
  <c r="I73" i="47"/>
  <c r="J73" i="47"/>
  <c r="K73" i="47"/>
  <c r="L73" i="47"/>
  <c r="M73" i="47"/>
  <c r="N73" i="47"/>
  <c r="O73" i="47"/>
  <c r="P73" i="47"/>
  <c r="Q73" i="47"/>
  <c r="R73" i="47"/>
  <c r="S73" i="47"/>
  <c r="T73" i="47"/>
  <c r="U73" i="47"/>
  <c r="V73" i="47"/>
  <c r="W73" i="47"/>
  <c r="X73" i="47"/>
  <c r="Y73" i="47"/>
  <c r="B74" i="47"/>
  <c r="C74" i="47"/>
  <c r="D74" i="47"/>
  <c r="E74" i="47"/>
  <c r="F74" i="47"/>
  <c r="G74" i="47"/>
  <c r="H74" i="47"/>
  <c r="I74" i="47"/>
  <c r="J74" i="47"/>
  <c r="K74" i="47"/>
  <c r="L74" i="47"/>
  <c r="M74" i="47"/>
  <c r="N74" i="47"/>
  <c r="O74" i="47"/>
  <c r="P74" i="47"/>
  <c r="Q74" i="47"/>
  <c r="R74" i="47"/>
  <c r="S74" i="47"/>
  <c r="T74" i="47"/>
  <c r="U74" i="47"/>
  <c r="V74" i="47"/>
  <c r="W74" i="47"/>
  <c r="X74" i="47"/>
  <c r="Y74" i="47"/>
  <c r="B75" i="47"/>
  <c r="C75" i="47"/>
  <c r="D75" i="47"/>
  <c r="E75" i="47"/>
  <c r="F75" i="47"/>
  <c r="G75" i="47"/>
  <c r="H75" i="47"/>
  <c r="I75" i="47"/>
  <c r="J75" i="47"/>
  <c r="K75" i="47"/>
  <c r="L75" i="47"/>
  <c r="M75" i="47"/>
  <c r="N75" i="47"/>
  <c r="O75" i="47"/>
  <c r="P75" i="47"/>
  <c r="Q75" i="47"/>
  <c r="R75" i="47"/>
  <c r="S75" i="47"/>
  <c r="T75" i="47"/>
  <c r="U75" i="47"/>
  <c r="V75" i="47"/>
  <c r="W75" i="47"/>
  <c r="X75" i="47"/>
  <c r="Y75" i="47"/>
  <c r="B76" i="47"/>
  <c r="C76" i="47"/>
  <c r="D76" i="47"/>
  <c r="E76" i="47"/>
  <c r="F76" i="47"/>
  <c r="G76" i="47"/>
  <c r="H76" i="47"/>
  <c r="I76" i="47"/>
  <c r="J76" i="47"/>
  <c r="K76" i="47"/>
  <c r="L76" i="47"/>
  <c r="M76" i="47"/>
  <c r="N76" i="47"/>
  <c r="O76" i="47"/>
  <c r="P76" i="47"/>
  <c r="Q76" i="47"/>
  <c r="R76" i="47"/>
  <c r="S76" i="47"/>
  <c r="T76" i="47"/>
  <c r="U76" i="47"/>
  <c r="V76" i="47"/>
  <c r="W76" i="47"/>
  <c r="X76" i="47"/>
  <c r="Y76" i="47"/>
  <c r="BH12" i="15"/>
  <c r="BG12" i="15"/>
  <c r="BF12" i="15"/>
  <c r="BD12" i="15"/>
  <c r="BC12" i="15"/>
  <c r="BB12" i="15"/>
  <c r="AZ12" i="15"/>
  <c r="AY12" i="15"/>
  <c r="AX12" i="15"/>
  <c r="AV12" i="15"/>
  <c r="AU12" i="15"/>
  <c r="AT12" i="15"/>
  <c r="AR12" i="15"/>
  <c r="AQ12" i="15"/>
  <c r="AP12" i="15"/>
  <c r="AN12" i="15"/>
  <c r="AM12" i="15"/>
  <c r="AL12" i="15"/>
  <c r="AJ12" i="15"/>
  <c r="AI12" i="15"/>
  <c r="AH12" i="15"/>
  <c r="BH11" i="15"/>
  <c r="BG11" i="15"/>
  <c r="BF11" i="15"/>
  <c r="BD11" i="15"/>
  <c r="BC11" i="15"/>
  <c r="BB11" i="15"/>
  <c r="AZ11" i="15"/>
  <c r="AY11" i="15"/>
  <c r="AX11" i="15"/>
  <c r="AV11" i="15"/>
  <c r="AU11" i="15"/>
  <c r="AT11" i="15"/>
  <c r="AR11" i="15"/>
  <c r="AQ11" i="15"/>
  <c r="AP11" i="15"/>
  <c r="AN11" i="15"/>
  <c r="AM11" i="15"/>
  <c r="AL11" i="15"/>
  <c r="AJ11" i="15"/>
  <c r="AI11" i="15"/>
  <c r="AH11" i="15"/>
  <c r="BH10" i="15"/>
  <c r="BG10" i="15"/>
  <c r="BF10" i="15"/>
  <c r="BD10" i="15"/>
  <c r="BC10" i="15"/>
  <c r="BB10" i="15"/>
  <c r="AZ10" i="15"/>
  <c r="AY10" i="15"/>
  <c r="AX10" i="15"/>
  <c r="AV10" i="15"/>
  <c r="AU10" i="15"/>
  <c r="AT10" i="15"/>
  <c r="AR10" i="15"/>
  <c r="AQ10" i="15"/>
  <c r="AP10" i="15"/>
  <c r="AN10" i="15"/>
  <c r="AM10" i="15"/>
  <c r="AL10" i="15"/>
  <c r="AJ10" i="15"/>
  <c r="AI10" i="15"/>
  <c r="AH10" i="15"/>
  <c r="BH9" i="15"/>
  <c r="BG9" i="15"/>
  <c r="BF9" i="15"/>
  <c r="BD9" i="15"/>
  <c r="BC9" i="15"/>
  <c r="BB9" i="15"/>
  <c r="AZ9" i="15"/>
  <c r="AY9" i="15"/>
  <c r="AX9" i="15"/>
  <c r="AV9" i="15"/>
  <c r="AU9" i="15"/>
  <c r="AT9" i="15"/>
  <c r="AR9" i="15"/>
  <c r="AQ9" i="15"/>
  <c r="AP9" i="15"/>
  <c r="AN9" i="15"/>
  <c r="AM9" i="15"/>
  <c r="AL9" i="15"/>
  <c r="AJ9" i="15"/>
  <c r="AI9" i="15"/>
  <c r="AH9" i="15"/>
  <c r="M16" i="3" l="1"/>
  <c r="M11" i="3"/>
  <c r="AI9" i="37"/>
  <c r="AJ9" i="37"/>
  <c r="AL9" i="37"/>
  <c r="AM9" i="37"/>
  <c r="AN9" i="37"/>
  <c r="AP9" i="37"/>
  <c r="AQ9" i="37"/>
  <c r="AR9" i="37"/>
  <c r="AT9" i="37"/>
  <c r="AU9" i="37"/>
  <c r="AV9" i="37"/>
  <c r="AX9" i="37"/>
  <c r="AY9" i="37"/>
  <c r="AZ9" i="37"/>
  <c r="BB9" i="37"/>
  <c r="BC9" i="37"/>
  <c r="BD9" i="37"/>
  <c r="BF9" i="37"/>
  <c r="BG9" i="37"/>
  <c r="BH9" i="37"/>
  <c r="AI11" i="37"/>
  <c r="AJ11" i="37"/>
  <c r="AL11" i="37"/>
  <c r="AM11" i="37"/>
  <c r="AN11" i="37"/>
  <c r="AP11" i="37"/>
  <c r="AQ11" i="37"/>
  <c r="AR11" i="37"/>
  <c r="AT11" i="37"/>
  <c r="AU11" i="37"/>
  <c r="AV11" i="37"/>
  <c r="AX11" i="37"/>
  <c r="AY11" i="37"/>
  <c r="AZ11" i="37"/>
  <c r="BB11" i="37"/>
  <c r="BC11" i="37"/>
  <c r="BD11" i="37"/>
  <c r="BF11" i="37"/>
  <c r="BG11" i="37"/>
  <c r="BH11" i="37"/>
  <c r="AI12" i="37"/>
  <c r="AJ12" i="37"/>
  <c r="AL12" i="37"/>
  <c r="AM12" i="37"/>
  <c r="AN12" i="37"/>
  <c r="AP12" i="37"/>
  <c r="AQ12" i="37"/>
  <c r="AR12" i="37"/>
  <c r="AT12" i="37"/>
  <c r="AU12" i="37"/>
  <c r="AV12" i="37"/>
  <c r="AX12" i="37"/>
  <c r="AY12" i="37"/>
  <c r="AZ12" i="37"/>
  <c r="BB12" i="37"/>
  <c r="BC12" i="37"/>
  <c r="BD12" i="37"/>
  <c r="BF12" i="37"/>
  <c r="BG12" i="37"/>
  <c r="BH12" i="37"/>
  <c r="AI13" i="37"/>
  <c r="AJ13" i="37"/>
  <c r="AL13" i="37"/>
  <c r="AM13" i="37"/>
  <c r="AN13" i="37"/>
  <c r="AP13" i="37"/>
  <c r="AQ13" i="37"/>
  <c r="AR13" i="37"/>
  <c r="AT13" i="37"/>
  <c r="AU13" i="37"/>
  <c r="AV13" i="37"/>
  <c r="AX13" i="37"/>
  <c r="AY13" i="37"/>
  <c r="AZ13" i="37"/>
  <c r="BB13" i="37"/>
  <c r="BC13" i="37"/>
  <c r="BD13" i="37"/>
  <c r="BF13" i="37"/>
  <c r="BG13" i="37"/>
  <c r="BH13" i="37"/>
  <c r="AI14" i="37"/>
  <c r="AJ14" i="37"/>
  <c r="AL14" i="37"/>
  <c r="AM14" i="37"/>
  <c r="AN14" i="37"/>
  <c r="AP14" i="37"/>
  <c r="AQ14" i="37"/>
  <c r="AR14" i="37"/>
  <c r="AT14" i="37"/>
  <c r="AU14" i="37"/>
  <c r="AV14" i="37"/>
  <c r="AX14" i="37"/>
  <c r="AY14" i="37"/>
  <c r="AZ14" i="37"/>
  <c r="BB14" i="37"/>
  <c r="BC14" i="37"/>
  <c r="BD14" i="37"/>
  <c r="BF14" i="37"/>
  <c r="BG14" i="37"/>
  <c r="BH14" i="37"/>
  <c r="AI15" i="37"/>
  <c r="AJ15" i="37"/>
  <c r="AL15" i="37"/>
  <c r="AM15" i="37"/>
  <c r="AN15" i="37"/>
  <c r="AP15" i="37"/>
  <c r="AQ15" i="37"/>
  <c r="AR15" i="37"/>
  <c r="AT15" i="37"/>
  <c r="AU15" i="37"/>
  <c r="AV15" i="37"/>
  <c r="AX15" i="37"/>
  <c r="AY15" i="37"/>
  <c r="AZ15" i="37"/>
  <c r="BB15" i="37"/>
  <c r="BC15" i="37"/>
  <c r="BD15" i="37"/>
  <c r="BF15" i="37"/>
  <c r="BG15" i="37"/>
  <c r="BH15" i="37"/>
  <c r="AI16" i="37"/>
  <c r="AJ16" i="37"/>
  <c r="AL16" i="37"/>
  <c r="AM16" i="37"/>
  <c r="AN16" i="37"/>
  <c r="AP16" i="37"/>
  <c r="AQ16" i="37"/>
  <c r="AR16" i="37"/>
  <c r="AT16" i="37"/>
  <c r="AU16" i="37"/>
  <c r="AV16" i="37"/>
  <c r="AX16" i="37"/>
  <c r="AY16" i="37"/>
  <c r="AZ16" i="37"/>
  <c r="BB16" i="37"/>
  <c r="BC16" i="37"/>
  <c r="BD16" i="37"/>
  <c r="BF16" i="37"/>
  <c r="BG16" i="37"/>
  <c r="BH16" i="37"/>
  <c r="AI17" i="37"/>
  <c r="AJ17" i="37"/>
  <c r="AL17" i="37"/>
  <c r="AM17" i="37"/>
  <c r="AN17" i="37"/>
  <c r="AP17" i="37"/>
  <c r="AQ17" i="37"/>
  <c r="AR17" i="37"/>
  <c r="AT17" i="37"/>
  <c r="AU17" i="37"/>
  <c r="AV17" i="37"/>
  <c r="AX17" i="37"/>
  <c r="AY17" i="37"/>
  <c r="AZ17" i="37"/>
  <c r="BB17" i="37"/>
  <c r="BC17" i="37"/>
  <c r="BD17" i="37"/>
  <c r="BF17" i="37"/>
  <c r="BG17" i="37"/>
  <c r="BH17" i="37"/>
  <c r="AH17" i="37"/>
  <c r="AH16" i="37"/>
  <c r="AH15" i="37"/>
  <c r="AH14" i="37"/>
  <c r="AH13" i="37"/>
  <c r="AH12" i="37"/>
  <c r="AH11" i="37"/>
  <c r="AH9" i="37"/>
  <c r="BH13" i="11"/>
  <c r="BG13" i="11"/>
  <c r="BF13" i="11"/>
  <c r="BD13" i="11"/>
  <c r="BC13" i="11"/>
  <c r="BB13" i="11"/>
  <c r="AZ13" i="11"/>
  <c r="AY13" i="11"/>
  <c r="AX13" i="11"/>
  <c r="AV13" i="11"/>
  <c r="AU13" i="11"/>
  <c r="AT13" i="11"/>
  <c r="AR13" i="11"/>
  <c r="AQ13" i="11"/>
  <c r="AP13" i="11"/>
  <c r="AN13" i="11"/>
  <c r="AM13" i="11"/>
  <c r="AL13" i="11"/>
  <c r="AJ13" i="11"/>
  <c r="AI13" i="11"/>
  <c r="AH13" i="11"/>
  <c r="BH12" i="11"/>
  <c r="BG12" i="11"/>
  <c r="BF12" i="11"/>
  <c r="BD12" i="11"/>
  <c r="BC12" i="11"/>
  <c r="BB12" i="11"/>
  <c r="AZ12" i="11"/>
  <c r="AY12" i="11"/>
  <c r="AX12" i="11"/>
  <c r="AV12" i="11"/>
  <c r="AU12" i="11"/>
  <c r="AT12" i="11"/>
  <c r="AR12" i="11"/>
  <c r="AQ12" i="11"/>
  <c r="AP12" i="11"/>
  <c r="AN12" i="11"/>
  <c r="AM12" i="11"/>
  <c r="AL12" i="11"/>
  <c r="AJ12" i="11"/>
  <c r="AI12" i="11"/>
  <c r="AH12" i="11"/>
  <c r="BH11" i="11"/>
  <c r="BG11" i="11"/>
  <c r="BF11" i="11"/>
  <c r="BD11" i="11"/>
  <c r="BC11" i="11"/>
  <c r="BB11" i="11"/>
  <c r="AZ11" i="11"/>
  <c r="AY11" i="11"/>
  <c r="AX11" i="11"/>
  <c r="AV11" i="11"/>
  <c r="AU11" i="11"/>
  <c r="AT11" i="11"/>
  <c r="AR11" i="11"/>
  <c r="AQ11" i="11"/>
  <c r="AP11" i="11"/>
  <c r="AN11" i="11"/>
  <c r="AM11" i="11"/>
  <c r="AL11" i="11"/>
  <c r="AJ11" i="11"/>
  <c r="AI11" i="11"/>
  <c r="AH11" i="11"/>
  <c r="BH10" i="11"/>
  <c r="BG10" i="11"/>
  <c r="BF10" i="11"/>
  <c r="BD10" i="11"/>
  <c r="BC10" i="11"/>
  <c r="BB10" i="11"/>
  <c r="AZ10" i="11"/>
  <c r="AY10" i="11"/>
  <c r="AX10" i="11"/>
  <c r="AV10" i="11"/>
  <c r="AU10" i="11"/>
  <c r="AT10" i="11"/>
  <c r="AR10" i="11"/>
  <c r="AQ10" i="11"/>
  <c r="AP10" i="11"/>
  <c r="AN10" i="11"/>
  <c r="AM10" i="11"/>
  <c r="AL10" i="11"/>
  <c r="AJ10" i="11"/>
  <c r="AI10" i="11"/>
  <c r="AH10" i="11"/>
  <c r="AB13" i="11"/>
  <c r="AA13" i="11"/>
  <c r="Z13" i="11"/>
  <c r="AB12" i="11"/>
  <c r="AA12" i="11"/>
  <c r="Z12" i="11"/>
  <c r="AB11" i="11"/>
  <c r="AA11" i="11"/>
  <c r="Z11" i="11"/>
  <c r="AB10" i="11"/>
  <c r="AA10" i="11"/>
  <c r="Z10" i="11"/>
  <c r="X13" i="11"/>
  <c r="W13" i="11"/>
  <c r="V13" i="11"/>
  <c r="X12" i="11"/>
  <c r="W12" i="11"/>
  <c r="V12" i="11"/>
  <c r="X11" i="11"/>
  <c r="W11" i="11"/>
  <c r="V11" i="11"/>
  <c r="X10" i="11"/>
  <c r="W10" i="11"/>
  <c r="V10" i="11"/>
  <c r="T13" i="11"/>
  <c r="S13" i="11"/>
  <c r="R13" i="11"/>
  <c r="T12" i="11"/>
  <c r="S12" i="11"/>
  <c r="R12" i="11"/>
  <c r="T11" i="11"/>
  <c r="S11" i="11"/>
  <c r="R11" i="11"/>
  <c r="T10" i="11"/>
  <c r="S10" i="11"/>
  <c r="R10" i="11"/>
  <c r="P13" i="11"/>
  <c r="O13" i="11"/>
  <c r="N13" i="11"/>
  <c r="P12" i="11"/>
  <c r="O12" i="11"/>
  <c r="N12" i="11"/>
  <c r="P11" i="11"/>
  <c r="O11" i="11"/>
  <c r="N11" i="11"/>
  <c r="P10" i="11"/>
  <c r="O10" i="11"/>
  <c r="N10" i="11"/>
  <c r="L13" i="11"/>
  <c r="K13" i="11"/>
  <c r="J13" i="11"/>
  <c r="L12" i="11"/>
  <c r="K12" i="11"/>
  <c r="J12" i="11"/>
  <c r="L11" i="11"/>
  <c r="K11" i="11"/>
  <c r="J11" i="11"/>
  <c r="L10" i="11"/>
  <c r="K10" i="11"/>
  <c r="J10" i="11"/>
  <c r="H13" i="11"/>
  <c r="G13" i="11"/>
  <c r="F13" i="11"/>
  <c r="H12" i="11"/>
  <c r="G12" i="11"/>
  <c r="F12" i="11"/>
  <c r="H11" i="11"/>
  <c r="G11" i="11"/>
  <c r="F11" i="11"/>
  <c r="H10" i="11"/>
  <c r="G10" i="11"/>
  <c r="F10" i="11"/>
  <c r="C10" i="11"/>
  <c r="D10" i="11"/>
  <c r="C11" i="11"/>
  <c r="D11" i="11"/>
  <c r="C12" i="11"/>
  <c r="D12" i="11"/>
  <c r="C13" i="11"/>
  <c r="D13" i="11"/>
  <c r="B13" i="11"/>
  <c r="B12" i="11"/>
  <c r="B11" i="11"/>
  <c r="B10" i="11"/>
  <c r="AB17" i="37"/>
  <c r="AA17" i="37"/>
  <c r="Z17" i="37"/>
  <c r="X17" i="37"/>
  <c r="W17" i="37"/>
  <c r="V17" i="37"/>
  <c r="T17" i="37"/>
  <c r="S17" i="37"/>
  <c r="R17" i="37"/>
  <c r="P17" i="37"/>
  <c r="O17" i="37"/>
  <c r="N17" i="37"/>
  <c r="L17" i="37"/>
  <c r="K17" i="37"/>
  <c r="J17" i="37"/>
  <c r="H17" i="37"/>
  <c r="G17" i="37"/>
  <c r="F17" i="37"/>
  <c r="D17" i="37"/>
  <c r="C17" i="37"/>
  <c r="B17" i="37"/>
  <c r="AB16" i="37"/>
  <c r="AA16" i="37"/>
  <c r="Z16" i="37"/>
  <c r="X16" i="37"/>
  <c r="W16" i="37"/>
  <c r="V16" i="37"/>
  <c r="T16" i="37"/>
  <c r="S16" i="37"/>
  <c r="R16" i="37"/>
  <c r="P16" i="37"/>
  <c r="O16" i="37"/>
  <c r="N16" i="37"/>
  <c r="L16" i="37"/>
  <c r="K16" i="37"/>
  <c r="J16" i="37"/>
  <c r="H16" i="37"/>
  <c r="G16" i="37"/>
  <c r="F16" i="37"/>
  <c r="D16" i="37"/>
  <c r="C16" i="37"/>
  <c r="B16" i="37"/>
  <c r="AB15" i="37"/>
  <c r="AA15" i="37"/>
  <c r="Z15" i="37"/>
  <c r="X15" i="37"/>
  <c r="W15" i="37"/>
  <c r="V15" i="37"/>
  <c r="T15" i="37"/>
  <c r="S15" i="37"/>
  <c r="R15" i="37"/>
  <c r="P15" i="37"/>
  <c r="O15" i="37"/>
  <c r="N15" i="37"/>
  <c r="L15" i="37"/>
  <c r="K15" i="37"/>
  <c r="J15" i="37"/>
  <c r="H15" i="37"/>
  <c r="G15" i="37"/>
  <c r="F15" i="37"/>
  <c r="D15" i="37"/>
  <c r="C15" i="37"/>
  <c r="B15" i="37"/>
  <c r="AB14" i="37"/>
  <c r="AA14" i="37"/>
  <c r="Z14" i="37"/>
  <c r="X14" i="37"/>
  <c r="W14" i="37"/>
  <c r="V14" i="37"/>
  <c r="T14" i="37"/>
  <c r="S14" i="37"/>
  <c r="R14" i="37"/>
  <c r="P14" i="37"/>
  <c r="O14" i="37"/>
  <c r="N14" i="37"/>
  <c r="L14" i="37"/>
  <c r="K14" i="37"/>
  <c r="J14" i="37"/>
  <c r="H14" i="37"/>
  <c r="G14" i="37"/>
  <c r="F14" i="37"/>
  <c r="D14" i="37"/>
  <c r="C14" i="37"/>
  <c r="B14" i="37"/>
  <c r="AB13" i="37"/>
  <c r="AA13" i="37"/>
  <c r="Z13" i="37"/>
  <c r="X13" i="37"/>
  <c r="W13" i="37"/>
  <c r="V13" i="37"/>
  <c r="T13" i="37"/>
  <c r="S13" i="37"/>
  <c r="R13" i="37"/>
  <c r="P13" i="37"/>
  <c r="O13" i="37"/>
  <c r="N13" i="37"/>
  <c r="L13" i="37"/>
  <c r="K13" i="37"/>
  <c r="J13" i="37"/>
  <c r="H13" i="37"/>
  <c r="G13" i="37"/>
  <c r="F13" i="37"/>
  <c r="D13" i="37"/>
  <c r="C13" i="37"/>
  <c r="B13" i="37"/>
  <c r="AB12" i="37"/>
  <c r="AA12" i="37"/>
  <c r="Z12" i="37"/>
  <c r="X12" i="37"/>
  <c r="W12" i="37"/>
  <c r="V12" i="37"/>
  <c r="T12" i="37"/>
  <c r="S12" i="37"/>
  <c r="R12" i="37"/>
  <c r="P12" i="37"/>
  <c r="O12" i="37"/>
  <c r="N12" i="37"/>
  <c r="L12" i="37"/>
  <c r="K12" i="37"/>
  <c r="J12" i="37"/>
  <c r="H12" i="37"/>
  <c r="G12" i="37"/>
  <c r="F12" i="37"/>
  <c r="D12" i="37"/>
  <c r="C12" i="37"/>
  <c r="B12" i="37"/>
  <c r="AB11" i="37"/>
  <c r="AA11" i="37"/>
  <c r="Z11" i="37"/>
  <c r="X11" i="37"/>
  <c r="W11" i="37"/>
  <c r="V11" i="37"/>
  <c r="T11" i="37"/>
  <c r="S11" i="37"/>
  <c r="R11" i="37"/>
  <c r="P11" i="37"/>
  <c r="O11" i="37"/>
  <c r="N11" i="37"/>
  <c r="L11" i="37"/>
  <c r="K11" i="37"/>
  <c r="J11" i="37"/>
  <c r="H11" i="37"/>
  <c r="G11" i="37"/>
  <c r="F11" i="37"/>
  <c r="D11" i="37"/>
  <c r="C11" i="37"/>
  <c r="B11" i="37"/>
  <c r="AB9" i="37"/>
  <c r="AA9" i="37"/>
  <c r="Z9" i="37"/>
  <c r="X9" i="37"/>
  <c r="W9" i="37"/>
  <c r="V9" i="37"/>
  <c r="T9" i="37"/>
  <c r="S9" i="37"/>
  <c r="R9" i="37"/>
  <c r="P9" i="37"/>
  <c r="O9" i="37"/>
  <c r="N9" i="37"/>
  <c r="L9" i="37"/>
  <c r="K9" i="37"/>
  <c r="J9" i="37"/>
  <c r="H9" i="37"/>
  <c r="G9" i="37"/>
  <c r="F9" i="37"/>
  <c r="D9" i="37"/>
  <c r="C9" i="37"/>
  <c r="B9" i="37"/>
  <c r="B77" i="52" l="1"/>
  <c r="C77" i="52"/>
  <c r="D77" i="52"/>
  <c r="E77" i="52"/>
  <c r="B73" i="51"/>
  <c r="C73" i="51"/>
  <c r="D73" i="51"/>
  <c r="E73" i="51"/>
  <c r="F73" i="51"/>
  <c r="G73" i="51"/>
  <c r="H73" i="51"/>
  <c r="I73" i="51"/>
  <c r="J73" i="51"/>
  <c r="K73" i="51"/>
  <c r="L73" i="51"/>
  <c r="M73" i="51"/>
  <c r="N73" i="51"/>
  <c r="O73" i="51"/>
  <c r="P73" i="51"/>
  <c r="Q73" i="51"/>
  <c r="R73" i="51"/>
  <c r="S73" i="51"/>
  <c r="T73" i="51"/>
  <c r="U73" i="51"/>
  <c r="V73" i="51"/>
  <c r="W73" i="51"/>
  <c r="X73" i="51"/>
  <c r="B75" i="51"/>
  <c r="C75" i="51"/>
  <c r="D75" i="51"/>
  <c r="E75" i="51"/>
  <c r="F75" i="51"/>
  <c r="G75" i="51"/>
  <c r="H75" i="51"/>
  <c r="I75" i="51"/>
  <c r="J75" i="51"/>
  <c r="K75" i="51"/>
  <c r="L75" i="51"/>
  <c r="M75" i="51"/>
  <c r="N75" i="51"/>
  <c r="O75" i="51"/>
  <c r="P75" i="51"/>
  <c r="Q75" i="51"/>
  <c r="R75" i="51"/>
  <c r="S75" i="51"/>
  <c r="T75" i="51"/>
  <c r="U75" i="51"/>
  <c r="V75" i="51"/>
  <c r="W75" i="51"/>
  <c r="X75" i="51"/>
  <c r="B76" i="51"/>
  <c r="C76" i="51"/>
  <c r="D76" i="51"/>
  <c r="E76" i="51"/>
  <c r="F76" i="51"/>
  <c r="G76" i="51"/>
  <c r="H76" i="51"/>
  <c r="I76" i="51"/>
  <c r="J76" i="51"/>
  <c r="K76" i="51"/>
  <c r="L76" i="51"/>
  <c r="M76" i="51"/>
  <c r="N76" i="51"/>
  <c r="O76" i="51"/>
  <c r="P76" i="51"/>
  <c r="Q76" i="51"/>
  <c r="R76" i="51"/>
  <c r="S76" i="51"/>
  <c r="T76" i="51"/>
  <c r="U76" i="51"/>
  <c r="V76" i="51"/>
  <c r="W76" i="51"/>
  <c r="X76" i="51"/>
  <c r="B77" i="51"/>
  <c r="C77" i="51"/>
  <c r="D77" i="51"/>
  <c r="E77" i="51"/>
  <c r="F77" i="51"/>
  <c r="G77" i="51"/>
  <c r="H77" i="51"/>
  <c r="I77" i="51"/>
  <c r="J77" i="51"/>
  <c r="K77" i="51"/>
  <c r="L77" i="51"/>
  <c r="M77" i="51"/>
  <c r="N77" i="51"/>
  <c r="O77" i="51"/>
  <c r="P77" i="51"/>
  <c r="Q77" i="51"/>
  <c r="R77" i="51"/>
  <c r="S77" i="51"/>
  <c r="T77" i="51"/>
  <c r="U77" i="51"/>
  <c r="V77" i="51"/>
  <c r="W77" i="51"/>
  <c r="X77" i="5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M51" i="48"/>
  <c r="L51" i="48"/>
  <c r="K51" i="48"/>
  <c r="J51" i="48"/>
  <c r="I51" i="48"/>
  <c r="H51" i="48"/>
  <c r="G51" i="48"/>
  <c r="F51" i="48"/>
  <c r="E51" i="48"/>
  <c r="D51" i="48"/>
  <c r="C51" i="48"/>
  <c r="B51" i="48"/>
  <c r="AB50" i="48"/>
  <c r="AA50" i="48"/>
  <c r="Z50" i="48"/>
  <c r="Y50" i="48"/>
  <c r="X50" i="48"/>
  <c r="W50" i="48"/>
  <c r="V50" i="48"/>
  <c r="U50" i="48"/>
  <c r="T50" i="48"/>
  <c r="S50" i="48"/>
  <c r="R50" i="48"/>
  <c r="Q50" i="48"/>
  <c r="P50" i="48"/>
  <c r="O50" i="48"/>
  <c r="N50" i="48"/>
  <c r="M50" i="48"/>
  <c r="L50" i="48"/>
  <c r="K50" i="48"/>
  <c r="J50" i="48"/>
  <c r="I50" i="48"/>
  <c r="H50" i="48"/>
  <c r="G50" i="48"/>
  <c r="F50" i="48"/>
  <c r="E50" i="48"/>
  <c r="D50" i="48"/>
  <c r="C50" i="48"/>
  <c r="B50" i="48"/>
  <c r="AB49" i="48"/>
  <c r="AA49" i="48"/>
  <c r="Z49" i="48"/>
  <c r="Y49" i="48"/>
  <c r="X49" i="48"/>
  <c r="W49" i="48"/>
  <c r="V49" i="48"/>
  <c r="U49" i="48"/>
  <c r="T49" i="48"/>
  <c r="S49" i="48"/>
  <c r="R49" i="48"/>
  <c r="Q49" i="48"/>
  <c r="P49" i="48"/>
  <c r="O49" i="48"/>
  <c r="N49" i="48"/>
  <c r="M49" i="48"/>
  <c r="L49" i="48"/>
  <c r="K49" i="48"/>
  <c r="J49" i="48"/>
  <c r="I49" i="48"/>
  <c r="H49" i="48"/>
  <c r="G49" i="48"/>
  <c r="F49" i="48"/>
  <c r="E49" i="48"/>
  <c r="D49" i="48"/>
  <c r="C49" i="48"/>
  <c r="B49" i="48"/>
  <c r="Y51" i="47"/>
  <c r="X51" i="47"/>
  <c r="W51" i="47"/>
  <c r="V51" i="47"/>
  <c r="U51" i="47"/>
  <c r="T51" i="47"/>
  <c r="S51" i="47"/>
  <c r="R51" i="47"/>
  <c r="Q51" i="47"/>
  <c r="P51" i="47"/>
  <c r="O51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L50" i="47"/>
  <c r="K50" i="47"/>
  <c r="J50" i="47"/>
  <c r="I50" i="47"/>
  <c r="H50" i="47"/>
  <c r="G50" i="47"/>
  <c r="F50" i="47"/>
  <c r="E50" i="47"/>
  <c r="D50" i="47"/>
  <c r="C50" i="47"/>
  <c r="B50" i="47"/>
  <c r="Y49" i="47"/>
  <c r="X49" i="47"/>
  <c r="W49" i="47"/>
  <c r="V49" i="47"/>
  <c r="U49" i="47"/>
  <c r="T49" i="47"/>
  <c r="S49" i="47"/>
  <c r="R49" i="47"/>
  <c r="Q49" i="47"/>
  <c r="P49" i="47"/>
  <c r="O49" i="47"/>
  <c r="N49" i="47"/>
  <c r="M49" i="47"/>
  <c r="L49" i="47"/>
  <c r="K49" i="47"/>
  <c r="J49" i="47"/>
  <c r="I49" i="47"/>
  <c r="H49" i="47"/>
  <c r="G49" i="47"/>
  <c r="F49" i="47"/>
  <c r="E49" i="47"/>
  <c r="D49" i="47"/>
  <c r="C49" i="47"/>
  <c r="B49" i="47"/>
  <c r="AB70" i="41"/>
  <c r="AA70" i="41"/>
  <c r="Z70" i="41"/>
  <c r="X70" i="41"/>
  <c r="W70" i="41"/>
  <c r="V70" i="41"/>
  <c r="T70" i="41"/>
  <c r="S70" i="41"/>
  <c r="R70" i="41"/>
  <c r="P70" i="41"/>
  <c r="O70" i="41"/>
  <c r="N70" i="41"/>
  <c r="L70" i="41"/>
  <c r="K70" i="41"/>
  <c r="J70" i="41"/>
  <c r="H70" i="41"/>
  <c r="G70" i="41"/>
  <c r="F70" i="41"/>
  <c r="D70" i="41"/>
  <c r="C70" i="41"/>
  <c r="B70" i="41"/>
  <c r="AB68" i="41"/>
  <c r="AA68" i="41"/>
  <c r="Z68" i="41"/>
  <c r="X68" i="41"/>
  <c r="W68" i="41"/>
  <c r="V68" i="41"/>
  <c r="T68" i="41"/>
  <c r="S68" i="41"/>
  <c r="R68" i="41"/>
  <c r="P68" i="41"/>
  <c r="O68" i="41"/>
  <c r="N68" i="41"/>
  <c r="L68" i="41"/>
  <c r="K68" i="41"/>
  <c r="J68" i="41"/>
  <c r="H68" i="41"/>
  <c r="G68" i="41"/>
  <c r="F68" i="41"/>
  <c r="D68" i="41"/>
  <c r="C68" i="41"/>
  <c r="B68" i="41"/>
  <c r="AB67" i="41"/>
  <c r="AA67" i="41"/>
  <c r="Z67" i="41"/>
  <c r="X67" i="41"/>
  <c r="W67" i="41"/>
  <c r="V67" i="41"/>
  <c r="T67" i="41"/>
  <c r="S67" i="41"/>
  <c r="R67" i="41"/>
  <c r="P67" i="41"/>
  <c r="O67" i="41"/>
  <c r="N67" i="41"/>
  <c r="L67" i="41"/>
  <c r="K67" i="41"/>
  <c r="J67" i="41"/>
  <c r="H67" i="41"/>
  <c r="G67" i="41"/>
  <c r="F67" i="41"/>
  <c r="D67" i="41"/>
  <c r="C67" i="41"/>
  <c r="B67" i="41"/>
  <c r="AB64" i="41"/>
  <c r="AA64" i="41"/>
  <c r="Z64" i="41"/>
  <c r="X64" i="41"/>
  <c r="W64" i="41"/>
  <c r="V64" i="41"/>
  <c r="T64" i="41"/>
  <c r="S64" i="41"/>
  <c r="R64" i="41"/>
  <c r="P64" i="41"/>
  <c r="O64" i="41"/>
  <c r="N64" i="41"/>
  <c r="L64" i="41"/>
  <c r="K64" i="41"/>
  <c r="J64" i="41"/>
  <c r="H64" i="41"/>
  <c r="G64" i="41"/>
  <c r="F64" i="41"/>
  <c r="D64" i="41"/>
  <c r="C64" i="41"/>
  <c r="B64" i="41"/>
  <c r="AB63" i="41"/>
  <c r="AA63" i="41"/>
  <c r="Z63" i="41"/>
  <c r="X63" i="41"/>
  <c r="W63" i="41"/>
  <c r="V63" i="41"/>
  <c r="T63" i="41"/>
  <c r="S63" i="41"/>
  <c r="R63" i="41"/>
  <c r="P63" i="41"/>
  <c r="O63" i="41"/>
  <c r="N63" i="41"/>
  <c r="L63" i="41"/>
  <c r="K63" i="41"/>
  <c r="J63" i="41"/>
  <c r="H63" i="41"/>
  <c r="G63" i="41"/>
  <c r="F63" i="41"/>
  <c r="D63" i="41"/>
  <c r="C63" i="41"/>
  <c r="B63" i="41"/>
  <c r="AB60" i="41"/>
  <c r="AA60" i="41"/>
  <c r="Z60" i="41"/>
  <c r="X60" i="41"/>
  <c r="W60" i="41"/>
  <c r="V60" i="41"/>
  <c r="T60" i="41"/>
  <c r="S60" i="41"/>
  <c r="R60" i="41"/>
  <c r="P60" i="41"/>
  <c r="O60" i="41"/>
  <c r="N60" i="41"/>
  <c r="L60" i="41"/>
  <c r="K60" i="41"/>
  <c r="J60" i="41"/>
  <c r="H60" i="41"/>
  <c r="G60" i="41"/>
  <c r="F60" i="41"/>
  <c r="D60" i="41"/>
  <c r="C60" i="41"/>
  <c r="B60" i="41"/>
  <c r="AB59" i="41"/>
  <c r="AA59" i="41"/>
  <c r="Z59" i="41"/>
  <c r="X59" i="41"/>
  <c r="W59" i="41"/>
  <c r="V59" i="41"/>
  <c r="T59" i="41"/>
  <c r="S59" i="41"/>
  <c r="R59" i="41"/>
  <c r="P59" i="41"/>
  <c r="O59" i="41"/>
  <c r="N59" i="41"/>
  <c r="L59" i="41"/>
  <c r="K59" i="41"/>
  <c r="J59" i="41"/>
  <c r="H59" i="41"/>
  <c r="G59" i="41"/>
  <c r="F59" i="41"/>
  <c r="D59" i="41"/>
  <c r="C59" i="41"/>
  <c r="B59" i="41"/>
  <c r="AB58" i="41"/>
  <c r="AA58" i="41"/>
  <c r="Z58" i="41"/>
  <c r="X58" i="41"/>
  <c r="W58" i="41"/>
  <c r="V58" i="41"/>
  <c r="T58" i="41"/>
  <c r="S58" i="41"/>
  <c r="R58" i="41"/>
  <c r="P58" i="41"/>
  <c r="O58" i="41"/>
  <c r="N58" i="41"/>
  <c r="L58" i="41"/>
  <c r="K58" i="41"/>
  <c r="J58" i="41"/>
  <c r="H58" i="41"/>
  <c r="G58" i="41"/>
  <c r="F58" i="41"/>
  <c r="D58" i="41"/>
  <c r="C58" i="41"/>
  <c r="B58" i="41"/>
  <c r="AB56" i="41"/>
  <c r="AA56" i="41"/>
  <c r="Z56" i="41"/>
  <c r="X56" i="41"/>
  <c r="W56" i="41"/>
  <c r="V56" i="41"/>
  <c r="T56" i="41"/>
  <c r="S56" i="41"/>
  <c r="R56" i="41"/>
  <c r="P56" i="41"/>
  <c r="O56" i="41"/>
  <c r="N56" i="41"/>
  <c r="L56" i="41"/>
  <c r="K56" i="41"/>
  <c r="J56" i="41"/>
  <c r="H56" i="41"/>
  <c r="G56" i="41"/>
  <c r="F56" i="41"/>
  <c r="D56" i="41"/>
  <c r="C56" i="41"/>
  <c r="B56" i="41"/>
  <c r="AB53" i="41"/>
  <c r="AA53" i="41"/>
  <c r="Z53" i="41"/>
  <c r="X53" i="41"/>
  <c r="W53" i="41"/>
  <c r="V53" i="41"/>
  <c r="T53" i="41"/>
  <c r="S53" i="41"/>
  <c r="R53" i="41"/>
  <c r="P53" i="41"/>
  <c r="O53" i="41"/>
  <c r="N53" i="41"/>
  <c r="L53" i="41"/>
  <c r="K53" i="41"/>
  <c r="J53" i="41"/>
  <c r="H53" i="41"/>
  <c r="G53" i="41"/>
  <c r="F53" i="41"/>
  <c r="D53" i="41"/>
  <c r="C53" i="41"/>
  <c r="B53" i="41"/>
  <c r="AB52" i="41"/>
  <c r="AA52" i="41"/>
  <c r="Z52" i="41"/>
  <c r="X52" i="41"/>
  <c r="W52" i="41"/>
  <c r="V52" i="41"/>
  <c r="T52" i="41"/>
  <c r="S52" i="41"/>
  <c r="R52" i="41"/>
  <c r="P52" i="41"/>
  <c r="O52" i="41"/>
  <c r="N52" i="41"/>
  <c r="L52" i="41"/>
  <c r="K52" i="41"/>
  <c r="J52" i="41"/>
  <c r="H52" i="41"/>
  <c r="G52" i="41"/>
  <c r="F52" i="41"/>
  <c r="D52" i="41"/>
  <c r="C52" i="41"/>
  <c r="B52" i="41"/>
  <c r="AB51" i="41"/>
  <c r="AA51" i="41"/>
  <c r="Z51" i="41"/>
  <c r="X51" i="41"/>
  <c r="W51" i="41"/>
  <c r="V51" i="41"/>
  <c r="T51" i="41"/>
  <c r="S51" i="41"/>
  <c r="R51" i="41"/>
  <c r="P51" i="41"/>
  <c r="O51" i="41"/>
  <c r="N51" i="41"/>
  <c r="L51" i="41"/>
  <c r="K51" i="41"/>
  <c r="J51" i="41"/>
  <c r="H51" i="41"/>
  <c r="G51" i="41"/>
  <c r="F51" i="41"/>
  <c r="D51" i="41"/>
  <c r="C51" i="41"/>
  <c r="B51" i="41"/>
  <c r="AB49" i="41"/>
  <c r="AA49" i="41"/>
  <c r="Z49" i="41"/>
  <c r="X49" i="41"/>
  <c r="W49" i="41"/>
  <c r="V49" i="41"/>
  <c r="T49" i="41"/>
  <c r="S49" i="41"/>
  <c r="R49" i="41"/>
  <c r="P49" i="41"/>
  <c r="O49" i="41"/>
  <c r="N49" i="41"/>
  <c r="L49" i="41"/>
  <c r="K49" i="41"/>
  <c r="J49" i="41"/>
  <c r="H49" i="41"/>
  <c r="G49" i="41"/>
  <c r="F49" i="41"/>
  <c r="D49" i="41"/>
  <c r="C49" i="41"/>
  <c r="B49" i="41"/>
  <c r="AB76" i="40"/>
  <c r="AA76" i="40"/>
  <c r="Z76" i="40"/>
  <c r="X76" i="40"/>
  <c r="W76" i="40"/>
  <c r="V76" i="40"/>
  <c r="T76" i="40"/>
  <c r="S76" i="40"/>
  <c r="R76" i="40"/>
  <c r="P76" i="40"/>
  <c r="O76" i="40"/>
  <c r="N76" i="40"/>
  <c r="L76" i="40"/>
  <c r="K76" i="40"/>
  <c r="J76" i="40"/>
  <c r="H76" i="40"/>
  <c r="G76" i="40"/>
  <c r="F76" i="40"/>
  <c r="D76" i="40"/>
  <c r="C76" i="40"/>
  <c r="B76" i="40"/>
  <c r="AB75" i="40"/>
  <c r="AA75" i="40"/>
  <c r="Z75" i="40"/>
  <c r="X75" i="40"/>
  <c r="W75" i="40"/>
  <c r="V75" i="40"/>
  <c r="T75" i="40"/>
  <c r="S75" i="40"/>
  <c r="R75" i="40"/>
  <c r="P75" i="40"/>
  <c r="O75" i="40"/>
  <c r="N75" i="40"/>
  <c r="L75" i="40"/>
  <c r="K75" i="40"/>
  <c r="J75" i="40"/>
  <c r="H75" i="40"/>
  <c r="G75" i="40"/>
  <c r="F75" i="40"/>
  <c r="D75" i="40"/>
  <c r="C75" i="40"/>
  <c r="B75" i="40"/>
  <c r="AB74" i="40"/>
  <c r="AA74" i="40"/>
  <c r="Z74" i="40"/>
  <c r="X74" i="40"/>
  <c r="W74" i="40"/>
  <c r="V74" i="40"/>
  <c r="T74" i="40"/>
  <c r="S74" i="40"/>
  <c r="R74" i="40"/>
  <c r="P74" i="40"/>
  <c r="O74" i="40"/>
  <c r="N74" i="40"/>
  <c r="L74" i="40"/>
  <c r="K74" i="40"/>
  <c r="J74" i="40"/>
  <c r="H74" i="40"/>
  <c r="G74" i="40"/>
  <c r="F74" i="40"/>
  <c r="D74" i="40"/>
  <c r="C74" i="40"/>
  <c r="B74" i="40"/>
  <c r="AB73" i="40"/>
  <c r="AA73" i="40"/>
  <c r="Z73" i="40"/>
  <c r="X73" i="40"/>
  <c r="W73" i="40"/>
  <c r="V73" i="40"/>
  <c r="T73" i="40"/>
  <c r="S73" i="40"/>
  <c r="R73" i="40"/>
  <c r="P73" i="40"/>
  <c r="O73" i="40"/>
  <c r="N73" i="40"/>
  <c r="L73" i="40"/>
  <c r="K73" i="40"/>
  <c r="J73" i="40"/>
  <c r="H73" i="40"/>
  <c r="G73" i="40"/>
  <c r="F73" i="40"/>
  <c r="D73" i="40"/>
  <c r="C73" i="40"/>
  <c r="B73" i="40"/>
  <c r="AB72" i="40"/>
  <c r="AA72" i="40"/>
  <c r="Z72" i="40"/>
  <c r="X72" i="40"/>
  <c r="W72" i="40"/>
  <c r="V72" i="40"/>
  <c r="T72" i="40"/>
  <c r="S72" i="40"/>
  <c r="R72" i="40"/>
  <c r="P72" i="40"/>
  <c r="O72" i="40"/>
  <c r="N72" i="40"/>
  <c r="L72" i="40"/>
  <c r="K72" i="40"/>
  <c r="J72" i="40"/>
  <c r="H72" i="40"/>
  <c r="G72" i="40"/>
  <c r="F72" i="40"/>
  <c r="D72" i="40"/>
  <c r="C72" i="40"/>
  <c r="B72" i="40"/>
  <c r="AB71" i="40"/>
  <c r="AA71" i="40"/>
  <c r="Z71" i="40"/>
  <c r="X71" i="40"/>
  <c r="W71" i="40"/>
  <c r="V71" i="40"/>
  <c r="T71" i="40"/>
  <c r="S71" i="40"/>
  <c r="R71" i="40"/>
  <c r="P71" i="40"/>
  <c r="O71" i="40"/>
  <c r="N71" i="40"/>
  <c r="L71" i="40"/>
  <c r="K71" i="40"/>
  <c r="J71" i="40"/>
  <c r="H71" i="40"/>
  <c r="G71" i="40"/>
  <c r="F71" i="40"/>
  <c r="D71" i="40"/>
  <c r="C71" i="40"/>
  <c r="B71" i="40"/>
  <c r="AB70" i="40"/>
  <c r="AA70" i="40"/>
  <c r="Z70" i="40"/>
  <c r="X70" i="40"/>
  <c r="W70" i="40"/>
  <c r="V70" i="40"/>
  <c r="T70" i="40"/>
  <c r="S70" i="40"/>
  <c r="R70" i="40"/>
  <c r="P70" i="40"/>
  <c r="O70" i="40"/>
  <c r="N70" i="40"/>
  <c r="L70" i="40"/>
  <c r="K70" i="40"/>
  <c r="J70" i="40"/>
  <c r="H70" i="40"/>
  <c r="G70" i="40"/>
  <c r="F70" i="40"/>
  <c r="D70" i="40"/>
  <c r="C70" i="40"/>
  <c r="B70" i="40"/>
  <c r="AB69" i="40"/>
  <c r="AA69" i="40"/>
  <c r="Z69" i="40"/>
  <c r="X69" i="40"/>
  <c r="W69" i="40"/>
  <c r="V69" i="40"/>
  <c r="T69" i="40"/>
  <c r="S69" i="40"/>
  <c r="R69" i="40"/>
  <c r="P69" i="40"/>
  <c r="O69" i="40"/>
  <c r="N69" i="40"/>
  <c r="L69" i="40"/>
  <c r="K69" i="40"/>
  <c r="J69" i="40"/>
  <c r="H69" i="40"/>
  <c r="G69" i="40"/>
  <c r="F69" i="40"/>
  <c r="D69" i="40"/>
  <c r="C69" i="40"/>
  <c r="B69" i="40"/>
  <c r="AB68" i="40"/>
  <c r="AA68" i="40"/>
  <c r="Z68" i="40"/>
  <c r="X68" i="40"/>
  <c r="W68" i="40"/>
  <c r="V68" i="40"/>
  <c r="T68" i="40"/>
  <c r="S68" i="40"/>
  <c r="R68" i="40"/>
  <c r="P68" i="40"/>
  <c r="O68" i="40"/>
  <c r="N68" i="40"/>
  <c r="L68" i="40"/>
  <c r="K68" i="40"/>
  <c r="J68" i="40"/>
  <c r="H68" i="40"/>
  <c r="G68" i="40"/>
  <c r="F68" i="40"/>
  <c r="D68" i="40"/>
  <c r="C68" i="40"/>
  <c r="B68" i="40"/>
  <c r="AB67" i="40"/>
  <c r="AA67" i="40"/>
  <c r="Z67" i="40"/>
  <c r="X67" i="40"/>
  <c r="W67" i="40"/>
  <c r="V67" i="40"/>
  <c r="T67" i="40"/>
  <c r="S67" i="40"/>
  <c r="R67" i="40"/>
  <c r="P67" i="40"/>
  <c r="O67" i="40"/>
  <c r="N67" i="40"/>
  <c r="L67" i="40"/>
  <c r="K67" i="40"/>
  <c r="J67" i="40"/>
  <c r="H67" i="40"/>
  <c r="G67" i="40"/>
  <c r="F67" i="40"/>
  <c r="D67" i="40"/>
  <c r="C67" i="40"/>
  <c r="B67" i="40"/>
  <c r="AB66" i="40"/>
  <c r="AA66" i="40"/>
  <c r="Z66" i="40"/>
  <c r="X66" i="40"/>
  <c r="W66" i="40"/>
  <c r="V66" i="40"/>
  <c r="T66" i="40"/>
  <c r="S66" i="40"/>
  <c r="R66" i="40"/>
  <c r="P66" i="40"/>
  <c r="O66" i="40"/>
  <c r="N66" i="40"/>
  <c r="L66" i="40"/>
  <c r="K66" i="40"/>
  <c r="J66" i="40"/>
  <c r="H66" i="40"/>
  <c r="G66" i="40"/>
  <c r="F66" i="40"/>
  <c r="D66" i="40"/>
  <c r="C66" i="40"/>
  <c r="B66" i="40"/>
  <c r="AB65" i="40"/>
  <c r="AA65" i="40"/>
  <c r="Z65" i="40"/>
  <c r="X65" i="40"/>
  <c r="W65" i="40"/>
  <c r="V65" i="40"/>
  <c r="T65" i="40"/>
  <c r="S65" i="40"/>
  <c r="R65" i="40"/>
  <c r="P65" i="40"/>
  <c r="O65" i="40"/>
  <c r="N65" i="40"/>
  <c r="L65" i="40"/>
  <c r="K65" i="40"/>
  <c r="J65" i="40"/>
  <c r="G65" i="40"/>
  <c r="F65" i="40"/>
  <c r="D65" i="40"/>
  <c r="C65" i="40"/>
  <c r="B65" i="40"/>
  <c r="AB64" i="40"/>
  <c r="AA64" i="40"/>
  <c r="Z64" i="40"/>
  <c r="X64" i="40"/>
  <c r="W64" i="40"/>
  <c r="V64" i="40"/>
  <c r="T64" i="40"/>
  <c r="S64" i="40"/>
  <c r="R64" i="40"/>
  <c r="P64" i="40"/>
  <c r="O64" i="40"/>
  <c r="N64" i="40"/>
  <c r="L64" i="40"/>
  <c r="K64" i="40"/>
  <c r="J64" i="40"/>
  <c r="H64" i="40"/>
  <c r="G64" i="40"/>
  <c r="F64" i="40"/>
  <c r="D64" i="40"/>
  <c r="C64" i="40"/>
  <c r="B64" i="40"/>
  <c r="AB63" i="40"/>
  <c r="AA63" i="40"/>
  <c r="Z63" i="40"/>
  <c r="X63" i="40"/>
  <c r="W63" i="40"/>
  <c r="V63" i="40"/>
  <c r="T63" i="40"/>
  <c r="S63" i="40"/>
  <c r="R63" i="40"/>
  <c r="P63" i="40"/>
  <c r="O63" i="40"/>
  <c r="N63" i="40"/>
  <c r="L63" i="40"/>
  <c r="K63" i="40"/>
  <c r="J63" i="40"/>
  <c r="H63" i="40"/>
  <c r="G63" i="40"/>
  <c r="F63" i="40"/>
  <c r="D63" i="40"/>
  <c r="C63" i="40"/>
  <c r="B63" i="40"/>
  <c r="AB62" i="40"/>
  <c r="AA62" i="40"/>
  <c r="Z62" i="40"/>
  <c r="X62" i="40"/>
  <c r="W62" i="40"/>
  <c r="V62" i="40"/>
  <c r="T62" i="40"/>
  <c r="S62" i="40"/>
  <c r="R62" i="40"/>
  <c r="P62" i="40"/>
  <c r="O62" i="40"/>
  <c r="N62" i="40"/>
  <c r="L62" i="40"/>
  <c r="K62" i="40"/>
  <c r="J62" i="40"/>
  <c r="H62" i="40"/>
  <c r="G62" i="40"/>
  <c r="F62" i="40"/>
  <c r="D62" i="40"/>
  <c r="C62" i="40"/>
  <c r="B62" i="40"/>
  <c r="AB60" i="40"/>
  <c r="AA60" i="40"/>
  <c r="Z60" i="40"/>
  <c r="X60" i="40"/>
  <c r="W60" i="40"/>
  <c r="V60" i="40"/>
  <c r="T60" i="40"/>
  <c r="S60" i="40"/>
  <c r="R60" i="40"/>
  <c r="P60" i="40"/>
  <c r="O60" i="40"/>
  <c r="N60" i="40"/>
  <c r="L60" i="40"/>
  <c r="K60" i="40"/>
  <c r="J60" i="40"/>
  <c r="H60" i="40"/>
  <c r="G60" i="40"/>
  <c r="F60" i="40"/>
  <c r="D60" i="40"/>
  <c r="C60" i="40"/>
  <c r="B60" i="40"/>
  <c r="AB59" i="40"/>
  <c r="AA59" i="40"/>
  <c r="Z59" i="40"/>
  <c r="X59" i="40"/>
  <c r="W59" i="40"/>
  <c r="V59" i="40"/>
  <c r="T59" i="40"/>
  <c r="S59" i="40"/>
  <c r="R59" i="40"/>
  <c r="P59" i="40"/>
  <c r="O59" i="40"/>
  <c r="N59" i="40"/>
  <c r="L59" i="40"/>
  <c r="K59" i="40"/>
  <c r="J59" i="40"/>
  <c r="H59" i="40"/>
  <c r="G59" i="40"/>
  <c r="F59" i="40"/>
  <c r="D59" i="40"/>
  <c r="C59" i="40"/>
  <c r="B59" i="40"/>
  <c r="AB58" i="40"/>
  <c r="AA58" i="40"/>
  <c r="Z58" i="40"/>
  <c r="X58" i="40"/>
  <c r="W58" i="40"/>
  <c r="V58" i="40"/>
  <c r="T58" i="40"/>
  <c r="S58" i="40"/>
  <c r="R58" i="40"/>
  <c r="P58" i="40"/>
  <c r="O58" i="40"/>
  <c r="N58" i="40"/>
  <c r="L58" i="40"/>
  <c r="K58" i="40"/>
  <c r="J58" i="40"/>
  <c r="H58" i="40"/>
  <c r="G58" i="40"/>
  <c r="F58" i="40"/>
  <c r="D58" i="40"/>
  <c r="C58" i="40"/>
  <c r="B58" i="40"/>
  <c r="AB56" i="40"/>
  <c r="AA56" i="40"/>
  <c r="Z56" i="40"/>
  <c r="X56" i="40"/>
  <c r="W56" i="40"/>
  <c r="V56" i="40"/>
  <c r="T56" i="40"/>
  <c r="S56" i="40"/>
  <c r="R56" i="40"/>
  <c r="P56" i="40"/>
  <c r="O56" i="40"/>
  <c r="N56" i="40"/>
  <c r="L56" i="40"/>
  <c r="K56" i="40"/>
  <c r="J56" i="40"/>
  <c r="H56" i="40"/>
  <c r="G56" i="40"/>
  <c r="F56" i="40"/>
  <c r="D56" i="40"/>
  <c r="C56" i="40"/>
  <c r="B56" i="40"/>
  <c r="AB55" i="40"/>
  <c r="AA55" i="40"/>
  <c r="Z55" i="40"/>
  <c r="X55" i="40"/>
  <c r="W55" i="40"/>
  <c r="V55" i="40"/>
  <c r="T55" i="40"/>
  <c r="S55" i="40"/>
  <c r="R55" i="40"/>
  <c r="P55" i="40"/>
  <c r="O55" i="40"/>
  <c r="N55" i="40"/>
  <c r="L55" i="40"/>
  <c r="K55" i="40"/>
  <c r="J55" i="40"/>
  <c r="H55" i="40"/>
  <c r="G55" i="40"/>
  <c r="F55" i="40"/>
  <c r="D55" i="40"/>
  <c r="C55" i="40"/>
  <c r="B55" i="40"/>
  <c r="AB54" i="40"/>
  <c r="AA54" i="40"/>
  <c r="Z54" i="40"/>
  <c r="X54" i="40"/>
  <c r="W54" i="40"/>
  <c r="V54" i="40"/>
  <c r="T54" i="40"/>
  <c r="S54" i="40"/>
  <c r="R54" i="40"/>
  <c r="P54" i="40"/>
  <c r="O54" i="40"/>
  <c r="N54" i="40"/>
  <c r="L54" i="40"/>
  <c r="K54" i="40"/>
  <c r="J54" i="40"/>
  <c r="H54" i="40"/>
  <c r="G54" i="40"/>
  <c r="F54" i="40"/>
  <c r="D54" i="40"/>
  <c r="C54" i="40"/>
  <c r="B54" i="40"/>
  <c r="AB53" i="40"/>
  <c r="AA53" i="40"/>
  <c r="Z53" i="40"/>
  <c r="X53" i="40"/>
  <c r="W53" i="40"/>
  <c r="V53" i="40"/>
  <c r="T53" i="40"/>
  <c r="S53" i="40"/>
  <c r="R53" i="40"/>
  <c r="P53" i="40"/>
  <c r="O53" i="40"/>
  <c r="N53" i="40"/>
  <c r="L53" i="40"/>
  <c r="K53" i="40"/>
  <c r="J53" i="40"/>
  <c r="H53" i="40"/>
  <c r="G53" i="40"/>
  <c r="F53" i="40"/>
  <c r="D53" i="40"/>
  <c r="C53" i="40"/>
  <c r="B53" i="40"/>
  <c r="AB52" i="40"/>
  <c r="AA52" i="40"/>
  <c r="Z52" i="40"/>
  <c r="X52" i="40"/>
  <c r="W52" i="40"/>
  <c r="V52" i="40"/>
  <c r="T52" i="40"/>
  <c r="S52" i="40"/>
  <c r="R52" i="40"/>
  <c r="P52" i="40"/>
  <c r="O52" i="40"/>
  <c r="N52" i="40"/>
  <c r="L52" i="40"/>
  <c r="K52" i="40"/>
  <c r="J52" i="40"/>
  <c r="H52" i="40"/>
  <c r="G52" i="40"/>
  <c r="F52" i="40"/>
  <c r="D52" i="40"/>
  <c r="C52" i="40"/>
  <c r="B52" i="40"/>
  <c r="AB51" i="40"/>
  <c r="AA51" i="40"/>
  <c r="Z51" i="40"/>
  <c r="X51" i="40"/>
  <c r="W51" i="40"/>
  <c r="V51" i="40"/>
  <c r="T51" i="40"/>
  <c r="S51" i="40"/>
  <c r="R51" i="40"/>
  <c r="P51" i="40"/>
  <c r="O51" i="40"/>
  <c r="N51" i="40"/>
  <c r="L51" i="40"/>
  <c r="K51" i="40"/>
  <c r="J51" i="40"/>
  <c r="H51" i="40"/>
  <c r="G51" i="40"/>
  <c r="F51" i="40"/>
  <c r="D51" i="40"/>
  <c r="C51" i="40"/>
  <c r="B51" i="40"/>
  <c r="AB49" i="40"/>
  <c r="AA49" i="40"/>
  <c r="Z49" i="40"/>
  <c r="X49" i="40"/>
  <c r="W49" i="40"/>
  <c r="V49" i="40"/>
  <c r="T49" i="40"/>
  <c r="S49" i="40"/>
  <c r="R49" i="40"/>
  <c r="P49" i="40"/>
  <c r="O49" i="40"/>
  <c r="N49" i="40"/>
  <c r="L49" i="40"/>
  <c r="K49" i="40"/>
  <c r="J49" i="40"/>
  <c r="H49" i="40"/>
  <c r="G49" i="40"/>
  <c r="F49" i="40"/>
  <c r="D49" i="40"/>
  <c r="C49" i="40"/>
  <c r="B49" i="40"/>
  <c r="AA81" i="53"/>
  <c r="Z81" i="53"/>
  <c r="Y81" i="53"/>
  <c r="W81" i="53"/>
  <c r="V81" i="53"/>
  <c r="U81" i="53"/>
  <c r="S81" i="53"/>
  <c r="R81" i="53"/>
  <c r="Q81" i="53"/>
  <c r="O81" i="53"/>
  <c r="N81" i="53"/>
  <c r="M81" i="53"/>
  <c r="K81" i="53"/>
  <c r="J81" i="53"/>
  <c r="I81" i="53"/>
  <c r="G81" i="53"/>
  <c r="F81" i="53"/>
  <c r="E81" i="53"/>
  <c r="D81" i="53"/>
  <c r="C81" i="53"/>
  <c r="B81" i="53"/>
  <c r="AA80" i="53"/>
  <c r="Z80" i="53"/>
  <c r="Y80" i="53"/>
  <c r="W80" i="53"/>
  <c r="V80" i="53"/>
  <c r="U80" i="53"/>
  <c r="S80" i="53"/>
  <c r="R80" i="53"/>
  <c r="Q80" i="53"/>
  <c r="O80" i="53"/>
  <c r="N80" i="53"/>
  <c r="M80" i="53"/>
  <c r="K80" i="53"/>
  <c r="J80" i="53"/>
  <c r="I80" i="53"/>
  <c r="G80" i="53"/>
  <c r="F80" i="53"/>
  <c r="E80" i="53"/>
  <c r="D80" i="53"/>
  <c r="C80" i="53"/>
  <c r="B80" i="53"/>
  <c r="AA79" i="53"/>
  <c r="Z79" i="53"/>
  <c r="Y79" i="53"/>
  <c r="W79" i="53"/>
  <c r="V79" i="53"/>
  <c r="U79" i="53"/>
  <c r="S79" i="53"/>
  <c r="R79" i="53"/>
  <c r="Q79" i="53"/>
  <c r="O79" i="53"/>
  <c r="N79" i="53"/>
  <c r="M79" i="53"/>
  <c r="K79" i="53"/>
  <c r="J79" i="53"/>
  <c r="I79" i="53"/>
  <c r="G79" i="53"/>
  <c r="F79" i="53"/>
  <c r="E79" i="53"/>
  <c r="D79" i="53"/>
  <c r="C79" i="53"/>
  <c r="B79" i="53"/>
  <c r="AA78" i="53"/>
  <c r="Z78" i="53"/>
  <c r="Y78" i="53"/>
  <c r="W78" i="53"/>
  <c r="V78" i="53"/>
  <c r="U78" i="53"/>
  <c r="S78" i="53"/>
  <c r="R78" i="53"/>
  <c r="Q78" i="53"/>
  <c r="O78" i="53"/>
  <c r="N78" i="53"/>
  <c r="M78" i="53"/>
  <c r="K78" i="53"/>
  <c r="J78" i="53"/>
  <c r="I78" i="53"/>
  <c r="G78" i="53"/>
  <c r="F78" i="53"/>
  <c r="E78" i="53"/>
  <c r="D78" i="53"/>
  <c r="C78" i="53"/>
  <c r="B78" i="53"/>
  <c r="AA77" i="53"/>
  <c r="Z77" i="53"/>
  <c r="Y77" i="53"/>
  <c r="W77" i="53"/>
  <c r="V77" i="53"/>
  <c r="U77" i="53"/>
  <c r="S77" i="53"/>
  <c r="R77" i="53"/>
  <c r="Q77" i="53"/>
  <c r="O77" i="53"/>
  <c r="N77" i="53"/>
  <c r="M77" i="53"/>
  <c r="K77" i="53"/>
  <c r="J77" i="53"/>
  <c r="I77" i="53"/>
  <c r="G77" i="53"/>
  <c r="F77" i="53"/>
  <c r="E77" i="53"/>
  <c r="D77" i="53"/>
  <c r="C77" i="53"/>
  <c r="B77" i="53"/>
  <c r="AA76" i="53"/>
  <c r="Z76" i="53"/>
  <c r="Y76" i="53"/>
  <c r="W76" i="53"/>
  <c r="V76" i="53"/>
  <c r="U76" i="53"/>
  <c r="S76" i="53"/>
  <c r="R76" i="53"/>
  <c r="Q76" i="53"/>
  <c r="O76" i="53"/>
  <c r="N76" i="53"/>
  <c r="M76" i="53"/>
  <c r="K76" i="53"/>
  <c r="J76" i="53"/>
  <c r="I76" i="53"/>
  <c r="G76" i="53"/>
  <c r="F76" i="53"/>
  <c r="E76" i="53"/>
  <c r="D76" i="53"/>
  <c r="C76" i="53"/>
  <c r="B76" i="53"/>
  <c r="AA75" i="53"/>
  <c r="Z75" i="53"/>
  <c r="Y75" i="53"/>
  <c r="W75" i="53"/>
  <c r="V75" i="53"/>
  <c r="U75" i="53"/>
  <c r="S75" i="53"/>
  <c r="R75" i="53"/>
  <c r="Q75" i="53"/>
  <c r="O75" i="53"/>
  <c r="N75" i="53"/>
  <c r="M75" i="53"/>
  <c r="K75" i="53"/>
  <c r="J75" i="53"/>
  <c r="I75" i="53"/>
  <c r="G75" i="53"/>
  <c r="F75" i="53"/>
  <c r="E75" i="53"/>
  <c r="D75" i="53"/>
  <c r="C75" i="53"/>
  <c r="B75" i="53"/>
  <c r="AA73" i="53"/>
  <c r="Z73" i="53"/>
  <c r="Y73" i="53"/>
  <c r="W73" i="53"/>
  <c r="V73" i="53"/>
  <c r="U73" i="53"/>
  <c r="S73" i="53"/>
  <c r="R73" i="53"/>
  <c r="Q73" i="53"/>
  <c r="O73" i="53"/>
  <c r="N73" i="53"/>
  <c r="M73" i="53"/>
  <c r="K73" i="53"/>
  <c r="J73" i="53"/>
  <c r="I73" i="53"/>
  <c r="G73" i="53"/>
  <c r="F73" i="53"/>
  <c r="E73" i="53"/>
  <c r="D73" i="53"/>
  <c r="C73" i="53"/>
  <c r="B73" i="53"/>
  <c r="B56" i="53"/>
  <c r="C56" i="53"/>
  <c r="D56" i="53"/>
  <c r="E56" i="53"/>
  <c r="F56" i="53"/>
  <c r="G56" i="53"/>
  <c r="I56" i="53"/>
  <c r="J56" i="53"/>
  <c r="K56" i="53"/>
  <c r="M56" i="53"/>
  <c r="N56" i="53"/>
  <c r="O56" i="53"/>
  <c r="Q56" i="53"/>
  <c r="R56" i="53"/>
  <c r="S56" i="53"/>
  <c r="U56" i="53"/>
  <c r="V56" i="53"/>
  <c r="W56" i="53"/>
  <c r="Y56" i="53"/>
  <c r="Z56" i="53"/>
  <c r="AA56" i="53"/>
  <c r="B57" i="53"/>
  <c r="C57" i="53"/>
  <c r="D57" i="53"/>
  <c r="E57" i="53"/>
  <c r="F57" i="53"/>
  <c r="G57" i="53"/>
  <c r="I57" i="53"/>
  <c r="J57" i="53"/>
  <c r="K57" i="53"/>
  <c r="M57" i="53"/>
  <c r="N57" i="53"/>
  <c r="O57" i="53"/>
  <c r="Q57" i="53"/>
  <c r="R57" i="53"/>
  <c r="S57" i="53"/>
  <c r="U57" i="53"/>
  <c r="V57" i="53"/>
  <c r="W57" i="53"/>
  <c r="Y57" i="53"/>
  <c r="Z57" i="53"/>
  <c r="AA57" i="53"/>
  <c r="B58" i="53"/>
  <c r="C58" i="53"/>
  <c r="D58" i="53"/>
  <c r="E58" i="53"/>
  <c r="F58" i="53"/>
  <c r="G58" i="53"/>
  <c r="I58" i="53"/>
  <c r="J58" i="53"/>
  <c r="K58" i="53"/>
  <c r="M58" i="53"/>
  <c r="N58" i="53"/>
  <c r="O58" i="53"/>
  <c r="Q58" i="53"/>
  <c r="R58" i="53"/>
  <c r="S58" i="53"/>
  <c r="U58" i="53"/>
  <c r="V58" i="53"/>
  <c r="W58" i="53"/>
  <c r="Y58" i="53"/>
  <c r="Z58" i="53"/>
  <c r="AA58" i="53"/>
  <c r="B59" i="53"/>
  <c r="C59" i="53"/>
  <c r="D59" i="53"/>
  <c r="E59" i="53"/>
  <c r="F59" i="53"/>
  <c r="G59" i="53"/>
  <c r="I59" i="53"/>
  <c r="J59" i="53"/>
  <c r="K59" i="53"/>
  <c r="M59" i="53"/>
  <c r="N59" i="53"/>
  <c r="O59" i="53"/>
  <c r="Q59" i="53"/>
  <c r="R59" i="53"/>
  <c r="S59" i="53"/>
  <c r="U59" i="53"/>
  <c r="V59" i="53"/>
  <c r="W59" i="53"/>
  <c r="Y59" i="53"/>
  <c r="Z59" i="53"/>
  <c r="AA59" i="53"/>
  <c r="B60" i="53"/>
  <c r="C60" i="53"/>
  <c r="D60" i="53"/>
  <c r="E60" i="53"/>
  <c r="F60" i="53"/>
  <c r="G60" i="53"/>
  <c r="I60" i="53"/>
  <c r="J60" i="53"/>
  <c r="K60" i="53"/>
  <c r="M60" i="53"/>
  <c r="N60" i="53"/>
  <c r="O60" i="53"/>
  <c r="Q60" i="53"/>
  <c r="R60" i="53"/>
  <c r="S60" i="53"/>
  <c r="U60" i="53"/>
  <c r="V60" i="53"/>
  <c r="W60" i="53"/>
  <c r="Y60" i="53"/>
  <c r="Z60" i="53"/>
  <c r="AA60" i="53"/>
  <c r="B61" i="53"/>
  <c r="C61" i="53"/>
  <c r="D61" i="53"/>
  <c r="E61" i="53"/>
  <c r="F61" i="53"/>
  <c r="G61" i="53"/>
  <c r="I61" i="53"/>
  <c r="J61" i="53"/>
  <c r="K61" i="53"/>
  <c r="M61" i="53"/>
  <c r="N61" i="53"/>
  <c r="O61" i="53"/>
  <c r="Q61" i="53"/>
  <c r="R61" i="53"/>
  <c r="S61" i="53"/>
  <c r="U61" i="53"/>
  <c r="V61" i="53"/>
  <c r="W61" i="53"/>
  <c r="Y61" i="53"/>
  <c r="Z61" i="53"/>
  <c r="AA61" i="53"/>
  <c r="B63" i="53"/>
  <c r="C63" i="53"/>
  <c r="D63" i="53"/>
  <c r="E63" i="53"/>
  <c r="F63" i="53"/>
  <c r="G63" i="53"/>
  <c r="I63" i="53"/>
  <c r="J63" i="53"/>
  <c r="K63" i="53"/>
  <c r="M63" i="53"/>
  <c r="N63" i="53"/>
  <c r="O63" i="53"/>
  <c r="Q63" i="53"/>
  <c r="R63" i="53"/>
  <c r="S63" i="53"/>
  <c r="U63" i="53"/>
  <c r="V63" i="53"/>
  <c r="W63" i="53"/>
  <c r="Y63" i="53"/>
  <c r="Z63" i="53"/>
  <c r="AA63" i="53"/>
  <c r="B65" i="53"/>
  <c r="C65" i="53"/>
  <c r="D65" i="53"/>
  <c r="E65" i="53"/>
  <c r="F65" i="53"/>
  <c r="G65" i="53"/>
  <c r="I65" i="53"/>
  <c r="J65" i="53"/>
  <c r="K65" i="53"/>
  <c r="M65" i="53"/>
  <c r="N65" i="53"/>
  <c r="O65" i="53"/>
  <c r="Q65" i="53"/>
  <c r="R65" i="53"/>
  <c r="S65" i="53"/>
  <c r="U65" i="53"/>
  <c r="V65" i="53"/>
  <c r="W65" i="53"/>
  <c r="Y65" i="53"/>
  <c r="Z65" i="53"/>
  <c r="AA65" i="53"/>
  <c r="B66" i="53"/>
  <c r="C66" i="53"/>
  <c r="D66" i="53"/>
  <c r="E66" i="53"/>
  <c r="F66" i="53"/>
  <c r="G66" i="53"/>
  <c r="I66" i="53"/>
  <c r="J66" i="53"/>
  <c r="K66" i="53"/>
  <c r="M66" i="53"/>
  <c r="N66" i="53"/>
  <c r="O66" i="53"/>
  <c r="Q66" i="53"/>
  <c r="R66" i="53"/>
  <c r="S66" i="53"/>
  <c r="U66" i="53"/>
  <c r="V66" i="53"/>
  <c r="W66" i="53"/>
  <c r="Y66" i="53"/>
  <c r="Z66" i="53"/>
  <c r="AA66" i="53"/>
  <c r="B67" i="53"/>
  <c r="C67" i="53"/>
  <c r="D67" i="53"/>
  <c r="E67" i="53"/>
  <c r="F67" i="53"/>
  <c r="G67" i="53"/>
  <c r="I67" i="53"/>
  <c r="J67" i="53"/>
  <c r="K67" i="53"/>
  <c r="M67" i="53"/>
  <c r="N67" i="53"/>
  <c r="O67" i="53"/>
  <c r="Q67" i="53"/>
  <c r="R67" i="53"/>
  <c r="S67" i="53"/>
  <c r="U67" i="53"/>
  <c r="V67" i="53"/>
  <c r="W67" i="53"/>
  <c r="Y67" i="53"/>
  <c r="Z67" i="53"/>
  <c r="AA67" i="53"/>
  <c r="B68" i="53"/>
  <c r="C68" i="53"/>
  <c r="D68" i="53"/>
  <c r="E68" i="53"/>
  <c r="F68" i="53"/>
  <c r="G68" i="53"/>
  <c r="I68" i="53"/>
  <c r="J68" i="53"/>
  <c r="K68" i="53"/>
  <c r="M68" i="53"/>
  <c r="N68" i="53"/>
  <c r="O68" i="53"/>
  <c r="Q68" i="53"/>
  <c r="R68" i="53"/>
  <c r="S68" i="53"/>
  <c r="U68" i="53"/>
  <c r="V68" i="53"/>
  <c r="W68" i="53"/>
  <c r="Y68" i="53"/>
  <c r="Z68" i="53"/>
  <c r="AA68" i="53"/>
  <c r="B69" i="53"/>
  <c r="C69" i="53"/>
  <c r="D69" i="53"/>
  <c r="E69" i="53"/>
  <c r="F69" i="53"/>
  <c r="G69" i="53"/>
  <c r="I69" i="53"/>
  <c r="J69" i="53"/>
  <c r="K69" i="53"/>
  <c r="M69" i="53"/>
  <c r="N69" i="53"/>
  <c r="O69" i="53"/>
  <c r="Q69" i="53"/>
  <c r="R69" i="53"/>
  <c r="S69" i="53"/>
  <c r="U69" i="53"/>
  <c r="V69" i="53"/>
  <c r="W69" i="53"/>
  <c r="Y69" i="53"/>
  <c r="Z69" i="53"/>
  <c r="AA69" i="53"/>
  <c r="B70" i="53"/>
  <c r="C70" i="53"/>
  <c r="D70" i="53"/>
  <c r="E70" i="53"/>
  <c r="F70" i="53"/>
  <c r="G70" i="53"/>
  <c r="I70" i="53"/>
  <c r="J70" i="53"/>
  <c r="K70" i="53"/>
  <c r="M70" i="53"/>
  <c r="N70" i="53"/>
  <c r="O70" i="53"/>
  <c r="Q70" i="53"/>
  <c r="R70" i="53"/>
  <c r="S70" i="53"/>
  <c r="U70" i="53"/>
  <c r="V70" i="53"/>
  <c r="W70" i="53"/>
  <c r="Y70" i="53"/>
  <c r="Z70" i="53"/>
  <c r="AA70" i="53"/>
  <c r="B71" i="53"/>
  <c r="C71" i="53"/>
  <c r="D71" i="53"/>
  <c r="E71" i="53"/>
  <c r="F71" i="53"/>
  <c r="G71" i="53"/>
  <c r="I71" i="53"/>
  <c r="J71" i="53"/>
  <c r="K71" i="53"/>
  <c r="M71" i="53"/>
  <c r="N71" i="53"/>
  <c r="O71" i="53"/>
  <c r="Q71" i="53"/>
  <c r="R71" i="53"/>
  <c r="S71" i="53"/>
  <c r="U71" i="53"/>
  <c r="V71" i="53"/>
  <c r="W71" i="53"/>
  <c r="Y71" i="53"/>
  <c r="Z71" i="53"/>
  <c r="AA71" i="53"/>
  <c r="AA55" i="53"/>
  <c r="Z55" i="53"/>
  <c r="Y55" i="53"/>
  <c r="W55" i="53"/>
  <c r="V55" i="53"/>
  <c r="U55" i="53"/>
  <c r="S55" i="53"/>
  <c r="R55" i="53"/>
  <c r="Q55" i="53"/>
  <c r="O55" i="53"/>
  <c r="N55" i="53"/>
  <c r="M55" i="53"/>
  <c r="K55" i="53"/>
  <c r="J55" i="53"/>
  <c r="I55" i="53"/>
  <c r="G55" i="53"/>
  <c r="F55" i="53"/>
  <c r="E55" i="53"/>
  <c r="D55" i="53"/>
  <c r="C55" i="53"/>
  <c r="B55" i="53"/>
  <c r="C53" i="53"/>
  <c r="D53" i="53"/>
  <c r="E53" i="53"/>
  <c r="F53" i="53"/>
  <c r="G53" i="53"/>
  <c r="I53" i="53"/>
  <c r="J53" i="53"/>
  <c r="K53" i="53"/>
  <c r="M53" i="53"/>
  <c r="N53" i="53"/>
  <c r="O53" i="53"/>
  <c r="Q53" i="53"/>
  <c r="R53" i="53"/>
  <c r="S53" i="53"/>
  <c r="U53" i="53"/>
  <c r="V53" i="53"/>
  <c r="W53" i="53"/>
  <c r="Y53" i="53"/>
  <c r="Z53" i="53"/>
  <c r="AA53" i="53"/>
  <c r="B53" i="53"/>
  <c r="AB81" i="53"/>
  <c r="AB80" i="53"/>
  <c r="AB79" i="53"/>
  <c r="AB78" i="53"/>
  <c r="AB77" i="53"/>
  <c r="AB76" i="53"/>
  <c r="AB75" i="53"/>
  <c r="AB73" i="53"/>
  <c r="AB71" i="53"/>
  <c r="AB70" i="53"/>
  <c r="AB69" i="53"/>
  <c r="AB68" i="53"/>
  <c r="AB67" i="53"/>
  <c r="AB66" i="53"/>
  <c r="AB65" i="53"/>
  <c r="AB63" i="53"/>
  <c r="AB61" i="53"/>
  <c r="AB60" i="53"/>
  <c r="AB59" i="53"/>
  <c r="AB58" i="53"/>
  <c r="AB57" i="53"/>
  <c r="AB56" i="53"/>
  <c r="AB55" i="53"/>
  <c r="AB53" i="53"/>
  <c r="X81" i="53"/>
  <c r="X80" i="53"/>
  <c r="X79" i="53"/>
  <c r="X78" i="53"/>
  <c r="X77" i="53"/>
  <c r="X76" i="53"/>
  <c r="X75" i="53"/>
  <c r="X73" i="53"/>
  <c r="X71" i="53"/>
  <c r="X70" i="53"/>
  <c r="X69" i="53"/>
  <c r="X68" i="53"/>
  <c r="X67" i="53"/>
  <c r="X66" i="53"/>
  <c r="X65" i="53"/>
  <c r="X63" i="53"/>
  <c r="X61" i="53"/>
  <c r="X60" i="53"/>
  <c r="X59" i="53"/>
  <c r="X58" i="53"/>
  <c r="X57" i="53"/>
  <c r="X56" i="53"/>
  <c r="X55" i="53"/>
  <c r="X53" i="53"/>
  <c r="T81" i="53"/>
  <c r="T80" i="53"/>
  <c r="T79" i="53"/>
  <c r="T78" i="53"/>
  <c r="T77" i="53"/>
  <c r="T76" i="53"/>
  <c r="T75" i="53"/>
  <c r="T73" i="53"/>
  <c r="T71" i="53"/>
  <c r="T70" i="53"/>
  <c r="T69" i="53"/>
  <c r="T68" i="53"/>
  <c r="T67" i="53"/>
  <c r="T66" i="53"/>
  <c r="T65" i="53"/>
  <c r="T63" i="53"/>
  <c r="T61" i="53"/>
  <c r="T60" i="53"/>
  <c r="T59" i="53"/>
  <c r="T58" i="53"/>
  <c r="T57" i="53"/>
  <c r="T56" i="53"/>
  <c r="T55" i="53"/>
  <c r="T53" i="53"/>
  <c r="P81" i="53"/>
  <c r="P80" i="53"/>
  <c r="P79" i="53"/>
  <c r="P78" i="53"/>
  <c r="P77" i="53"/>
  <c r="P76" i="53"/>
  <c r="P75" i="53"/>
  <c r="P73" i="53"/>
  <c r="P71" i="53"/>
  <c r="P70" i="53"/>
  <c r="P69" i="53"/>
  <c r="P68" i="53"/>
  <c r="P67" i="53"/>
  <c r="P66" i="53"/>
  <c r="P65" i="53"/>
  <c r="P63" i="53"/>
  <c r="P61" i="53"/>
  <c r="P60" i="53"/>
  <c r="P59" i="53"/>
  <c r="P58" i="53"/>
  <c r="P57" i="53"/>
  <c r="P56" i="53"/>
  <c r="P55" i="53"/>
  <c r="P53" i="53"/>
  <c r="L81" i="53"/>
  <c r="L80" i="53"/>
  <c r="L79" i="53"/>
  <c r="L78" i="53"/>
  <c r="L77" i="53"/>
  <c r="L76" i="53"/>
  <c r="L75" i="53"/>
  <c r="L73" i="53"/>
  <c r="L71" i="53"/>
  <c r="L70" i="53"/>
  <c r="L69" i="53"/>
  <c r="L68" i="53"/>
  <c r="L67" i="53"/>
  <c r="L66" i="53"/>
  <c r="L65" i="53"/>
  <c r="L63" i="53"/>
  <c r="L61" i="53"/>
  <c r="L60" i="53"/>
  <c r="L59" i="53"/>
  <c r="L58" i="53"/>
  <c r="L57" i="53"/>
  <c r="L56" i="53"/>
  <c r="L55" i="53"/>
  <c r="L53" i="53"/>
  <c r="H81" i="53"/>
  <c r="H80" i="53"/>
  <c r="H79" i="53"/>
  <c r="H78" i="53"/>
  <c r="H77" i="53"/>
  <c r="H76" i="53"/>
  <c r="H75" i="53"/>
  <c r="H73" i="53"/>
  <c r="H71" i="53"/>
  <c r="H70" i="53"/>
  <c r="H69" i="53"/>
  <c r="H68" i="53"/>
  <c r="H67" i="53"/>
  <c r="H66" i="53"/>
  <c r="H65" i="53"/>
  <c r="H63" i="53"/>
  <c r="H61" i="53"/>
  <c r="H60" i="53"/>
  <c r="H59" i="53"/>
  <c r="H58" i="53"/>
  <c r="H57" i="53"/>
  <c r="H56" i="53"/>
  <c r="H55" i="53"/>
  <c r="H53" i="53"/>
  <c r="V25" i="44"/>
  <c r="L25" i="44"/>
  <c r="P81" i="57"/>
  <c r="O81" i="57"/>
  <c r="N81" i="57"/>
  <c r="M81" i="57"/>
  <c r="L81" i="57"/>
  <c r="K81" i="57"/>
  <c r="J81" i="57"/>
  <c r="I81" i="57"/>
  <c r="H81" i="57"/>
  <c r="G81" i="57"/>
  <c r="F81" i="57"/>
  <c r="E81" i="57"/>
  <c r="D81" i="57"/>
  <c r="C81" i="57"/>
  <c r="B81" i="57"/>
  <c r="P80" i="57"/>
  <c r="O80" i="57"/>
  <c r="N80" i="57"/>
  <c r="M80" i="57"/>
  <c r="L80" i="57"/>
  <c r="K80" i="57"/>
  <c r="J80" i="57"/>
  <c r="I80" i="57"/>
  <c r="H80" i="57"/>
  <c r="G80" i="57"/>
  <c r="F80" i="57"/>
  <c r="E80" i="57"/>
  <c r="D80" i="57"/>
  <c r="C80" i="57"/>
  <c r="B80" i="57"/>
  <c r="P79" i="57"/>
  <c r="O79" i="57"/>
  <c r="N79" i="57"/>
  <c r="M79" i="57"/>
  <c r="L79" i="57"/>
  <c r="K79" i="57"/>
  <c r="J79" i="57"/>
  <c r="I79" i="57"/>
  <c r="H79" i="57"/>
  <c r="G79" i="57"/>
  <c r="F79" i="57"/>
  <c r="E79" i="57"/>
  <c r="D79" i="57"/>
  <c r="C79" i="57"/>
  <c r="B79" i="57"/>
  <c r="P78" i="57"/>
  <c r="O78" i="57"/>
  <c r="N78" i="57"/>
  <c r="M78" i="57"/>
  <c r="L78" i="57"/>
  <c r="K78" i="57"/>
  <c r="J78" i="57"/>
  <c r="I78" i="57"/>
  <c r="H78" i="57"/>
  <c r="G78" i="57"/>
  <c r="F78" i="57"/>
  <c r="E78" i="57"/>
  <c r="D78" i="57"/>
  <c r="C78" i="57"/>
  <c r="B78" i="57"/>
  <c r="P77" i="57"/>
  <c r="O77" i="57"/>
  <c r="N77" i="57"/>
  <c r="M77" i="57"/>
  <c r="L77" i="57"/>
  <c r="K77" i="57"/>
  <c r="J77" i="57"/>
  <c r="I77" i="57"/>
  <c r="H77" i="57"/>
  <c r="G77" i="57"/>
  <c r="F77" i="57"/>
  <c r="E77" i="57"/>
  <c r="D77" i="57"/>
  <c r="C77" i="57"/>
  <c r="B77" i="57"/>
  <c r="P76" i="57"/>
  <c r="O76" i="57"/>
  <c r="N76" i="57"/>
  <c r="M76" i="57"/>
  <c r="L76" i="57"/>
  <c r="K76" i="57"/>
  <c r="J76" i="57"/>
  <c r="I76" i="57"/>
  <c r="H76" i="57"/>
  <c r="G76" i="57"/>
  <c r="F76" i="57"/>
  <c r="E76" i="57"/>
  <c r="D76" i="57"/>
  <c r="C76" i="57"/>
  <c r="B76" i="57"/>
  <c r="P75" i="57"/>
  <c r="O75" i="57"/>
  <c r="N75" i="57"/>
  <c r="M75" i="57"/>
  <c r="L75" i="57"/>
  <c r="K75" i="57"/>
  <c r="J75" i="57"/>
  <c r="I75" i="57"/>
  <c r="H75" i="57"/>
  <c r="G75" i="57"/>
  <c r="F75" i="57"/>
  <c r="E75" i="57"/>
  <c r="D75" i="57"/>
  <c r="C75" i="57"/>
  <c r="B75" i="57"/>
  <c r="P74" i="57"/>
  <c r="O74" i="57"/>
  <c r="N74" i="57"/>
  <c r="M74" i="57"/>
  <c r="L74" i="57"/>
  <c r="K74" i="57"/>
  <c r="J74" i="57"/>
  <c r="I74" i="57"/>
  <c r="H74" i="57"/>
  <c r="G74" i="57"/>
  <c r="F74" i="57"/>
  <c r="E74" i="57"/>
  <c r="D74" i="57"/>
  <c r="C74" i="57"/>
  <c r="B74" i="57"/>
  <c r="P73" i="57"/>
  <c r="O73" i="57"/>
  <c r="N73" i="57"/>
  <c r="M73" i="57"/>
  <c r="L73" i="57"/>
  <c r="K73" i="57"/>
  <c r="J73" i="57"/>
  <c r="I73" i="57"/>
  <c r="H73" i="57"/>
  <c r="G73" i="57"/>
  <c r="F73" i="57"/>
  <c r="E73" i="57"/>
  <c r="D73" i="57"/>
  <c r="C73" i="57"/>
  <c r="B73" i="57"/>
  <c r="P72" i="57"/>
  <c r="O72" i="57"/>
  <c r="N72" i="57"/>
  <c r="M72" i="57"/>
  <c r="L72" i="57"/>
  <c r="K72" i="57"/>
  <c r="J72" i="57"/>
  <c r="I72" i="57"/>
  <c r="H72" i="57"/>
  <c r="G72" i="57"/>
  <c r="F72" i="57"/>
  <c r="E72" i="57"/>
  <c r="D72" i="57"/>
  <c r="C72" i="57"/>
  <c r="B72" i="57"/>
  <c r="P71" i="57"/>
  <c r="O71" i="57"/>
  <c r="N71" i="57"/>
  <c r="M71" i="57"/>
  <c r="L71" i="57"/>
  <c r="K71" i="57"/>
  <c r="J71" i="57"/>
  <c r="I71" i="57"/>
  <c r="H71" i="57"/>
  <c r="G71" i="57"/>
  <c r="F71" i="57"/>
  <c r="E71" i="57"/>
  <c r="D71" i="57"/>
  <c r="C71" i="57"/>
  <c r="B71" i="57"/>
  <c r="P70" i="57"/>
  <c r="O70" i="57"/>
  <c r="N70" i="57"/>
  <c r="M70" i="57"/>
  <c r="L70" i="57"/>
  <c r="K70" i="57"/>
  <c r="J70" i="57"/>
  <c r="I70" i="57"/>
  <c r="H70" i="57"/>
  <c r="G70" i="57"/>
  <c r="F70" i="57"/>
  <c r="E70" i="57"/>
  <c r="D70" i="57"/>
  <c r="C70" i="57"/>
  <c r="B70" i="57"/>
  <c r="P69" i="57"/>
  <c r="O69" i="57"/>
  <c r="N69" i="57"/>
  <c r="M69" i="57"/>
  <c r="L69" i="57"/>
  <c r="K69" i="57"/>
  <c r="J69" i="57"/>
  <c r="I69" i="57"/>
  <c r="H69" i="57"/>
  <c r="G69" i="57"/>
  <c r="F69" i="57"/>
  <c r="E69" i="57"/>
  <c r="D69" i="57"/>
  <c r="C69" i="57"/>
  <c r="B69" i="57"/>
  <c r="P68" i="57"/>
  <c r="O68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P67" i="57"/>
  <c r="O67" i="57"/>
  <c r="N67" i="57"/>
  <c r="M67" i="57"/>
  <c r="L67" i="57"/>
  <c r="K67" i="57"/>
  <c r="J67" i="57"/>
  <c r="I67" i="57"/>
  <c r="H67" i="57"/>
  <c r="G67" i="57"/>
  <c r="F67" i="57"/>
  <c r="E67" i="57"/>
  <c r="D67" i="57"/>
  <c r="C67" i="57"/>
  <c r="B67" i="57"/>
  <c r="P66" i="57"/>
  <c r="O66" i="57"/>
  <c r="N66" i="57"/>
  <c r="M66" i="57"/>
  <c r="L66" i="57"/>
  <c r="K66" i="57"/>
  <c r="J66" i="57"/>
  <c r="I66" i="57"/>
  <c r="H66" i="57"/>
  <c r="G66" i="57"/>
  <c r="F66" i="57"/>
  <c r="E66" i="57"/>
  <c r="D66" i="57"/>
  <c r="C66" i="57"/>
  <c r="B66" i="57"/>
  <c r="P65" i="57"/>
  <c r="O65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P64" i="57"/>
  <c r="O64" i="57"/>
  <c r="N64" i="57"/>
  <c r="M64" i="57"/>
  <c r="L64" i="57"/>
  <c r="K64" i="57"/>
  <c r="J64" i="57"/>
  <c r="I64" i="57"/>
  <c r="H64" i="57"/>
  <c r="G64" i="57"/>
  <c r="F64" i="57"/>
  <c r="E64" i="57"/>
  <c r="D64" i="57"/>
  <c r="C64" i="57"/>
  <c r="B64" i="57"/>
  <c r="P63" i="57"/>
  <c r="O63" i="57"/>
  <c r="N63" i="57"/>
  <c r="M63" i="57"/>
  <c r="L63" i="57"/>
  <c r="K63" i="57"/>
  <c r="J63" i="57"/>
  <c r="I63" i="57"/>
  <c r="H63" i="57"/>
  <c r="G63" i="57"/>
  <c r="F63" i="57"/>
  <c r="E63" i="57"/>
  <c r="D63" i="57"/>
  <c r="C63" i="57"/>
  <c r="B63" i="57"/>
  <c r="P62" i="57"/>
  <c r="O62" i="57"/>
  <c r="N62" i="57"/>
  <c r="M62" i="57"/>
  <c r="L62" i="57"/>
  <c r="K62" i="57"/>
  <c r="J62" i="57"/>
  <c r="I62" i="57"/>
  <c r="H62" i="57"/>
  <c r="G62" i="57"/>
  <c r="F62" i="57"/>
  <c r="E62" i="57"/>
  <c r="D62" i="57"/>
  <c r="C62" i="57"/>
  <c r="B62" i="57"/>
  <c r="P61" i="57"/>
  <c r="O61" i="57"/>
  <c r="N61" i="57"/>
  <c r="M61" i="57"/>
  <c r="L61" i="57"/>
  <c r="K61" i="57"/>
  <c r="J61" i="57"/>
  <c r="I61" i="57"/>
  <c r="H61" i="57"/>
  <c r="G61" i="57"/>
  <c r="F61" i="57"/>
  <c r="E61" i="57"/>
  <c r="D61" i="57"/>
  <c r="C61" i="57"/>
  <c r="B61" i="57"/>
  <c r="P60" i="57"/>
  <c r="O60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P59" i="57"/>
  <c r="O59" i="57"/>
  <c r="N59" i="57"/>
  <c r="M59" i="57"/>
  <c r="L59" i="57"/>
  <c r="K59" i="57"/>
  <c r="J59" i="57"/>
  <c r="I59" i="57"/>
  <c r="H59" i="57"/>
  <c r="G59" i="57"/>
  <c r="F59" i="57"/>
  <c r="E59" i="57"/>
  <c r="D59" i="57"/>
  <c r="C59" i="57"/>
  <c r="B59" i="57"/>
  <c r="P58" i="57"/>
  <c r="O58" i="57"/>
  <c r="N58" i="57"/>
  <c r="M58" i="57"/>
  <c r="L58" i="57"/>
  <c r="K58" i="57"/>
  <c r="J58" i="57"/>
  <c r="I58" i="57"/>
  <c r="H58" i="57"/>
  <c r="G58" i="57"/>
  <c r="F58" i="57"/>
  <c r="E58" i="57"/>
  <c r="D58" i="57"/>
  <c r="C58" i="57"/>
  <c r="B58" i="57"/>
  <c r="P57" i="57"/>
  <c r="O57" i="57"/>
  <c r="N57" i="57"/>
  <c r="M57" i="57"/>
  <c r="L57" i="57"/>
  <c r="K57" i="57"/>
  <c r="J57" i="57"/>
  <c r="I57" i="57"/>
  <c r="H57" i="57"/>
  <c r="G57" i="57"/>
  <c r="F57" i="57"/>
  <c r="E57" i="57"/>
  <c r="D57" i="57"/>
  <c r="C57" i="57"/>
  <c r="B57" i="57"/>
  <c r="P56" i="57"/>
  <c r="O56" i="57"/>
  <c r="N56" i="57"/>
  <c r="M56" i="57"/>
  <c r="L56" i="57"/>
  <c r="K56" i="57"/>
  <c r="J56" i="57"/>
  <c r="I56" i="57"/>
  <c r="H56" i="57"/>
  <c r="G56" i="57"/>
  <c r="F56" i="57"/>
  <c r="E56" i="57"/>
  <c r="D56" i="57"/>
  <c r="C56" i="57"/>
  <c r="B56" i="57"/>
  <c r="P55" i="57"/>
  <c r="O55" i="57"/>
  <c r="N55" i="57"/>
  <c r="M55" i="57"/>
  <c r="L55" i="57"/>
  <c r="K55" i="57"/>
  <c r="J55" i="57"/>
  <c r="I55" i="57"/>
  <c r="H55" i="57"/>
  <c r="G55" i="57"/>
  <c r="F55" i="57"/>
  <c r="E55" i="57"/>
  <c r="D55" i="57"/>
  <c r="C55" i="57"/>
  <c r="B55" i="57"/>
  <c r="P54" i="57"/>
  <c r="O54" i="57"/>
  <c r="N54" i="57"/>
  <c r="M54" i="57"/>
  <c r="L54" i="57"/>
  <c r="K54" i="57"/>
  <c r="J54" i="57"/>
  <c r="I54" i="57"/>
  <c r="H54" i="57"/>
  <c r="G54" i="57"/>
  <c r="F54" i="57"/>
  <c r="E54" i="57"/>
  <c r="D54" i="57"/>
  <c r="C54" i="57"/>
  <c r="B54" i="57"/>
  <c r="P53" i="57"/>
  <c r="O53" i="57"/>
  <c r="N53" i="57"/>
  <c r="M53" i="57"/>
  <c r="L53" i="57"/>
  <c r="K53" i="57"/>
  <c r="J53" i="57"/>
  <c r="I53" i="57"/>
  <c r="H53" i="57"/>
  <c r="G53" i="57"/>
  <c r="F53" i="57"/>
  <c r="E53" i="57"/>
  <c r="D53" i="57"/>
  <c r="C53" i="57"/>
  <c r="B53" i="57"/>
  <c r="X79" i="56"/>
  <c r="W79" i="56"/>
  <c r="V79" i="56"/>
  <c r="U79" i="56"/>
  <c r="T79" i="56"/>
  <c r="S79" i="56"/>
  <c r="R79" i="56"/>
  <c r="Q79" i="56"/>
  <c r="P79" i="56"/>
  <c r="O79" i="56"/>
  <c r="N79" i="56"/>
  <c r="M79" i="56"/>
  <c r="L79" i="56"/>
  <c r="K79" i="56"/>
  <c r="J79" i="56"/>
  <c r="I79" i="56"/>
  <c r="H79" i="56"/>
  <c r="G79" i="56"/>
  <c r="F79" i="56"/>
  <c r="E79" i="56"/>
  <c r="D79" i="56"/>
  <c r="C79" i="56"/>
  <c r="B79" i="56"/>
  <c r="X78" i="56"/>
  <c r="W78" i="56"/>
  <c r="V78" i="56"/>
  <c r="U78" i="56"/>
  <c r="T78" i="56"/>
  <c r="S78" i="56"/>
  <c r="R78" i="56"/>
  <c r="Q78" i="56"/>
  <c r="P78" i="56"/>
  <c r="O78" i="56"/>
  <c r="N78" i="56"/>
  <c r="M78" i="56"/>
  <c r="L78" i="56"/>
  <c r="K78" i="56"/>
  <c r="J78" i="56"/>
  <c r="I78" i="56"/>
  <c r="H78" i="56"/>
  <c r="G78" i="56"/>
  <c r="F78" i="56"/>
  <c r="E78" i="56"/>
  <c r="D78" i="56"/>
  <c r="C78" i="56"/>
  <c r="B78" i="56"/>
  <c r="X76" i="56"/>
  <c r="W76" i="56"/>
  <c r="V76" i="56"/>
  <c r="U76" i="56"/>
  <c r="T76" i="56"/>
  <c r="S76" i="56"/>
  <c r="R76" i="56"/>
  <c r="Q76" i="56"/>
  <c r="P76" i="56"/>
  <c r="O76" i="56"/>
  <c r="N76" i="56"/>
  <c r="M76" i="56"/>
  <c r="L76" i="56"/>
  <c r="K76" i="56"/>
  <c r="J76" i="56"/>
  <c r="I76" i="56"/>
  <c r="H76" i="56"/>
  <c r="G76" i="56"/>
  <c r="F76" i="56"/>
  <c r="E76" i="56"/>
  <c r="D76" i="56"/>
  <c r="C76" i="56"/>
  <c r="B76" i="56"/>
  <c r="X74" i="56"/>
  <c r="W74" i="56"/>
  <c r="V74" i="56"/>
  <c r="U74" i="56"/>
  <c r="T74" i="56"/>
  <c r="S74" i="56"/>
  <c r="R74" i="56"/>
  <c r="Q74" i="56"/>
  <c r="P74" i="56"/>
  <c r="O74" i="56"/>
  <c r="N74" i="56"/>
  <c r="M74" i="56"/>
  <c r="L74" i="56"/>
  <c r="K74" i="56"/>
  <c r="J74" i="56"/>
  <c r="I74" i="56"/>
  <c r="H74" i="56"/>
  <c r="G74" i="56"/>
  <c r="F74" i="56"/>
  <c r="E74" i="56"/>
  <c r="D74" i="56"/>
  <c r="C74" i="56"/>
  <c r="B74" i="56"/>
  <c r="X73" i="56"/>
  <c r="W73" i="56"/>
  <c r="V73" i="56"/>
  <c r="U73" i="56"/>
  <c r="T73" i="56"/>
  <c r="S73" i="56"/>
  <c r="R73" i="56"/>
  <c r="Q73" i="56"/>
  <c r="P73" i="56"/>
  <c r="O73" i="56"/>
  <c r="N73" i="56"/>
  <c r="M73" i="56"/>
  <c r="L73" i="56"/>
  <c r="K73" i="56"/>
  <c r="J73" i="56"/>
  <c r="I73" i="56"/>
  <c r="H73" i="56"/>
  <c r="G73" i="56"/>
  <c r="F73" i="56"/>
  <c r="E73" i="56"/>
  <c r="D73" i="56"/>
  <c r="C73" i="56"/>
  <c r="B73" i="56"/>
  <c r="X72" i="56"/>
  <c r="W72" i="56"/>
  <c r="V72" i="56"/>
  <c r="U72" i="56"/>
  <c r="T72" i="56"/>
  <c r="S72" i="56"/>
  <c r="R72" i="56"/>
  <c r="Q72" i="56"/>
  <c r="P72" i="56"/>
  <c r="O72" i="56"/>
  <c r="N72" i="56"/>
  <c r="M72" i="56"/>
  <c r="L72" i="56"/>
  <c r="K72" i="56"/>
  <c r="J72" i="56"/>
  <c r="I72" i="56"/>
  <c r="H72" i="56"/>
  <c r="G72" i="56"/>
  <c r="F72" i="56"/>
  <c r="E72" i="56"/>
  <c r="D72" i="56"/>
  <c r="C72" i="56"/>
  <c r="B72" i="56"/>
  <c r="X71" i="56"/>
  <c r="W71" i="56"/>
  <c r="V71" i="56"/>
  <c r="U71" i="56"/>
  <c r="T71" i="56"/>
  <c r="S71" i="56"/>
  <c r="R71" i="56"/>
  <c r="Q71" i="56"/>
  <c r="P71" i="56"/>
  <c r="O71" i="56"/>
  <c r="N71" i="56"/>
  <c r="M71" i="56"/>
  <c r="L71" i="56"/>
  <c r="K71" i="56"/>
  <c r="J71" i="56"/>
  <c r="I71" i="56"/>
  <c r="H71" i="56"/>
  <c r="G71" i="56"/>
  <c r="F71" i="56"/>
  <c r="E71" i="56"/>
  <c r="D71" i="56"/>
  <c r="C71" i="56"/>
  <c r="B71" i="56"/>
  <c r="X70" i="56"/>
  <c r="W70" i="56"/>
  <c r="V70" i="56"/>
  <c r="U70" i="56"/>
  <c r="T70" i="56"/>
  <c r="S70" i="56"/>
  <c r="R70" i="56"/>
  <c r="Q70" i="56"/>
  <c r="P70" i="56"/>
  <c r="O70" i="56"/>
  <c r="N70" i="56"/>
  <c r="M70" i="56"/>
  <c r="L70" i="56"/>
  <c r="K70" i="56"/>
  <c r="J70" i="56"/>
  <c r="I70" i="56"/>
  <c r="H70" i="56"/>
  <c r="G70" i="56"/>
  <c r="F70" i="56"/>
  <c r="E70" i="56"/>
  <c r="D70" i="56"/>
  <c r="C70" i="56"/>
  <c r="B70" i="56"/>
  <c r="X69" i="56"/>
  <c r="W69" i="56"/>
  <c r="V69" i="56"/>
  <c r="U69" i="56"/>
  <c r="T69" i="56"/>
  <c r="S69" i="56"/>
  <c r="R69" i="56"/>
  <c r="Q69" i="56"/>
  <c r="P69" i="56"/>
  <c r="O69" i="56"/>
  <c r="N69" i="56"/>
  <c r="M69" i="56"/>
  <c r="L69" i="56"/>
  <c r="K69" i="56"/>
  <c r="J69" i="56"/>
  <c r="I69" i="56"/>
  <c r="H69" i="56"/>
  <c r="G69" i="56"/>
  <c r="F69" i="56"/>
  <c r="E69" i="56"/>
  <c r="D69" i="56"/>
  <c r="C69" i="56"/>
  <c r="B69" i="56"/>
  <c r="X68" i="56"/>
  <c r="W68" i="56"/>
  <c r="V68" i="56"/>
  <c r="U68" i="56"/>
  <c r="T68" i="56"/>
  <c r="S68" i="56"/>
  <c r="R68" i="56"/>
  <c r="Q68" i="56"/>
  <c r="P68" i="56"/>
  <c r="O68" i="56"/>
  <c r="N68" i="56"/>
  <c r="M68" i="56"/>
  <c r="L68" i="56"/>
  <c r="K68" i="56"/>
  <c r="J68" i="56"/>
  <c r="I68" i="56"/>
  <c r="H68" i="56"/>
  <c r="G68" i="56"/>
  <c r="F68" i="56"/>
  <c r="E68" i="56"/>
  <c r="D68" i="56"/>
  <c r="C68" i="56"/>
  <c r="B68" i="56"/>
  <c r="X67" i="56"/>
  <c r="W67" i="56"/>
  <c r="V67" i="56"/>
  <c r="U67" i="56"/>
  <c r="T67" i="56"/>
  <c r="S67" i="56"/>
  <c r="R67" i="56"/>
  <c r="Q67" i="56"/>
  <c r="P67" i="56"/>
  <c r="O67" i="56"/>
  <c r="N67" i="56"/>
  <c r="M67" i="56"/>
  <c r="L67" i="56"/>
  <c r="K67" i="56"/>
  <c r="J67" i="56"/>
  <c r="I67" i="56"/>
  <c r="H67" i="56"/>
  <c r="G67" i="56"/>
  <c r="F67" i="56"/>
  <c r="E67" i="56"/>
  <c r="D67" i="56"/>
  <c r="C67" i="56"/>
  <c r="B67" i="56"/>
  <c r="X66" i="56"/>
  <c r="W66" i="56"/>
  <c r="V66" i="56"/>
  <c r="U66" i="56"/>
  <c r="T66" i="56"/>
  <c r="S66" i="56"/>
  <c r="R66" i="56"/>
  <c r="Q66" i="56"/>
  <c r="P66" i="56"/>
  <c r="O66" i="56"/>
  <c r="N66" i="56"/>
  <c r="M66" i="56"/>
  <c r="L66" i="56"/>
  <c r="K66" i="56"/>
  <c r="J66" i="56"/>
  <c r="I66" i="56"/>
  <c r="H66" i="56"/>
  <c r="G66" i="56"/>
  <c r="F66" i="56"/>
  <c r="E66" i="56"/>
  <c r="D66" i="56"/>
  <c r="C66" i="56"/>
  <c r="B66" i="56"/>
  <c r="X65" i="56"/>
  <c r="W65" i="56"/>
  <c r="V65" i="56"/>
  <c r="U65" i="56"/>
  <c r="T65" i="56"/>
  <c r="S65" i="56"/>
  <c r="R65" i="56"/>
  <c r="Q65" i="56"/>
  <c r="P65" i="56"/>
  <c r="O65" i="56"/>
  <c r="N65" i="56"/>
  <c r="M65" i="56"/>
  <c r="L65" i="56"/>
  <c r="K65" i="56"/>
  <c r="J65" i="56"/>
  <c r="I65" i="56"/>
  <c r="H65" i="56"/>
  <c r="G65" i="56"/>
  <c r="F65" i="56"/>
  <c r="E65" i="56"/>
  <c r="D65" i="56"/>
  <c r="C65" i="56"/>
  <c r="B65" i="56"/>
  <c r="X64" i="56"/>
  <c r="W64" i="56"/>
  <c r="V64" i="56"/>
  <c r="U64" i="56"/>
  <c r="T64" i="56"/>
  <c r="S64" i="56"/>
  <c r="R64" i="56"/>
  <c r="Q64" i="56"/>
  <c r="P64" i="56"/>
  <c r="O64" i="56"/>
  <c r="N64" i="56"/>
  <c r="M64" i="56"/>
  <c r="L64" i="56"/>
  <c r="K64" i="56"/>
  <c r="J64" i="56"/>
  <c r="I64" i="56"/>
  <c r="H64" i="56"/>
  <c r="G64" i="56"/>
  <c r="F64" i="56"/>
  <c r="E64" i="56"/>
  <c r="D64" i="56"/>
  <c r="C64" i="56"/>
  <c r="B64" i="56"/>
  <c r="X63" i="56"/>
  <c r="W63" i="56"/>
  <c r="V63" i="56"/>
  <c r="U63" i="56"/>
  <c r="T63" i="56"/>
  <c r="S63" i="56"/>
  <c r="R63" i="56"/>
  <c r="Q63" i="56"/>
  <c r="P63" i="56"/>
  <c r="O63" i="56"/>
  <c r="N63" i="56"/>
  <c r="M63" i="56"/>
  <c r="L63" i="56"/>
  <c r="K63" i="56"/>
  <c r="J63" i="56"/>
  <c r="I63" i="56"/>
  <c r="H63" i="56"/>
  <c r="G63" i="56"/>
  <c r="F63" i="56"/>
  <c r="E63" i="56"/>
  <c r="D63" i="56"/>
  <c r="C63" i="56"/>
  <c r="B63" i="56"/>
  <c r="X62" i="56"/>
  <c r="W62" i="56"/>
  <c r="V62" i="56"/>
  <c r="U62" i="56"/>
  <c r="T62" i="56"/>
  <c r="S62" i="56"/>
  <c r="R62" i="56"/>
  <c r="Q62" i="56"/>
  <c r="P62" i="56"/>
  <c r="O62" i="56"/>
  <c r="N62" i="56"/>
  <c r="M62" i="56"/>
  <c r="L62" i="56"/>
  <c r="K62" i="56"/>
  <c r="J62" i="56"/>
  <c r="I62" i="56"/>
  <c r="H62" i="56"/>
  <c r="G62" i="56"/>
  <c r="F62" i="56"/>
  <c r="E62" i="56"/>
  <c r="D62" i="56"/>
  <c r="C62" i="56"/>
  <c r="B62" i="56"/>
  <c r="X61" i="56"/>
  <c r="W61" i="56"/>
  <c r="V61" i="56"/>
  <c r="U61" i="56"/>
  <c r="T61" i="56"/>
  <c r="S61" i="56"/>
  <c r="R61" i="56"/>
  <c r="Q61" i="56"/>
  <c r="P61" i="56"/>
  <c r="O61" i="56"/>
  <c r="N61" i="56"/>
  <c r="M61" i="56"/>
  <c r="L61" i="56"/>
  <c r="K61" i="56"/>
  <c r="J61" i="56"/>
  <c r="I61" i="56"/>
  <c r="H61" i="56"/>
  <c r="G61" i="56"/>
  <c r="F61" i="56"/>
  <c r="E61" i="56"/>
  <c r="D61" i="56"/>
  <c r="C61" i="56"/>
  <c r="B61" i="56"/>
  <c r="X60" i="56"/>
  <c r="W60" i="56"/>
  <c r="V60" i="56"/>
  <c r="U60" i="56"/>
  <c r="T60" i="56"/>
  <c r="S60" i="56"/>
  <c r="R60" i="56"/>
  <c r="Q60" i="56"/>
  <c r="P60" i="56"/>
  <c r="O60" i="56"/>
  <c r="N60" i="56"/>
  <c r="M60" i="56"/>
  <c r="L60" i="56"/>
  <c r="K60" i="56"/>
  <c r="J60" i="56"/>
  <c r="I60" i="56"/>
  <c r="H60" i="56"/>
  <c r="G60" i="56"/>
  <c r="F60" i="56"/>
  <c r="E60" i="56"/>
  <c r="D60" i="56"/>
  <c r="C60" i="56"/>
  <c r="B60" i="56"/>
  <c r="X59" i="56"/>
  <c r="W59" i="56"/>
  <c r="V59" i="56"/>
  <c r="U59" i="56"/>
  <c r="T59" i="56"/>
  <c r="S59" i="56"/>
  <c r="R59" i="56"/>
  <c r="Q59" i="56"/>
  <c r="P59" i="56"/>
  <c r="O59" i="56"/>
  <c r="N59" i="56"/>
  <c r="M59" i="56"/>
  <c r="L59" i="56"/>
  <c r="K59" i="56"/>
  <c r="J59" i="56"/>
  <c r="I59" i="56"/>
  <c r="H59" i="56"/>
  <c r="G59" i="56"/>
  <c r="F59" i="56"/>
  <c r="E59" i="56"/>
  <c r="D59" i="56"/>
  <c r="C59" i="56"/>
  <c r="B59" i="56"/>
  <c r="X58" i="56"/>
  <c r="W58" i="56"/>
  <c r="V58" i="56"/>
  <c r="U58" i="56"/>
  <c r="T58" i="56"/>
  <c r="S58" i="56"/>
  <c r="R58" i="56"/>
  <c r="Q58" i="56"/>
  <c r="P58" i="56"/>
  <c r="O58" i="56"/>
  <c r="N58" i="56"/>
  <c r="M58" i="56"/>
  <c r="L58" i="56"/>
  <c r="K58" i="56"/>
  <c r="J58" i="56"/>
  <c r="I58" i="56"/>
  <c r="H58" i="56"/>
  <c r="G58" i="56"/>
  <c r="F58" i="56"/>
  <c r="E58" i="56"/>
  <c r="D58" i="56"/>
  <c r="C58" i="56"/>
  <c r="B58" i="56"/>
  <c r="X57" i="56"/>
  <c r="W57" i="56"/>
  <c r="V57" i="56"/>
  <c r="U57" i="56"/>
  <c r="T57" i="56"/>
  <c r="S57" i="56"/>
  <c r="R57" i="56"/>
  <c r="Q57" i="56"/>
  <c r="P57" i="56"/>
  <c r="O57" i="56"/>
  <c r="N57" i="56"/>
  <c r="M57" i="56"/>
  <c r="L57" i="56"/>
  <c r="K57" i="56"/>
  <c r="J57" i="56"/>
  <c r="I57" i="56"/>
  <c r="H57" i="56"/>
  <c r="G57" i="56"/>
  <c r="F57" i="56"/>
  <c r="E57" i="56"/>
  <c r="D57" i="56"/>
  <c r="C57" i="56"/>
  <c r="B57" i="56"/>
  <c r="X56" i="56"/>
  <c r="W56" i="56"/>
  <c r="V56" i="56"/>
  <c r="U56" i="56"/>
  <c r="T56" i="56"/>
  <c r="S56" i="56"/>
  <c r="R56" i="56"/>
  <c r="Q56" i="56"/>
  <c r="P56" i="56"/>
  <c r="O56" i="56"/>
  <c r="N56" i="56"/>
  <c r="M56" i="56"/>
  <c r="L56" i="56"/>
  <c r="K56" i="56"/>
  <c r="J56" i="56"/>
  <c r="I56" i="56"/>
  <c r="H56" i="56"/>
  <c r="G56" i="56"/>
  <c r="F56" i="56"/>
  <c r="E56" i="56"/>
  <c r="D56" i="56"/>
  <c r="C56" i="56"/>
  <c r="B56" i="56"/>
  <c r="X55" i="56"/>
  <c r="W55" i="56"/>
  <c r="V55" i="56"/>
  <c r="U55" i="56"/>
  <c r="T55" i="56"/>
  <c r="S55" i="56"/>
  <c r="R55" i="56"/>
  <c r="Q55" i="56"/>
  <c r="P55" i="56"/>
  <c r="O55" i="56"/>
  <c r="N55" i="56"/>
  <c r="M55" i="56"/>
  <c r="L55" i="56"/>
  <c r="K55" i="56"/>
  <c r="J55" i="56"/>
  <c r="I55" i="56"/>
  <c r="H55" i="56"/>
  <c r="G55" i="56"/>
  <c r="F55" i="56"/>
  <c r="E55" i="56"/>
  <c r="D55" i="56"/>
  <c r="C55" i="56"/>
  <c r="B55" i="56"/>
  <c r="X54" i="56"/>
  <c r="W54" i="56"/>
  <c r="V54" i="56"/>
  <c r="U54" i="56"/>
  <c r="T54" i="56"/>
  <c r="S54" i="56"/>
  <c r="R54" i="56"/>
  <c r="Q54" i="56"/>
  <c r="P54" i="56"/>
  <c r="O54" i="56"/>
  <c r="N54" i="56"/>
  <c r="M54" i="56"/>
  <c r="L54" i="56"/>
  <c r="K54" i="56"/>
  <c r="J54" i="56"/>
  <c r="I54" i="56"/>
  <c r="H54" i="56"/>
  <c r="G54" i="56"/>
  <c r="F54" i="56"/>
  <c r="E54" i="56"/>
  <c r="D54" i="56"/>
  <c r="C54" i="56"/>
  <c r="B54" i="56"/>
  <c r="X53" i="56"/>
  <c r="W53" i="56"/>
  <c r="V53" i="56"/>
  <c r="U53" i="56"/>
  <c r="T53" i="56"/>
  <c r="S53" i="56"/>
  <c r="R53" i="56"/>
  <c r="Q53" i="56"/>
  <c r="P53" i="56"/>
  <c r="O53" i="56"/>
  <c r="N53" i="56"/>
  <c r="M53" i="56"/>
  <c r="L53" i="56"/>
  <c r="K53" i="56"/>
  <c r="J53" i="56"/>
  <c r="I53" i="56"/>
  <c r="H53" i="56"/>
  <c r="G53" i="56"/>
  <c r="F53" i="56"/>
  <c r="E53" i="56"/>
  <c r="D53" i="56"/>
  <c r="C53" i="56"/>
  <c r="B53" i="56"/>
  <c r="X52" i="56"/>
  <c r="W52" i="56"/>
  <c r="V52" i="56"/>
  <c r="U52" i="56"/>
  <c r="T52" i="56"/>
  <c r="S52" i="56"/>
  <c r="R52" i="56"/>
  <c r="Q52" i="56"/>
  <c r="P52" i="56"/>
  <c r="O52" i="56"/>
  <c r="N52" i="56"/>
  <c r="M52" i="56"/>
  <c r="L52" i="56"/>
  <c r="K52" i="56"/>
  <c r="J52" i="56"/>
  <c r="I52" i="56"/>
  <c r="H52" i="56"/>
  <c r="G52" i="56"/>
  <c r="F52" i="56"/>
  <c r="E52" i="56"/>
  <c r="D52" i="56"/>
  <c r="C52" i="56"/>
  <c r="B52" i="56"/>
  <c r="X51" i="56"/>
  <c r="W51" i="56"/>
  <c r="V51" i="56"/>
  <c r="U51" i="56"/>
  <c r="T51" i="56"/>
  <c r="S51" i="56"/>
  <c r="R51" i="56"/>
  <c r="Q51" i="56"/>
  <c r="P51" i="56"/>
  <c r="O51" i="56"/>
  <c r="N51" i="56"/>
  <c r="M51" i="56"/>
  <c r="L51" i="56"/>
  <c r="K51" i="56"/>
  <c r="J51" i="56"/>
  <c r="I51" i="56"/>
  <c r="H51" i="56"/>
  <c r="G51" i="56"/>
  <c r="F51" i="56"/>
  <c r="E51" i="56"/>
  <c r="D51" i="56"/>
  <c r="C51" i="56"/>
  <c r="B51" i="56"/>
  <c r="AB77" i="55"/>
  <c r="AA77" i="55"/>
  <c r="Z77" i="55"/>
  <c r="Y77" i="55"/>
  <c r="X77" i="55"/>
  <c r="W77" i="55"/>
  <c r="V77" i="55"/>
  <c r="U77" i="55"/>
  <c r="T77" i="55"/>
  <c r="S77" i="55"/>
  <c r="R77" i="55"/>
  <c r="Q77" i="55"/>
  <c r="P77" i="55"/>
  <c r="O77" i="55"/>
  <c r="N77" i="55"/>
  <c r="M77" i="55"/>
  <c r="L77" i="55"/>
  <c r="K77" i="55"/>
  <c r="J77" i="55"/>
  <c r="I77" i="55"/>
  <c r="H77" i="55"/>
  <c r="G77" i="55"/>
  <c r="F77" i="55"/>
  <c r="E77" i="55"/>
  <c r="D77" i="55"/>
  <c r="C77" i="55"/>
  <c r="B77" i="55"/>
  <c r="AB76" i="55"/>
  <c r="AA76" i="55"/>
  <c r="Z76" i="55"/>
  <c r="Y76" i="55"/>
  <c r="X76" i="55"/>
  <c r="W76" i="55"/>
  <c r="V76" i="55"/>
  <c r="U76" i="55"/>
  <c r="T76" i="55"/>
  <c r="S76" i="55"/>
  <c r="R76" i="55"/>
  <c r="Q76" i="55"/>
  <c r="P76" i="55"/>
  <c r="O76" i="55"/>
  <c r="N76" i="55"/>
  <c r="M76" i="55"/>
  <c r="L76" i="55"/>
  <c r="K76" i="55"/>
  <c r="J76" i="55"/>
  <c r="I76" i="55"/>
  <c r="H76" i="55"/>
  <c r="G76" i="55"/>
  <c r="F76" i="55"/>
  <c r="E76" i="55"/>
  <c r="D76" i="55"/>
  <c r="C76" i="55"/>
  <c r="B76" i="55"/>
  <c r="AB75" i="55"/>
  <c r="AA75" i="55"/>
  <c r="Z75" i="55"/>
  <c r="Y75" i="55"/>
  <c r="X75" i="55"/>
  <c r="W75" i="55"/>
  <c r="V75" i="55"/>
  <c r="U75" i="55"/>
  <c r="T75" i="55"/>
  <c r="S75" i="55"/>
  <c r="R75" i="55"/>
  <c r="Q75" i="55"/>
  <c r="P75" i="55"/>
  <c r="O75" i="55"/>
  <c r="N75" i="55"/>
  <c r="M75" i="55"/>
  <c r="L75" i="55"/>
  <c r="K75" i="55"/>
  <c r="J75" i="55"/>
  <c r="I75" i="55"/>
  <c r="H75" i="55"/>
  <c r="G75" i="55"/>
  <c r="F75" i="55"/>
  <c r="E75" i="55"/>
  <c r="D75" i="55"/>
  <c r="C75" i="55"/>
  <c r="B75" i="55"/>
  <c r="AB74" i="55"/>
  <c r="AA74" i="55"/>
  <c r="Z74" i="55"/>
  <c r="Y74" i="55"/>
  <c r="X74" i="55"/>
  <c r="W74" i="55"/>
  <c r="V74" i="55"/>
  <c r="U74" i="55"/>
  <c r="T74" i="55"/>
  <c r="S74" i="55"/>
  <c r="R74" i="55"/>
  <c r="Q74" i="55"/>
  <c r="P74" i="55"/>
  <c r="O74" i="55"/>
  <c r="N74" i="55"/>
  <c r="M74" i="55"/>
  <c r="L74" i="55"/>
  <c r="K74" i="55"/>
  <c r="J74" i="55"/>
  <c r="I74" i="55"/>
  <c r="H74" i="55"/>
  <c r="G74" i="55"/>
  <c r="F74" i="55"/>
  <c r="E74" i="55"/>
  <c r="D74" i="55"/>
  <c r="C74" i="55"/>
  <c r="B74" i="55"/>
  <c r="AB73" i="55"/>
  <c r="AA73" i="55"/>
  <c r="Z73" i="55"/>
  <c r="Y73" i="55"/>
  <c r="X73" i="55"/>
  <c r="W73" i="55"/>
  <c r="V73" i="55"/>
  <c r="U73" i="55"/>
  <c r="T73" i="55"/>
  <c r="S73" i="55"/>
  <c r="R73" i="55"/>
  <c r="Q73" i="55"/>
  <c r="P73" i="55"/>
  <c r="O73" i="55"/>
  <c r="N73" i="55"/>
  <c r="M73" i="55"/>
  <c r="L73" i="55"/>
  <c r="K73" i="55"/>
  <c r="J73" i="55"/>
  <c r="I73" i="55"/>
  <c r="H73" i="55"/>
  <c r="G73" i="55"/>
  <c r="F73" i="55"/>
  <c r="E73" i="55"/>
  <c r="D73" i="55"/>
  <c r="C73" i="55"/>
  <c r="B73" i="55"/>
  <c r="AB72" i="55"/>
  <c r="AA72" i="55"/>
  <c r="Z72" i="55"/>
  <c r="Y72" i="55"/>
  <c r="X72" i="55"/>
  <c r="W72" i="55"/>
  <c r="V72" i="55"/>
  <c r="U72" i="55"/>
  <c r="T72" i="55"/>
  <c r="S72" i="55"/>
  <c r="R72" i="55"/>
  <c r="Q72" i="55"/>
  <c r="P72" i="55"/>
  <c r="O72" i="55"/>
  <c r="N72" i="55"/>
  <c r="M72" i="55"/>
  <c r="L72" i="55"/>
  <c r="K72" i="55"/>
  <c r="J72" i="55"/>
  <c r="I72" i="55"/>
  <c r="H72" i="55"/>
  <c r="G72" i="55"/>
  <c r="F72" i="55"/>
  <c r="E72" i="55"/>
  <c r="D72" i="55"/>
  <c r="C72" i="55"/>
  <c r="B72" i="55"/>
  <c r="AB71" i="55"/>
  <c r="AA71" i="55"/>
  <c r="Z71" i="55"/>
  <c r="Y71" i="55"/>
  <c r="X71" i="55"/>
  <c r="W71" i="55"/>
  <c r="V71" i="55"/>
  <c r="U71" i="55"/>
  <c r="T71" i="55"/>
  <c r="S71" i="55"/>
  <c r="R71" i="55"/>
  <c r="Q71" i="55"/>
  <c r="P71" i="55"/>
  <c r="O71" i="55"/>
  <c r="N71" i="55"/>
  <c r="M71" i="55"/>
  <c r="L71" i="55"/>
  <c r="K71" i="55"/>
  <c r="J71" i="55"/>
  <c r="I71" i="55"/>
  <c r="H71" i="55"/>
  <c r="G71" i="55"/>
  <c r="F71" i="55"/>
  <c r="E71" i="55"/>
  <c r="D71" i="55"/>
  <c r="C71" i="55"/>
  <c r="B71" i="55"/>
  <c r="AB70" i="55"/>
  <c r="AA70" i="55"/>
  <c r="Z70" i="55"/>
  <c r="Y70" i="55"/>
  <c r="X70" i="55"/>
  <c r="W70" i="55"/>
  <c r="V70" i="55"/>
  <c r="U70" i="55"/>
  <c r="T70" i="55"/>
  <c r="S70" i="55"/>
  <c r="R70" i="55"/>
  <c r="Q70" i="55"/>
  <c r="P70" i="55"/>
  <c r="O70" i="55"/>
  <c r="N70" i="55"/>
  <c r="M70" i="55"/>
  <c r="L70" i="55"/>
  <c r="K70" i="55"/>
  <c r="J70" i="55"/>
  <c r="I70" i="55"/>
  <c r="H70" i="55"/>
  <c r="G70" i="55"/>
  <c r="F70" i="55"/>
  <c r="E70" i="55"/>
  <c r="D70" i="55"/>
  <c r="C70" i="55"/>
  <c r="B70" i="55"/>
  <c r="AB69" i="55"/>
  <c r="AA69" i="55"/>
  <c r="Z69" i="55"/>
  <c r="Y69" i="55"/>
  <c r="X69" i="55"/>
  <c r="W69" i="55"/>
  <c r="V69" i="55"/>
  <c r="U69" i="55"/>
  <c r="T69" i="55"/>
  <c r="S69" i="55"/>
  <c r="R69" i="55"/>
  <c r="Q69" i="55"/>
  <c r="P69" i="55"/>
  <c r="O69" i="55"/>
  <c r="N69" i="55"/>
  <c r="M69" i="55"/>
  <c r="L69" i="55"/>
  <c r="K69" i="55"/>
  <c r="J69" i="55"/>
  <c r="I69" i="55"/>
  <c r="H69" i="55"/>
  <c r="G69" i="55"/>
  <c r="F69" i="55"/>
  <c r="E69" i="55"/>
  <c r="D69" i="55"/>
  <c r="C69" i="55"/>
  <c r="B69" i="55"/>
  <c r="AB68" i="55"/>
  <c r="AA68" i="55"/>
  <c r="Z68" i="55"/>
  <c r="Y68" i="55"/>
  <c r="X68" i="55"/>
  <c r="W68" i="55"/>
  <c r="V68" i="55"/>
  <c r="U68" i="55"/>
  <c r="T68" i="55"/>
  <c r="S68" i="55"/>
  <c r="R68" i="55"/>
  <c r="Q68" i="55"/>
  <c r="P68" i="55"/>
  <c r="O68" i="55"/>
  <c r="N68" i="55"/>
  <c r="M68" i="55"/>
  <c r="L68" i="55"/>
  <c r="K68" i="55"/>
  <c r="J68" i="55"/>
  <c r="I68" i="55"/>
  <c r="H68" i="55"/>
  <c r="G68" i="55"/>
  <c r="F68" i="55"/>
  <c r="E68" i="55"/>
  <c r="D68" i="55"/>
  <c r="C68" i="55"/>
  <c r="B68" i="55"/>
  <c r="AB67" i="55"/>
  <c r="AA67" i="55"/>
  <c r="Z67" i="55"/>
  <c r="Y67" i="55"/>
  <c r="X67" i="55"/>
  <c r="W67" i="55"/>
  <c r="V67" i="55"/>
  <c r="U67" i="55"/>
  <c r="T67" i="55"/>
  <c r="S67" i="55"/>
  <c r="R67" i="55"/>
  <c r="Q67" i="55"/>
  <c r="P67" i="55"/>
  <c r="O67" i="55"/>
  <c r="N67" i="55"/>
  <c r="M67" i="55"/>
  <c r="L67" i="55"/>
  <c r="K67" i="55"/>
  <c r="J67" i="55"/>
  <c r="I67" i="55"/>
  <c r="H67" i="55"/>
  <c r="G67" i="55"/>
  <c r="F67" i="55"/>
  <c r="E67" i="55"/>
  <c r="D67" i="55"/>
  <c r="C67" i="55"/>
  <c r="B67" i="55"/>
  <c r="AB66" i="55"/>
  <c r="AA66" i="55"/>
  <c r="Z66" i="55"/>
  <c r="Y66" i="55"/>
  <c r="X66" i="55"/>
  <c r="W66" i="55"/>
  <c r="V66" i="55"/>
  <c r="U66" i="55"/>
  <c r="T66" i="55"/>
  <c r="S66" i="55"/>
  <c r="R66" i="55"/>
  <c r="Q66" i="55"/>
  <c r="P66" i="55"/>
  <c r="O66" i="55"/>
  <c r="N66" i="55"/>
  <c r="M66" i="55"/>
  <c r="L66" i="55"/>
  <c r="K66" i="55"/>
  <c r="J66" i="55"/>
  <c r="I66" i="55"/>
  <c r="H66" i="55"/>
  <c r="G66" i="55"/>
  <c r="F66" i="55"/>
  <c r="E66" i="55"/>
  <c r="D66" i="55"/>
  <c r="C66" i="55"/>
  <c r="B66" i="55"/>
  <c r="AB65" i="55"/>
  <c r="AA65" i="55"/>
  <c r="Z65" i="55"/>
  <c r="Y65" i="55"/>
  <c r="X65" i="55"/>
  <c r="W65" i="55"/>
  <c r="V65" i="55"/>
  <c r="U65" i="55"/>
  <c r="T65" i="55"/>
  <c r="S65" i="55"/>
  <c r="R65" i="55"/>
  <c r="Q65" i="55"/>
  <c r="P65" i="55"/>
  <c r="O65" i="55"/>
  <c r="N65" i="55"/>
  <c r="M65" i="55"/>
  <c r="L65" i="55"/>
  <c r="K65" i="55"/>
  <c r="J65" i="55"/>
  <c r="I65" i="55"/>
  <c r="H65" i="55"/>
  <c r="G65" i="55"/>
  <c r="F65" i="55"/>
  <c r="E65" i="55"/>
  <c r="D65" i="55"/>
  <c r="C65" i="55"/>
  <c r="B65" i="55"/>
  <c r="AB64" i="55"/>
  <c r="AA64" i="55"/>
  <c r="Z64" i="55"/>
  <c r="Y64" i="55"/>
  <c r="X64" i="55"/>
  <c r="W64" i="55"/>
  <c r="V64" i="55"/>
  <c r="U64" i="55"/>
  <c r="T64" i="55"/>
  <c r="S64" i="55"/>
  <c r="R64" i="55"/>
  <c r="Q64" i="55"/>
  <c r="P64" i="55"/>
  <c r="O64" i="55"/>
  <c r="N64" i="55"/>
  <c r="M64" i="55"/>
  <c r="L64" i="55"/>
  <c r="K64" i="55"/>
  <c r="J64" i="55"/>
  <c r="I64" i="55"/>
  <c r="H64" i="55"/>
  <c r="G64" i="55"/>
  <c r="F64" i="55"/>
  <c r="E64" i="55"/>
  <c r="D64" i="55"/>
  <c r="C64" i="55"/>
  <c r="B64" i="55"/>
  <c r="AB63" i="55"/>
  <c r="AA63" i="55"/>
  <c r="Z63" i="55"/>
  <c r="Y63" i="55"/>
  <c r="X63" i="55"/>
  <c r="W63" i="55"/>
  <c r="V63" i="55"/>
  <c r="U63" i="55"/>
  <c r="T63" i="55"/>
  <c r="S63" i="55"/>
  <c r="R63" i="55"/>
  <c r="Q63" i="55"/>
  <c r="P63" i="55"/>
  <c r="O63" i="55"/>
  <c r="N63" i="55"/>
  <c r="M63" i="55"/>
  <c r="L63" i="55"/>
  <c r="K63" i="55"/>
  <c r="J63" i="55"/>
  <c r="I63" i="55"/>
  <c r="H63" i="55"/>
  <c r="G63" i="55"/>
  <c r="F63" i="55"/>
  <c r="E63" i="55"/>
  <c r="D63" i="55"/>
  <c r="C63" i="55"/>
  <c r="B63" i="55"/>
  <c r="AB62" i="55"/>
  <c r="AA62" i="55"/>
  <c r="Z62" i="55"/>
  <c r="Y62" i="55"/>
  <c r="X62" i="55"/>
  <c r="W62" i="55"/>
  <c r="V62" i="55"/>
  <c r="U62" i="55"/>
  <c r="T62" i="55"/>
  <c r="S62" i="55"/>
  <c r="R62" i="55"/>
  <c r="Q62" i="55"/>
  <c r="P62" i="55"/>
  <c r="O62" i="55"/>
  <c r="N62" i="55"/>
  <c r="M62" i="55"/>
  <c r="L62" i="55"/>
  <c r="K62" i="55"/>
  <c r="J62" i="55"/>
  <c r="I62" i="55"/>
  <c r="H62" i="55"/>
  <c r="G62" i="55"/>
  <c r="F62" i="55"/>
  <c r="E62" i="55"/>
  <c r="D62" i="55"/>
  <c r="C62" i="55"/>
  <c r="B62" i="55"/>
  <c r="AB61" i="55"/>
  <c r="AA61" i="55"/>
  <c r="Z61" i="55"/>
  <c r="Y61" i="55"/>
  <c r="X61" i="55"/>
  <c r="W61" i="55"/>
  <c r="V61" i="55"/>
  <c r="U61" i="55"/>
  <c r="T61" i="55"/>
  <c r="S61" i="55"/>
  <c r="R61" i="55"/>
  <c r="Q61" i="55"/>
  <c r="P61" i="55"/>
  <c r="O61" i="55"/>
  <c r="N61" i="55"/>
  <c r="M61" i="55"/>
  <c r="L61" i="55"/>
  <c r="K61" i="55"/>
  <c r="J61" i="55"/>
  <c r="I61" i="55"/>
  <c r="H61" i="55"/>
  <c r="G61" i="55"/>
  <c r="F61" i="55"/>
  <c r="E61" i="55"/>
  <c r="D61" i="55"/>
  <c r="C61" i="55"/>
  <c r="B61" i="55"/>
  <c r="AB60" i="55"/>
  <c r="AA60" i="55"/>
  <c r="Z60" i="55"/>
  <c r="Y60" i="55"/>
  <c r="X60" i="55"/>
  <c r="W60" i="55"/>
  <c r="V60" i="55"/>
  <c r="U60" i="55"/>
  <c r="T60" i="55"/>
  <c r="S60" i="55"/>
  <c r="R60" i="55"/>
  <c r="Q60" i="55"/>
  <c r="P60" i="55"/>
  <c r="O60" i="55"/>
  <c r="N60" i="55"/>
  <c r="M60" i="55"/>
  <c r="L60" i="55"/>
  <c r="K60" i="55"/>
  <c r="J60" i="55"/>
  <c r="I60" i="55"/>
  <c r="H60" i="55"/>
  <c r="G60" i="55"/>
  <c r="F60" i="55"/>
  <c r="E60" i="55"/>
  <c r="D60" i="55"/>
  <c r="C60" i="55"/>
  <c r="B60" i="55"/>
  <c r="AB59" i="55"/>
  <c r="AA59" i="55"/>
  <c r="Z59" i="55"/>
  <c r="Y59" i="55"/>
  <c r="X59" i="55"/>
  <c r="W59" i="55"/>
  <c r="V59" i="55"/>
  <c r="U59" i="55"/>
  <c r="T59" i="55"/>
  <c r="S59" i="55"/>
  <c r="R59" i="55"/>
  <c r="Q59" i="55"/>
  <c r="P59" i="55"/>
  <c r="O59" i="55"/>
  <c r="N59" i="55"/>
  <c r="M59" i="55"/>
  <c r="L59" i="55"/>
  <c r="K59" i="55"/>
  <c r="J59" i="55"/>
  <c r="I59" i="55"/>
  <c r="H59" i="55"/>
  <c r="G59" i="55"/>
  <c r="F59" i="55"/>
  <c r="E59" i="55"/>
  <c r="D59" i="55"/>
  <c r="C59" i="55"/>
  <c r="B59" i="55"/>
  <c r="AB58" i="55"/>
  <c r="AA58" i="55"/>
  <c r="Z58" i="55"/>
  <c r="Y58" i="55"/>
  <c r="X58" i="55"/>
  <c r="W58" i="55"/>
  <c r="V58" i="55"/>
  <c r="U58" i="55"/>
  <c r="T58" i="55"/>
  <c r="S58" i="55"/>
  <c r="R58" i="55"/>
  <c r="Q58" i="55"/>
  <c r="P58" i="55"/>
  <c r="O58" i="55"/>
  <c r="N58" i="55"/>
  <c r="M58" i="55"/>
  <c r="L58" i="55"/>
  <c r="K58" i="55"/>
  <c r="J58" i="55"/>
  <c r="I58" i="55"/>
  <c r="H58" i="55"/>
  <c r="G58" i="55"/>
  <c r="F58" i="55"/>
  <c r="E58" i="55"/>
  <c r="D58" i="55"/>
  <c r="C58" i="55"/>
  <c r="B58" i="55"/>
  <c r="AB57" i="55"/>
  <c r="AA57" i="55"/>
  <c r="Z57" i="55"/>
  <c r="Y57" i="55"/>
  <c r="X57" i="55"/>
  <c r="W57" i="55"/>
  <c r="V57" i="55"/>
  <c r="U57" i="55"/>
  <c r="T57" i="55"/>
  <c r="S57" i="55"/>
  <c r="R57" i="55"/>
  <c r="Q57" i="55"/>
  <c r="P57" i="55"/>
  <c r="O57" i="55"/>
  <c r="N57" i="55"/>
  <c r="M57" i="55"/>
  <c r="L57" i="55"/>
  <c r="K57" i="55"/>
  <c r="J57" i="55"/>
  <c r="I57" i="55"/>
  <c r="H57" i="55"/>
  <c r="G57" i="55"/>
  <c r="F57" i="55"/>
  <c r="E57" i="55"/>
  <c r="D57" i="55"/>
  <c r="C57" i="55"/>
  <c r="B57" i="55"/>
  <c r="AB56" i="55"/>
  <c r="AA56" i="55"/>
  <c r="Z56" i="55"/>
  <c r="Y56" i="55"/>
  <c r="X56" i="55"/>
  <c r="W56" i="55"/>
  <c r="V56" i="55"/>
  <c r="U56" i="55"/>
  <c r="T56" i="55"/>
  <c r="S56" i="55"/>
  <c r="R56" i="55"/>
  <c r="Q56" i="55"/>
  <c r="P56" i="55"/>
  <c r="O56" i="55"/>
  <c r="N56" i="55"/>
  <c r="M56" i="55"/>
  <c r="L56" i="55"/>
  <c r="K56" i="55"/>
  <c r="J56" i="55"/>
  <c r="I56" i="55"/>
  <c r="H56" i="55"/>
  <c r="G56" i="55"/>
  <c r="F56" i="55"/>
  <c r="E56" i="55"/>
  <c r="D56" i="55"/>
  <c r="C56" i="55"/>
  <c r="B56" i="55"/>
  <c r="AB55" i="55"/>
  <c r="AA55" i="55"/>
  <c r="Z55" i="55"/>
  <c r="Y55" i="55"/>
  <c r="X55" i="55"/>
  <c r="W55" i="55"/>
  <c r="V55" i="55"/>
  <c r="U55" i="55"/>
  <c r="T55" i="55"/>
  <c r="S55" i="55"/>
  <c r="R55" i="55"/>
  <c r="Q55" i="55"/>
  <c r="P55" i="55"/>
  <c r="O55" i="55"/>
  <c r="N55" i="55"/>
  <c r="M55" i="55"/>
  <c r="L55" i="55"/>
  <c r="K55" i="55"/>
  <c r="J55" i="55"/>
  <c r="I55" i="55"/>
  <c r="H55" i="55"/>
  <c r="G55" i="55"/>
  <c r="F55" i="55"/>
  <c r="E55" i="55"/>
  <c r="D55" i="55"/>
  <c r="C55" i="55"/>
  <c r="B55" i="55"/>
  <c r="AB54" i="55"/>
  <c r="AA54" i="55"/>
  <c r="Z54" i="55"/>
  <c r="Y54" i="55"/>
  <c r="X54" i="55"/>
  <c r="W54" i="55"/>
  <c r="V54" i="55"/>
  <c r="U54" i="55"/>
  <c r="T54" i="55"/>
  <c r="S54" i="55"/>
  <c r="R54" i="55"/>
  <c r="Q54" i="55"/>
  <c r="P54" i="55"/>
  <c r="O54" i="55"/>
  <c r="N54" i="55"/>
  <c r="M54" i="55"/>
  <c r="L54" i="55"/>
  <c r="K54" i="55"/>
  <c r="J54" i="55"/>
  <c r="I54" i="55"/>
  <c r="H54" i="55"/>
  <c r="G54" i="55"/>
  <c r="F54" i="55"/>
  <c r="E54" i="55"/>
  <c r="D54" i="55"/>
  <c r="C54" i="55"/>
  <c r="B54" i="55"/>
  <c r="AB53" i="55"/>
  <c r="AA53" i="55"/>
  <c r="Z53" i="55"/>
  <c r="Y53" i="55"/>
  <c r="X53" i="55"/>
  <c r="W53" i="55"/>
  <c r="V53" i="55"/>
  <c r="U53" i="55"/>
  <c r="T53" i="55"/>
  <c r="S53" i="55"/>
  <c r="R53" i="55"/>
  <c r="Q53" i="55"/>
  <c r="P53" i="55"/>
  <c r="O53" i="55"/>
  <c r="N53" i="55"/>
  <c r="M53" i="55"/>
  <c r="L53" i="55"/>
  <c r="K53" i="55"/>
  <c r="J53" i="55"/>
  <c r="I53" i="55"/>
  <c r="H53" i="55"/>
  <c r="G53" i="55"/>
  <c r="F53" i="55"/>
  <c r="E53" i="55"/>
  <c r="D53" i="55"/>
  <c r="C53" i="55"/>
  <c r="B53" i="55"/>
  <c r="AB52" i="55"/>
  <c r="AA52" i="55"/>
  <c r="Z52" i="55"/>
  <c r="Y52" i="55"/>
  <c r="X52" i="55"/>
  <c r="W52" i="55"/>
  <c r="V52" i="55"/>
  <c r="U52" i="55"/>
  <c r="T52" i="55"/>
  <c r="S52" i="55"/>
  <c r="R52" i="55"/>
  <c r="Q52" i="55"/>
  <c r="P52" i="55"/>
  <c r="O52" i="55"/>
  <c r="N52" i="55"/>
  <c r="M52" i="55"/>
  <c r="L52" i="55"/>
  <c r="K52" i="55"/>
  <c r="J52" i="55"/>
  <c r="I52" i="55"/>
  <c r="H52" i="55"/>
  <c r="G52" i="55"/>
  <c r="F52" i="55"/>
  <c r="E52" i="55"/>
  <c r="D52" i="55"/>
  <c r="C52" i="55"/>
  <c r="B52" i="55"/>
  <c r="AB51" i="55"/>
  <c r="AA51" i="55"/>
  <c r="Z51" i="55"/>
  <c r="Y51" i="55"/>
  <c r="X51" i="55"/>
  <c r="W51" i="55"/>
  <c r="V51" i="55"/>
  <c r="U51" i="55"/>
  <c r="T51" i="55"/>
  <c r="S51" i="55"/>
  <c r="R51" i="55"/>
  <c r="Q51" i="55"/>
  <c r="P51" i="55"/>
  <c r="O51" i="55"/>
  <c r="N51" i="55"/>
  <c r="M51" i="55"/>
  <c r="L51" i="55"/>
  <c r="K51" i="55"/>
  <c r="J51" i="55"/>
  <c r="I51" i="55"/>
  <c r="H51" i="55"/>
  <c r="G51" i="55"/>
  <c r="F51" i="55"/>
  <c r="E51" i="55"/>
  <c r="D51" i="55"/>
  <c r="C51" i="55"/>
  <c r="B51" i="55"/>
  <c r="AB50" i="55"/>
  <c r="AA50" i="55"/>
  <c r="Z50" i="55"/>
  <c r="Y50" i="55"/>
  <c r="X50" i="55"/>
  <c r="W50" i="55"/>
  <c r="V50" i="55"/>
  <c r="U50" i="55"/>
  <c r="T50" i="55"/>
  <c r="S50" i="55"/>
  <c r="R50" i="55"/>
  <c r="Q50" i="55"/>
  <c r="P50" i="55"/>
  <c r="O50" i="55"/>
  <c r="N50" i="55"/>
  <c r="M50" i="55"/>
  <c r="L50" i="55"/>
  <c r="K50" i="55"/>
  <c r="J50" i="55"/>
  <c r="I50" i="55"/>
  <c r="H50" i="55"/>
  <c r="G50" i="55"/>
  <c r="F50" i="55"/>
  <c r="E50" i="55"/>
  <c r="D50" i="55"/>
  <c r="C50" i="55"/>
  <c r="B50" i="55"/>
  <c r="AB49" i="55"/>
  <c r="AA49" i="55"/>
  <c r="Z49" i="55"/>
  <c r="Y49" i="55"/>
  <c r="X49" i="55"/>
  <c r="W49" i="55"/>
  <c r="V49" i="55"/>
  <c r="U49" i="55"/>
  <c r="T49" i="55"/>
  <c r="S49" i="55"/>
  <c r="R49" i="55"/>
  <c r="Q49" i="55"/>
  <c r="P49" i="55"/>
  <c r="O49" i="55"/>
  <c r="N49" i="55"/>
  <c r="M49" i="55"/>
  <c r="L49" i="55"/>
  <c r="K49" i="55"/>
  <c r="J49" i="55"/>
  <c r="I49" i="55"/>
  <c r="H49" i="55"/>
  <c r="G49" i="55"/>
  <c r="F49" i="55"/>
  <c r="E49" i="55"/>
  <c r="D49" i="55"/>
  <c r="C49" i="55"/>
  <c r="B49" i="55"/>
  <c r="X79" i="54"/>
  <c r="W79" i="54"/>
  <c r="V79" i="54"/>
  <c r="U79" i="54"/>
  <c r="T79" i="54"/>
  <c r="S79" i="54"/>
  <c r="R79" i="54"/>
  <c r="Q79" i="54"/>
  <c r="P79" i="54"/>
  <c r="O79" i="54"/>
  <c r="N79" i="54"/>
  <c r="M79" i="54"/>
  <c r="L79" i="54"/>
  <c r="K79" i="54"/>
  <c r="J79" i="54"/>
  <c r="I79" i="54"/>
  <c r="H79" i="54"/>
  <c r="G79" i="54"/>
  <c r="F79" i="54"/>
  <c r="E79" i="54"/>
  <c r="D79" i="54"/>
  <c r="C79" i="54"/>
  <c r="B79" i="54"/>
  <c r="X78" i="54"/>
  <c r="W78" i="54"/>
  <c r="V78" i="54"/>
  <c r="U78" i="54"/>
  <c r="T78" i="54"/>
  <c r="S78" i="54"/>
  <c r="R78" i="54"/>
  <c r="Q78" i="54"/>
  <c r="P78" i="54"/>
  <c r="O78" i="54"/>
  <c r="N78" i="54"/>
  <c r="M78" i="54"/>
  <c r="L78" i="54"/>
  <c r="K78" i="54"/>
  <c r="J78" i="54"/>
  <c r="I78" i="54"/>
  <c r="H78" i="54"/>
  <c r="G78" i="54"/>
  <c r="F78" i="54"/>
  <c r="E78" i="54"/>
  <c r="D78" i="54"/>
  <c r="C78" i="54"/>
  <c r="B78" i="54"/>
  <c r="X77" i="54"/>
  <c r="W77" i="54"/>
  <c r="V77" i="54"/>
  <c r="U77" i="54"/>
  <c r="T77" i="54"/>
  <c r="S77" i="54"/>
  <c r="R77" i="54"/>
  <c r="Q77" i="54"/>
  <c r="P77" i="54"/>
  <c r="O77" i="54"/>
  <c r="N77" i="54"/>
  <c r="M77" i="54"/>
  <c r="L77" i="54"/>
  <c r="K77" i="54"/>
  <c r="J77" i="54"/>
  <c r="I77" i="54"/>
  <c r="H77" i="54"/>
  <c r="G77" i="54"/>
  <c r="F77" i="54"/>
  <c r="E77" i="54"/>
  <c r="D77" i="54"/>
  <c r="C77" i="54"/>
  <c r="B77" i="54"/>
  <c r="X76" i="54"/>
  <c r="W76" i="54"/>
  <c r="V76" i="54"/>
  <c r="U76" i="54"/>
  <c r="T76" i="54"/>
  <c r="S76" i="54"/>
  <c r="R76" i="54"/>
  <c r="Q76" i="54"/>
  <c r="P76" i="54"/>
  <c r="O76" i="54"/>
  <c r="N76" i="54"/>
  <c r="M76" i="54"/>
  <c r="L76" i="54"/>
  <c r="K76" i="54"/>
  <c r="J76" i="54"/>
  <c r="I76" i="54"/>
  <c r="H76" i="54"/>
  <c r="G76" i="54"/>
  <c r="F76" i="54"/>
  <c r="E76" i="54"/>
  <c r="D76" i="54"/>
  <c r="C76" i="54"/>
  <c r="B76" i="54"/>
  <c r="X75" i="54"/>
  <c r="W75" i="54"/>
  <c r="V75" i="54"/>
  <c r="U75" i="54"/>
  <c r="T75" i="54"/>
  <c r="S75" i="54"/>
  <c r="R75" i="54"/>
  <c r="Q75" i="54"/>
  <c r="P75" i="54"/>
  <c r="O75" i="54"/>
  <c r="N75" i="54"/>
  <c r="M75" i="54"/>
  <c r="L75" i="54"/>
  <c r="K75" i="54"/>
  <c r="J75" i="54"/>
  <c r="I75" i="54"/>
  <c r="H75" i="54"/>
  <c r="G75" i="54"/>
  <c r="F75" i="54"/>
  <c r="E75" i="54"/>
  <c r="D75" i="54"/>
  <c r="C75" i="54"/>
  <c r="B75" i="54"/>
  <c r="X74" i="54"/>
  <c r="W74" i="54"/>
  <c r="V74" i="54"/>
  <c r="U74" i="54"/>
  <c r="T74" i="54"/>
  <c r="S74" i="54"/>
  <c r="R74" i="54"/>
  <c r="Q74" i="54"/>
  <c r="P74" i="54"/>
  <c r="O74" i="54"/>
  <c r="N74" i="54"/>
  <c r="M74" i="54"/>
  <c r="L74" i="54"/>
  <c r="K74" i="54"/>
  <c r="J74" i="54"/>
  <c r="I74" i="54"/>
  <c r="H74" i="54"/>
  <c r="G74" i="54"/>
  <c r="F74" i="54"/>
  <c r="E74" i="54"/>
  <c r="D74" i="54"/>
  <c r="C74" i="54"/>
  <c r="B74" i="54"/>
  <c r="X73" i="54"/>
  <c r="W73" i="54"/>
  <c r="V73" i="54"/>
  <c r="U73" i="54"/>
  <c r="T73" i="54"/>
  <c r="S73" i="54"/>
  <c r="R73" i="54"/>
  <c r="Q73" i="54"/>
  <c r="P73" i="54"/>
  <c r="O73" i="54"/>
  <c r="N73" i="54"/>
  <c r="M73" i="54"/>
  <c r="L73" i="54"/>
  <c r="K73" i="54"/>
  <c r="J73" i="54"/>
  <c r="I73" i="54"/>
  <c r="H73" i="54"/>
  <c r="G73" i="54"/>
  <c r="F73" i="54"/>
  <c r="E73" i="54"/>
  <c r="D73" i="54"/>
  <c r="C73" i="54"/>
  <c r="B73" i="54"/>
  <c r="X72" i="54"/>
  <c r="W72" i="54"/>
  <c r="V72" i="54"/>
  <c r="U72" i="54"/>
  <c r="T72" i="54"/>
  <c r="S72" i="54"/>
  <c r="R72" i="54"/>
  <c r="Q72" i="54"/>
  <c r="P72" i="54"/>
  <c r="O72" i="54"/>
  <c r="N72" i="54"/>
  <c r="M72" i="54"/>
  <c r="L72" i="54"/>
  <c r="K72" i="54"/>
  <c r="J72" i="54"/>
  <c r="I72" i="54"/>
  <c r="H72" i="54"/>
  <c r="G72" i="54"/>
  <c r="F72" i="54"/>
  <c r="E72" i="54"/>
  <c r="D72" i="54"/>
  <c r="C72" i="54"/>
  <c r="B72" i="54"/>
  <c r="X71" i="54"/>
  <c r="W71" i="54"/>
  <c r="V71" i="54"/>
  <c r="U71" i="54"/>
  <c r="T71" i="54"/>
  <c r="S71" i="54"/>
  <c r="R71" i="54"/>
  <c r="Q71" i="54"/>
  <c r="P71" i="54"/>
  <c r="O71" i="54"/>
  <c r="N71" i="54"/>
  <c r="M71" i="54"/>
  <c r="L71" i="54"/>
  <c r="K71" i="54"/>
  <c r="J71" i="54"/>
  <c r="I71" i="54"/>
  <c r="H71" i="54"/>
  <c r="G71" i="54"/>
  <c r="F71" i="54"/>
  <c r="E71" i="54"/>
  <c r="D71" i="54"/>
  <c r="C71" i="54"/>
  <c r="B71" i="54"/>
  <c r="X70" i="54"/>
  <c r="W70" i="54"/>
  <c r="V70" i="54"/>
  <c r="U70" i="54"/>
  <c r="T70" i="54"/>
  <c r="S70" i="54"/>
  <c r="R70" i="54"/>
  <c r="Q70" i="54"/>
  <c r="P70" i="54"/>
  <c r="O70" i="54"/>
  <c r="N70" i="54"/>
  <c r="M70" i="54"/>
  <c r="L70" i="54"/>
  <c r="K70" i="54"/>
  <c r="J70" i="54"/>
  <c r="I70" i="54"/>
  <c r="H70" i="54"/>
  <c r="G70" i="54"/>
  <c r="F70" i="54"/>
  <c r="E70" i="54"/>
  <c r="D70" i="54"/>
  <c r="C70" i="54"/>
  <c r="B70" i="54"/>
  <c r="X69" i="54"/>
  <c r="W69" i="54"/>
  <c r="V69" i="54"/>
  <c r="U69" i="54"/>
  <c r="T69" i="54"/>
  <c r="S69" i="54"/>
  <c r="R69" i="54"/>
  <c r="Q69" i="54"/>
  <c r="P69" i="54"/>
  <c r="O69" i="54"/>
  <c r="N69" i="54"/>
  <c r="M69" i="54"/>
  <c r="L69" i="54"/>
  <c r="K69" i="54"/>
  <c r="J69" i="54"/>
  <c r="I69" i="54"/>
  <c r="H69" i="54"/>
  <c r="G69" i="54"/>
  <c r="F69" i="54"/>
  <c r="E69" i="54"/>
  <c r="D69" i="54"/>
  <c r="C69" i="54"/>
  <c r="B69" i="54"/>
  <c r="X68" i="54"/>
  <c r="W68" i="54"/>
  <c r="V68" i="54"/>
  <c r="U68" i="54"/>
  <c r="T68" i="54"/>
  <c r="S68" i="54"/>
  <c r="R68" i="54"/>
  <c r="Q68" i="54"/>
  <c r="P68" i="54"/>
  <c r="O68" i="54"/>
  <c r="N68" i="54"/>
  <c r="M68" i="54"/>
  <c r="L68" i="54"/>
  <c r="K68" i="54"/>
  <c r="J68" i="54"/>
  <c r="I68" i="54"/>
  <c r="H68" i="54"/>
  <c r="G68" i="54"/>
  <c r="F68" i="54"/>
  <c r="E68" i="54"/>
  <c r="D68" i="54"/>
  <c r="C68" i="54"/>
  <c r="B68" i="54"/>
  <c r="X67" i="54"/>
  <c r="W67" i="54"/>
  <c r="V67" i="54"/>
  <c r="U67" i="54"/>
  <c r="T67" i="54"/>
  <c r="S67" i="54"/>
  <c r="R67" i="54"/>
  <c r="Q67" i="54"/>
  <c r="P67" i="54"/>
  <c r="O67" i="54"/>
  <c r="N67" i="54"/>
  <c r="M67" i="54"/>
  <c r="L67" i="54"/>
  <c r="K67" i="54"/>
  <c r="J67" i="54"/>
  <c r="I67" i="54"/>
  <c r="H67" i="54"/>
  <c r="G67" i="54"/>
  <c r="F67" i="54"/>
  <c r="E67" i="54"/>
  <c r="D67" i="54"/>
  <c r="C67" i="54"/>
  <c r="B67" i="54"/>
  <c r="X66" i="54"/>
  <c r="W66" i="54"/>
  <c r="V66" i="54"/>
  <c r="U66" i="54"/>
  <c r="T66" i="54"/>
  <c r="S66" i="54"/>
  <c r="R66" i="54"/>
  <c r="Q66" i="54"/>
  <c r="P66" i="54"/>
  <c r="O66" i="54"/>
  <c r="N66" i="54"/>
  <c r="M66" i="54"/>
  <c r="L66" i="54"/>
  <c r="K66" i="54"/>
  <c r="J66" i="54"/>
  <c r="I66" i="54"/>
  <c r="H66" i="54"/>
  <c r="G66" i="54"/>
  <c r="F66" i="54"/>
  <c r="E66" i="54"/>
  <c r="D66" i="54"/>
  <c r="C66" i="54"/>
  <c r="B66" i="54"/>
  <c r="X65" i="54"/>
  <c r="W65" i="54"/>
  <c r="V65" i="54"/>
  <c r="U65" i="54"/>
  <c r="T65" i="54"/>
  <c r="S65" i="54"/>
  <c r="R65" i="54"/>
  <c r="Q65" i="54"/>
  <c r="P65" i="54"/>
  <c r="O65" i="54"/>
  <c r="N65" i="54"/>
  <c r="M65" i="54"/>
  <c r="L65" i="54"/>
  <c r="K65" i="54"/>
  <c r="J65" i="54"/>
  <c r="I65" i="54"/>
  <c r="H65" i="54"/>
  <c r="G65" i="54"/>
  <c r="F65" i="54"/>
  <c r="E65" i="54"/>
  <c r="D65" i="54"/>
  <c r="C65" i="54"/>
  <c r="B65" i="54"/>
  <c r="X64" i="54"/>
  <c r="W64" i="54"/>
  <c r="V64" i="54"/>
  <c r="U64" i="54"/>
  <c r="T64" i="54"/>
  <c r="S64" i="54"/>
  <c r="R64" i="54"/>
  <c r="Q64" i="54"/>
  <c r="P64" i="54"/>
  <c r="O64" i="54"/>
  <c r="N64" i="54"/>
  <c r="M64" i="54"/>
  <c r="L64" i="54"/>
  <c r="K64" i="54"/>
  <c r="J64" i="54"/>
  <c r="I64" i="54"/>
  <c r="H64" i="54"/>
  <c r="G64" i="54"/>
  <c r="F64" i="54"/>
  <c r="E64" i="54"/>
  <c r="D64" i="54"/>
  <c r="C64" i="54"/>
  <c r="B64" i="54"/>
  <c r="X63" i="54"/>
  <c r="W63" i="54"/>
  <c r="V63" i="54"/>
  <c r="U63" i="54"/>
  <c r="T63" i="54"/>
  <c r="S63" i="54"/>
  <c r="R63" i="54"/>
  <c r="Q63" i="54"/>
  <c r="P63" i="54"/>
  <c r="O63" i="54"/>
  <c r="N63" i="54"/>
  <c r="M63" i="54"/>
  <c r="L63" i="54"/>
  <c r="K63" i="54"/>
  <c r="J63" i="54"/>
  <c r="I63" i="54"/>
  <c r="H63" i="54"/>
  <c r="G63" i="54"/>
  <c r="F63" i="54"/>
  <c r="E63" i="54"/>
  <c r="D63" i="54"/>
  <c r="C63" i="54"/>
  <c r="B63" i="54"/>
  <c r="X62" i="54"/>
  <c r="W62" i="54"/>
  <c r="V62" i="54"/>
  <c r="U62" i="54"/>
  <c r="T62" i="54"/>
  <c r="S62" i="54"/>
  <c r="R62" i="54"/>
  <c r="Q62" i="54"/>
  <c r="P62" i="54"/>
  <c r="O62" i="54"/>
  <c r="N62" i="54"/>
  <c r="M62" i="54"/>
  <c r="L62" i="54"/>
  <c r="K62" i="54"/>
  <c r="J62" i="54"/>
  <c r="I62" i="54"/>
  <c r="H62" i="54"/>
  <c r="G62" i="54"/>
  <c r="F62" i="54"/>
  <c r="E62" i="54"/>
  <c r="D62" i="54"/>
  <c r="C62" i="54"/>
  <c r="B62" i="54"/>
  <c r="X61" i="54"/>
  <c r="W61" i="54"/>
  <c r="V61" i="54"/>
  <c r="U61" i="54"/>
  <c r="T61" i="54"/>
  <c r="S61" i="54"/>
  <c r="R61" i="54"/>
  <c r="Q61" i="54"/>
  <c r="P61" i="54"/>
  <c r="O61" i="54"/>
  <c r="N61" i="54"/>
  <c r="M61" i="54"/>
  <c r="L61" i="54"/>
  <c r="K61" i="54"/>
  <c r="J61" i="54"/>
  <c r="I61" i="54"/>
  <c r="H61" i="54"/>
  <c r="G61" i="54"/>
  <c r="F61" i="54"/>
  <c r="E61" i="54"/>
  <c r="D61" i="54"/>
  <c r="C61" i="54"/>
  <c r="B61" i="54"/>
  <c r="X60" i="54"/>
  <c r="W60" i="54"/>
  <c r="V60" i="54"/>
  <c r="U60" i="54"/>
  <c r="T60" i="54"/>
  <c r="S60" i="54"/>
  <c r="R60" i="54"/>
  <c r="Q60" i="54"/>
  <c r="P60" i="54"/>
  <c r="O60" i="54"/>
  <c r="N60" i="54"/>
  <c r="M60" i="54"/>
  <c r="L60" i="54"/>
  <c r="K60" i="54"/>
  <c r="J60" i="54"/>
  <c r="I60" i="54"/>
  <c r="H60" i="54"/>
  <c r="G60" i="54"/>
  <c r="F60" i="54"/>
  <c r="E60" i="54"/>
  <c r="D60" i="54"/>
  <c r="C60" i="54"/>
  <c r="B60" i="54"/>
  <c r="X59" i="54"/>
  <c r="W59" i="54"/>
  <c r="V59" i="54"/>
  <c r="U59" i="54"/>
  <c r="T59" i="54"/>
  <c r="S59" i="54"/>
  <c r="R59" i="54"/>
  <c r="Q59" i="54"/>
  <c r="P59" i="54"/>
  <c r="O59" i="54"/>
  <c r="N59" i="54"/>
  <c r="M59" i="54"/>
  <c r="L59" i="54"/>
  <c r="K59" i="54"/>
  <c r="J59" i="54"/>
  <c r="I59" i="54"/>
  <c r="H59" i="54"/>
  <c r="G59" i="54"/>
  <c r="F59" i="54"/>
  <c r="E59" i="54"/>
  <c r="D59" i="54"/>
  <c r="C59" i="54"/>
  <c r="B59" i="54"/>
  <c r="X58" i="54"/>
  <c r="W58" i="54"/>
  <c r="V58" i="54"/>
  <c r="U58" i="54"/>
  <c r="T58" i="54"/>
  <c r="S58" i="54"/>
  <c r="R58" i="54"/>
  <c r="Q58" i="54"/>
  <c r="P58" i="54"/>
  <c r="O58" i="54"/>
  <c r="N58" i="54"/>
  <c r="M58" i="54"/>
  <c r="L58" i="54"/>
  <c r="K58" i="54"/>
  <c r="J58" i="54"/>
  <c r="I58" i="54"/>
  <c r="H58" i="54"/>
  <c r="G58" i="54"/>
  <c r="F58" i="54"/>
  <c r="E58" i="54"/>
  <c r="D58" i="54"/>
  <c r="C58" i="54"/>
  <c r="B58" i="54"/>
  <c r="X57" i="54"/>
  <c r="W57" i="54"/>
  <c r="V57" i="54"/>
  <c r="U57" i="54"/>
  <c r="T57" i="54"/>
  <c r="S57" i="54"/>
  <c r="R57" i="54"/>
  <c r="Q57" i="54"/>
  <c r="P57" i="54"/>
  <c r="O57" i="54"/>
  <c r="N57" i="54"/>
  <c r="M57" i="54"/>
  <c r="L57" i="54"/>
  <c r="K57" i="54"/>
  <c r="J57" i="54"/>
  <c r="I57" i="54"/>
  <c r="H57" i="54"/>
  <c r="G57" i="54"/>
  <c r="F57" i="54"/>
  <c r="E57" i="54"/>
  <c r="D57" i="54"/>
  <c r="C57" i="54"/>
  <c r="B57" i="54"/>
  <c r="X56" i="54"/>
  <c r="W56" i="54"/>
  <c r="V56" i="54"/>
  <c r="U56" i="54"/>
  <c r="T56" i="54"/>
  <c r="S56" i="54"/>
  <c r="R56" i="54"/>
  <c r="Q56" i="54"/>
  <c r="P56" i="54"/>
  <c r="O56" i="54"/>
  <c r="N56" i="54"/>
  <c r="M56" i="54"/>
  <c r="L56" i="54"/>
  <c r="K56" i="54"/>
  <c r="J56" i="54"/>
  <c r="I56" i="54"/>
  <c r="H56" i="54"/>
  <c r="G56" i="54"/>
  <c r="F56" i="54"/>
  <c r="E56" i="54"/>
  <c r="D56" i="54"/>
  <c r="C56" i="54"/>
  <c r="B56" i="54"/>
  <c r="X55" i="54"/>
  <c r="W55" i="54"/>
  <c r="V55" i="54"/>
  <c r="U55" i="54"/>
  <c r="T55" i="54"/>
  <c r="S55" i="54"/>
  <c r="R55" i="54"/>
  <c r="Q55" i="54"/>
  <c r="P55" i="54"/>
  <c r="O55" i="54"/>
  <c r="N55" i="54"/>
  <c r="M55" i="54"/>
  <c r="L55" i="54"/>
  <c r="K55" i="54"/>
  <c r="J55" i="54"/>
  <c r="I55" i="54"/>
  <c r="H55" i="54"/>
  <c r="G55" i="54"/>
  <c r="F55" i="54"/>
  <c r="E55" i="54"/>
  <c r="D55" i="54"/>
  <c r="C55" i="54"/>
  <c r="B55" i="54"/>
  <c r="X54" i="54"/>
  <c r="W54" i="54"/>
  <c r="V54" i="54"/>
  <c r="U54" i="54"/>
  <c r="T54" i="54"/>
  <c r="S54" i="54"/>
  <c r="R54" i="54"/>
  <c r="Q54" i="54"/>
  <c r="P54" i="54"/>
  <c r="O54" i="54"/>
  <c r="N54" i="54"/>
  <c r="M54" i="54"/>
  <c r="L54" i="54"/>
  <c r="K54" i="54"/>
  <c r="J54" i="54"/>
  <c r="I54" i="54"/>
  <c r="H54" i="54"/>
  <c r="G54" i="54"/>
  <c r="F54" i="54"/>
  <c r="E54" i="54"/>
  <c r="D54" i="54"/>
  <c r="C54" i="54"/>
  <c r="B54" i="54"/>
  <c r="X53" i="54"/>
  <c r="W53" i="54"/>
  <c r="V53" i="54"/>
  <c r="U53" i="54"/>
  <c r="T53" i="54"/>
  <c r="S53" i="54"/>
  <c r="R53" i="54"/>
  <c r="Q53" i="54"/>
  <c r="P53" i="54"/>
  <c r="O53" i="54"/>
  <c r="N53" i="54"/>
  <c r="M53" i="54"/>
  <c r="L53" i="54"/>
  <c r="K53" i="54"/>
  <c r="J53" i="54"/>
  <c r="I53" i="54"/>
  <c r="H53" i="54"/>
  <c r="G53" i="54"/>
  <c r="F53" i="54"/>
  <c r="E53" i="54"/>
  <c r="D53" i="54"/>
  <c r="C53" i="54"/>
  <c r="B53" i="54"/>
  <c r="X52" i="54"/>
  <c r="W52" i="54"/>
  <c r="V52" i="54"/>
  <c r="U52" i="54"/>
  <c r="T52" i="54"/>
  <c r="S52" i="54"/>
  <c r="R52" i="54"/>
  <c r="Q52" i="54"/>
  <c r="P52" i="54"/>
  <c r="O52" i="54"/>
  <c r="N52" i="54"/>
  <c r="M52" i="54"/>
  <c r="L52" i="54"/>
  <c r="K52" i="54"/>
  <c r="J52" i="54"/>
  <c r="I52" i="54"/>
  <c r="H52" i="54"/>
  <c r="G52" i="54"/>
  <c r="F52" i="54"/>
  <c r="E52" i="54"/>
  <c r="D52" i="54"/>
  <c r="C52" i="54"/>
  <c r="B52" i="54"/>
  <c r="X51" i="54"/>
  <c r="W51" i="54"/>
  <c r="V51" i="54"/>
  <c r="U51" i="54"/>
  <c r="T51" i="54"/>
  <c r="S51" i="54"/>
  <c r="R51" i="54"/>
  <c r="Q51" i="54"/>
  <c r="P51" i="54"/>
  <c r="O51" i="54"/>
  <c r="N51" i="54"/>
  <c r="M51" i="54"/>
  <c r="L51" i="54"/>
  <c r="K51" i="54"/>
  <c r="J51" i="54"/>
  <c r="I51" i="54"/>
  <c r="H51" i="54"/>
  <c r="G51" i="54"/>
  <c r="F51" i="54"/>
  <c r="E51" i="54"/>
  <c r="D51" i="54"/>
  <c r="C51" i="54"/>
  <c r="B51" i="54"/>
  <c r="P76" i="52"/>
  <c r="O76" i="52"/>
  <c r="N76" i="52"/>
  <c r="M76" i="52"/>
  <c r="L76" i="52"/>
  <c r="K76" i="52"/>
  <c r="J76" i="52"/>
  <c r="I76" i="52"/>
  <c r="H76" i="52"/>
  <c r="G76" i="52"/>
  <c r="F76" i="52"/>
  <c r="E76" i="52"/>
  <c r="D76" i="52"/>
  <c r="C76" i="52"/>
  <c r="B76" i="52"/>
  <c r="P75" i="52"/>
  <c r="O75" i="52"/>
  <c r="N75" i="52"/>
  <c r="M75" i="52"/>
  <c r="L75" i="52"/>
  <c r="K75" i="52"/>
  <c r="J75" i="52"/>
  <c r="I75" i="52"/>
  <c r="H75" i="52"/>
  <c r="G75" i="52"/>
  <c r="F75" i="52"/>
  <c r="E75" i="52"/>
  <c r="D75" i="52"/>
  <c r="C75" i="52"/>
  <c r="B75" i="52"/>
  <c r="P74" i="52"/>
  <c r="O74" i="52"/>
  <c r="N74" i="52"/>
  <c r="M74" i="52"/>
  <c r="L74" i="52"/>
  <c r="K74" i="52"/>
  <c r="J74" i="52"/>
  <c r="I74" i="52"/>
  <c r="H74" i="52"/>
  <c r="G74" i="52"/>
  <c r="F74" i="52"/>
  <c r="E74" i="52"/>
  <c r="D74" i="52"/>
  <c r="C74" i="52"/>
  <c r="B74" i="52"/>
  <c r="P73" i="52"/>
  <c r="O73" i="52"/>
  <c r="N73" i="52"/>
  <c r="M73" i="52"/>
  <c r="L73" i="52"/>
  <c r="K73" i="52"/>
  <c r="J73" i="52"/>
  <c r="I73" i="52"/>
  <c r="H73" i="52"/>
  <c r="G73" i="52"/>
  <c r="F73" i="52"/>
  <c r="E73" i="52"/>
  <c r="D73" i="52"/>
  <c r="C73" i="52"/>
  <c r="B73" i="52"/>
  <c r="P72" i="52"/>
  <c r="O72" i="52"/>
  <c r="N72" i="52"/>
  <c r="M72" i="52"/>
  <c r="L72" i="52"/>
  <c r="K72" i="52"/>
  <c r="J72" i="52"/>
  <c r="I72" i="52"/>
  <c r="H72" i="52"/>
  <c r="G72" i="52"/>
  <c r="F72" i="52"/>
  <c r="E72" i="52"/>
  <c r="D72" i="52"/>
  <c r="C72" i="52"/>
  <c r="B72" i="52"/>
  <c r="P71" i="52"/>
  <c r="O71" i="52"/>
  <c r="N71" i="52"/>
  <c r="M71" i="52"/>
  <c r="L71" i="52"/>
  <c r="K71" i="52"/>
  <c r="J71" i="52"/>
  <c r="I71" i="52"/>
  <c r="H71" i="52"/>
  <c r="G71" i="52"/>
  <c r="F71" i="52"/>
  <c r="E71" i="52"/>
  <c r="D71" i="52"/>
  <c r="C71" i="52"/>
  <c r="B71" i="52"/>
  <c r="P70" i="52"/>
  <c r="O70" i="52"/>
  <c r="N70" i="52"/>
  <c r="M70" i="52"/>
  <c r="L70" i="52"/>
  <c r="K70" i="52"/>
  <c r="J70" i="52"/>
  <c r="I70" i="52"/>
  <c r="H70" i="52"/>
  <c r="G70" i="52"/>
  <c r="F70" i="52"/>
  <c r="E70" i="52"/>
  <c r="D70" i="52"/>
  <c r="C70" i="52"/>
  <c r="B70" i="52"/>
  <c r="P69" i="52"/>
  <c r="O69" i="52"/>
  <c r="N69" i="52"/>
  <c r="M69" i="52"/>
  <c r="L69" i="52"/>
  <c r="K69" i="52"/>
  <c r="J69" i="52"/>
  <c r="I69" i="52"/>
  <c r="H69" i="52"/>
  <c r="G69" i="52"/>
  <c r="F69" i="52"/>
  <c r="E69" i="52"/>
  <c r="D69" i="52"/>
  <c r="C69" i="52"/>
  <c r="B69" i="52"/>
  <c r="P68" i="52"/>
  <c r="O68" i="52"/>
  <c r="N68" i="52"/>
  <c r="M68" i="52"/>
  <c r="L68" i="52"/>
  <c r="K68" i="52"/>
  <c r="J68" i="52"/>
  <c r="I68" i="52"/>
  <c r="H68" i="52"/>
  <c r="G68" i="52"/>
  <c r="F68" i="52"/>
  <c r="E68" i="52"/>
  <c r="D68" i="52"/>
  <c r="C68" i="52"/>
  <c r="B68" i="52"/>
  <c r="P67" i="52"/>
  <c r="O67" i="52"/>
  <c r="N67" i="52"/>
  <c r="M67" i="52"/>
  <c r="L67" i="52"/>
  <c r="K67" i="52"/>
  <c r="J67" i="52"/>
  <c r="I67" i="52"/>
  <c r="H67" i="52"/>
  <c r="G67" i="52"/>
  <c r="F67" i="52"/>
  <c r="E67" i="52"/>
  <c r="D67" i="52"/>
  <c r="C67" i="52"/>
  <c r="B67" i="52"/>
  <c r="P66" i="52"/>
  <c r="O66" i="52"/>
  <c r="N66" i="52"/>
  <c r="M66" i="52"/>
  <c r="L66" i="52"/>
  <c r="K66" i="52"/>
  <c r="J66" i="52"/>
  <c r="I66" i="52"/>
  <c r="H66" i="52"/>
  <c r="G66" i="52"/>
  <c r="F66" i="52"/>
  <c r="E66" i="52"/>
  <c r="D66" i="52"/>
  <c r="C66" i="52"/>
  <c r="B66" i="52"/>
  <c r="P65" i="52"/>
  <c r="O65" i="52"/>
  <c r="N65" i="52"/>
  <c r="M65" i="52"/>
  <c r="L65" i="52"/>
  <c r="K65" i="52"/>
  <c r="J65" i="52"/>
  <c r="I65" i="52"/>
  <c r="H65" i="52"/>
  <c r="G65" i="52"/>
  <c r="F65" i="52"/>
  <c r="E65" i="52"/>
  <c r="D65" i="52"/>
  <c r="C65" i="52"/>
  <c r="B65" i="52"/>
  <c r="P64" i="52"/>
  <c r="O64" i="52"/>
  <c r="N64" i="52"/>
  <c r="M64" i="52"/>
  <c r="L64" i="52"/>
  <c r="K64" i="52"/>
  <c r="J64" i="52"/>
  <c r="I64" i="52"/>
  <c r="H64" i="52"/>
  <c r="G64" i="52"/>
  <c r="F64" i="52"/>
  <c r="E64" i="52"/>
  <c r="D64" i="52"/>
  <c r="C64" i="52"/>
  <c r="B64" i="52"/>
  <c r="P63" i="52"/>
  <c r="O63" i="52"/>
  <c r="N63" i="52"/>
  <c r="M63" i="52"/>
  <c r="L63" i="52"/>
  <c r="K63" i="52"/>
  <c r="J63" i="52"/>
  <c r="I63" i="52"/>
  <c r="H63" i="52"/>
  <c r="G63" i="52"/>
  <c r="F63" i="52"/>
  <c r="E63" i="52"/>
  <c r="D63" i="52"/>
  <c r="C63" i="52"/>
  <c r="B63" i="52"/>
  <c r="P62" i="52"/>
  <c r="O62" i="52"/>
  <c r="N62" i="52"/>
  <c r="M62" i="52"/>
  <c r="L62" i="52"/>
  <c r="K62" i="52"/>
  <c r="J62" i="52"/>
  <c r="I62" i="52"/>
  <c r="H62" i="52"/>
  <c r="G62" i="52"/>
  <c r="F62" i="52"/>
  <c r="E62" i="52"/>
  <c r="D62" i="52"/>
  <c r="C62" i="52"/>
  <c r="B62" i="52"/>
  <c r="P61" i="52"/>
  <c r="O61" i="52"/>
  <c r="N61" i="52"/>
  <c r="M61" i="52"/>
  <c r="L61" i="52"/>
  <c r="K61" i="52"/>
  <c r="J61" i="52"/>
  <c r="I61" i="52"/>
  <c r="H61" i="52"/>
  <c r="G61" i="52"/>
  <c r="F61" i="52"/>
  <c r="E61" i="52"/>
  <c r="D61" i="52"/>
  <c r="C61" i="52"/>
  <c r="B61" i="52"/>
  <c r="P60" i="52"/>
  <c r="O60" i="52"/>
  <c r="N60" i="52"/>
  <c r="M60" i="52"/>
  <c r="L60" i="52"/>
  <c r="K60" i="52"/>
  <c r="J60" i="52"/>
  <c r="I60" i="52"/>
  <c r="H60" i="52"/>
  <c r="G60" i="52"/>
  <c r="F60" i="52"/>
  <c r="E60" i="52"/>
  <c r="D60" i="52"/>
  <c r="C60" i="52"/>
  <c r="B60" i="52"/>
  <c r="P59" i="52"/>
  <c r="O59" i="52"/>
  <c r="N59" i="52"/>
  <c r="M59" i="52"/>
  <c r="L59" i="52"/>
  <c r="K59" i="52"/>
  <c r="J59" i="52"/>
  <c r="I59" i="52"/>
  <c r="H59" i="52"/>
  <c r="G59" i="52"/>
  <c r="F59" i="52"/>
  <c r="E59" i="52"/>
  <c r="D59" i="52"/>
  <c r="C59" i="52"/>
  <c r="B59" i="52"/>
  <c r="P58" i="52"/>
  <c r="O58" i="52"/>
  <c r="N58" i="52"/>
  <c r="M58" i="52"/>
  <c r="L58" i="52"/>
  <c r="K58" i="52"/>
  <c r="J58" i="52"/>
  <c r="I58" i="52"/>
  <c r="H58" i="52"/>
  <c r="G58" i="52"/>
  <c r="F58" i="52"/>
  <c r="E58" i="52"/>
  <c r="D58" i="52"/>
  <c r="C58" i="52"/>
  <c r="B58" i="52"/>
  <c r="P57" i="52"/>
  <c r="O57" i="52"/>
  <c r="N57" i="52"/>
  <c r="M57" i="52"/>
  <c r="L57" i="52"/>
  <c r="K57" i="52"/>
  <c r="J57" i="52"/>
  <c r="I57" i="52"/>
  <c r="H57" i="52"/>
  <c r="G57" i="52"/>
  <c r="F57" i="52"/>
  <c r="E57" i="52"/>
  <c r="D57" i="52"/>
  <c r="C57" i="52"/>
  <c r="B57" i="52"/>
  <c r="P56" i="52"/>
  <c r="O56" i="52"/>
  <c r="N56" i="52"/>
  <c r="M56" i="52"/>
  <c r="L56" i="52"/>
  <c r="K56" i="52"/>
  <c r="J56" i="52"/>
  <c r="I56" i="52"/>
  <c r="H56" i="52"/>
  <c r="G56" i="52"/>
  <c r="F56" i="52"/>
  <c r="E56" i="52"/>
  <c r="D56" i="52"/>
  <c r="C56" i="52"/>
  <c r="B56" i="52"/>
  <c r="P55" i="52"/>
  <c r="O55" i="52"/>
  <c r="N55" i="52"/>
  <c r="M55" i="52"/>
  <c r="L55" i="52"/>
  <c r="K55" i="52"/>
  <c r="J55" i="52"/>
  <c r="I55" i="52"/>
  <c r="H55" i="52"/>
  <c r="G55" i="52"/>
  <c r="F55" i="52"/>
  <c r="E55" i="52"/>
  <c r="D55" i="52"/>
  <c r="C55" i="52"/>
  <c r="B55" i="52"/>
  <c r="P54" i="52"/>
  <c r="O54" i="52"/>
  <c r="N54" i="52"/>
  <c r="M54" i="52"/>
  <c r="L54" i="52"/>
  <c r="K54" i="52"/>
  <c r="J54" i="52"/>
  <c r="I54" i="52"/>
  <c r="H54" i="52"/>
  <c r="G54" i="52"/>
  <c r="F54" i="52"/>
  <c r="E54" i="52"/>
  <c r="D54" i="52"/>
  <c r="C54" i="52"/>
  <c r="B54" i="52"/>
  <c r="P53" i="52"/>
  <c r="O53" i="52"/>
  <c r="N53" i="52"/>
  <c r="M53" i="52"/>
  <c r="L53" i="52"/>
  <c r="K53" i="52"/>
  <c r="J53" i="52"/>
  <c r="I53" i="52"/>
  <c r="H53" i="52"/>
  <c r="G53" i="52"/>
  <c r="F53" i="52"/>
  <c r="E53" i="52"/>
  <c r="D53" i="52"/>
  <c r="C53" i="52"/>
  <c r="B53" i="52"/>
  <c r="P52" i="52"/>
  <c r="O52" i="52"/>
  <c r="N52" i="52"/>
  <c r="M52" i="52"/>
  <c r="L52" i="52"/>
  <c r="K52" i="52"/>
  <c r="J52" i="52"/>
  <c r="I52" i="52"/>
  <c r="H52" i="52"/>
  <c r="G52" i="52"/>
  <c r="F52" i="52"/>
  <c r="E52" i="52"/>
  <c r="D52" i="52"/>
  <c r="C52" i="52"/>
  <c r="B52" i="52"/>
  <c r="P51" i="52"/>
  <c r="O51" i="52"/>
  <c r="N51" i="52"/>
  <c r="M51" i="52"/>
  <c r="L51" i="52"/>
  <c r="K51" i="52"/>
  <c r="J51" i="52"/>
  <c r="I51" i="52"/>
  <c r="H51" i="52"/>
  <c r="G51" i="52"/>
  <c r="F51" i="52"/>
  <c r="E51" i="52"/>
  <c r="D51" i="52"/>
  <c r="C51" i="52"/>
  <c r="B51" i="52"/>
  <c r="P50" i="52"/>
  <c r="O50" i="52"/>
  <c r="N50" i="52"/>
  <c r="M50" i="52"/>
  <c r="L50" i="52"/>
  <c r="K50" i="52"/>
  <c r="J50" i="52"/>
  <c r="I50" i="52"/>
  <c r="H50" i="52"/>
  <c r="G50" i="52"/>
  <c r="F50" i="52"/>
  <c r="E50" i="52"/>
  <c r="D50" i="52"/>
  <c r="C50" i="52"/>
  <c r="B50" i="52"/>
  <c r="P49" i="52"/>
  <c r="O49" i="52"/>
  <c r="N49" i="52"/>
  <c r="M49" i="52"/>
  <c r="L49" i="52"/>
  <c r="K49" i="52"/>
  <c r="J49" i="52"/>
  <c r="I49" i="52"/>
  <c r="H49" i="52"/>
  <c r="G49" i="52"/>
  <c r="F49" i="52"/>
  <c r="E49" i="52"/>
  <c r="D49" i="52"/>
  <c r="C49" i="52"/>
  <c r="B49" i="52"/>
  <c r="X72" i="51"/>
  <c r="W72" i="51"/>
  <c r="V72" i="51"/>
  <c r="U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G72" i="51"/>
  <c r="F72" i="51"/>
  <c r="E72" i="51"/>
  <c r="D72" i="51"/>
  <c r="C72" i="51"/>
  <c r="B72" i="51"/>
  <c r="X71" i="51"/>
  <c r="W71" i="51"/>
  <c r="V71" i="51"/>
  <c r="U71" i="51"/>
  <c r="T71" i="51"/>
  <c r="S71" i="51"/>
  <c r="R71" i="51"/>
  <c r="Q71" i="51"/>
  <c r="P71" i="51"/>
  <c r="O71" i="51"/>
  <c r="N71" i="51"/>
  <c r="M71" i="51"/>
  <c r="L71" i="51"/>
  <c r="K71" i="51"/>
  <c r="J71" i="51"/>
  <c r="I71" i="51"/>
  <c r="H71" i="51"/>
  <c r="G71" i="51"/>
  <c r="F71" i="51"/>
  <c r="E71" i="51"/>
  <c r="D71" i="51"/>
  <c r="C71" i="51"/>
  <c r="B71" i="51"/>
  <c r="X70" i="51"/>
  <c r="W70" i="51"/>
  <c r="V70" i="51"/>
  <c r="U70" i="51"/>
  <c r="T70" i="51"/>
  <c r="S70" i="51"/>
  <c r="R70" i="51"/>
  <c r="Q70" i="51"/>
  <c r="P70" i="51"/>
  <c r="O70" i="51"/>
  <c r="N70" i="51"/>
  <c r="M70" i="51"/>
  <c r="L70" i="51"/>
  <c r="K70" i="51"/>
  <c r="J70" i="51"/>
  <c r="I70" i="51"/>
  <c r="H70" i="51"/>
  <c r="G70" i="51"/>
  <c r="F70" i="51"/>
  <c r="E70" i="51"/>
  <c r="D70" i="51"/>
  <c r="C70" i="51"/>
  <c r="B70" i="51"/>
  <c r="X69" i="51"/>
  <c r="W69" i="51"/>
  <c r="V69" i="51"/>
  <c r="U69" i="51"/>
  <c r="T69" i="51"/>
  <c r="S69" i="51"/>
  <c r="R69" i="51"/>
  <c r="Q69" i="51"/>
  <c r="P69" i="51"/>
  <c r="O69" i="51"/>
  <c r="N69" i="51"/>
  <c r="M69" i="51"/>
  <c r="L69" i="51"/>
  <c r="K69" i="51"/>
  <c r="J69" i="51"/>
  <c r="I69" i="51"/>
  <c r="H69" i="51"/>
  <c r="G69" i="51"/>
  <c r="F69" i="51"/>
  <c r="E69" i="51"/>
  <c r="D69" i="51"/>
  <c r="C69" i="51"/>
  <c r="B69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G68" i="51"/>
  <c r="F68" i="51"/>
  <c r="E68" i="51"/>
  <c r="D68" i="51"/>
  <c r="C68" i="51"/>
  <c r="B68" i="51"/>
  <c r="X67" i="51"/>
  <c r="W67" i="51"/>
  <c r="V67" i="51"/>
  <c r="U67" i="51"/>
  <c r="T67" i="51"/>
  <c r="S67" i="51"/>
  <c r="R67" i="51"/>
  <c r="Q67" i="51"/>
  <c r="P67" i="51"/>
  <c r="O67" i="51"/>
  <c r="N67" i="51"/>
  <c r="M67" i="51"/>
  <c r="L67" i="51"/>
  <c r="K67" i="51"/>
  <c r="J67" i="51"/>
  <c r="I67" i="51"/>
  <c r="H67" i="51"/>
  <c r="G67" i="51"/>
  <c r="F67" i="51"/>
  <c r="E67" i="51"/>
  <c r="D67" i="51"/>
  <c r="C67" i="51"/>
  <c r="B67" i="51"/>
  <c r="X66" i="51"/>
  <c r="W66" i="51"/>
  <c r="V66" i="51"/>
  <c r="U66" i="51"/>
  <c r="T66" i="51"/>
  <c r="S66" i="51"/>
  <c r="R66" i="51"/>
  <c r="Q66" i="51"/>
  <c r="P66" i="51"/>
  <c r="O66" i="51"/>
  <c r="N66" i="51"/>
  <c r="M66" i="51"/>
  <c r="L66" i="51"/>
  <c r="K66" i="51"/>
  <c r="J66" i="51"/>
  <c r="I66" i="51"/>
  <c r="H66" i="51"/>
  <c r="G66" i="51"/>
  <c r="F66" i="51"/>
  <c r="E66" i="51"/>
  <c r="D66" i="51"/>
  <c r="C66" i="51"/>
  <c r="B66" i="51"/>
  <c r="X65" i="51"/>
  <c r="W65" i="51"/>
  <c r="V65" i="51"/>
  <c r="U65" i="51"/>
  <c r="T65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F65" i="51"/>
  <c r="E65" i="51"/>
  <c r="D65" i="51"/>
  <c r="C65" i="51"/>
  <c r="B65" i="51"/>
  <c r="X64" i="51"/>
  <c r="W64" i="51"/>
  <c r="V64" i="51"/>
  <c r="U64" i="51"/>
  <c r="T64" i="51"/>
  <c r="S64" i="51"/>
  <c r="R64" i="51"/>
  <c r="Q64" i="51"/>
  <c r="P64" i="51"/>
  <c r="O64" i="51"/>
  <c r="N64" i="51"/>
  <c r="M64" i="51"/>
  <c r="L64" i="51"/>
  <c r="K64" i="51"/>
  <c r="J64" i="51"/>
  <c r="I64" i="51"/>
  <c r="H64" i="51"/>
  <c r="G64" i="51"/>
  <c r="F64" i="51"/>
  <c r="E64" i="51"/>
  <c r="D64" i="51"/>
  <c r="C64" i="51"/>
  <c r="B64" i="51"/>
  <c r="X63" i="51"/>
  <c r="W63" i="51"/>
  <c r="V63" i="51"/>
  <c r="U63" i="51"/>
  <c r="T63" i="51"/>
  <c r="S63" i="51"/>
  <c r="R63" i="51"/>
  <c r="Q63" i="51"/>
  <c r="P63" i="51"/>
  <c r="O63" i="51"/>
  <c r="N63" i="51"/>
  <c r="M63" i="51"/>
  <c r="L63" i="51"/>
  <c r="K63" i="51"/>
  <c r="J63" i="51"/>
  <c r="I63" i="51"/>
  <c r="H63" i="51"/>
  <c r="G63" i="51"/>
  <c r="F63" i="51"/>
  <c r="E63" i="51"/>
  <c r="D63" i="51"/>
  <c r="C63" i="51"/>
  <c r="B63" i="51"/>
  <c r="X62" i="51"/>
  <c r="W62" i="51"/>
  <c r="V62" i="51"/>
  <c r="U62" i="51"/>
  <c r="T62" i="51"/>
  <c r="S62" i="51"/>
  <c r="R62" i="51"/>
  <c r="Q62" i="51"/>
  <c r="P62" i="51"/>
  <c r="O62" i="51"/>
  <c r="N62" i="51"/>
  <c r="M62" i="51"/>
  <c r="L62" i="51"/>
  <c r="K62" i="51"/>
  <c r="J62" i="51"/>
  <c r="I62" i="51"/>
  <c r="H62" i="51"/>
  <c r="G62" i="51"/>
  <c r="F62" i="51"/>
  <c r="E62" i="51"/>
  <c r="D62" i="51"/>
  <c r="C62" i="51"/>
  <c r="B62" i="51"/>
  <c r="X59" i="51"/>
  <c r="W59" i="51"/>
  <c r="V59" i="51"/>
  <c r="U59" i="51"/>
  <c r="T59" i="51"/>
  <c r="S59" i="51"/>
  <c r="R59" i="51"/>
  <c r="Q59" i="51"/>
  <c r="P59" i="51"/>
  <c r="O59" i="51"/>
  <c r="N59" i="51"/>
  <c r="M59" i="51"/>
  <c r="L59" i="51"/>
  <c r="K59" i="51"/>
  <c r="J59" i="51"/>
  <c r="I59" i="51"/>
  <c r="H59" i="51"/>
  <c r="G59" i="51"/>
  <c r="F59" i="51"/>
  <c r="E59" i="51"/>
  <c r="D59" i="51"/>
  <c r="C59" i="51"/>
  <c r="B59" i="51"/>
  <c r="X58" i="51"/>
  <c r="W58" i="51"/>
  <c r="V58" i="51"/>
  <c r="U58" i="51"/>
  <c r="T58" i="51"/>
  <c r="S58" i="51"/>
  <c r="R58" i="51"/>
  <c r="Q58" i="51"/>
  <c r="P58" i="51"/>
  <c r="O58" i="51"/>
  <c r="N58" i="51"/>
  <c r="M58" i="51"/>
  <c r="L58" i="51"/>
  <c r="K58" i="51"/>
  <c r="J58" i="51"/>
  <c r="I58" i="51"/>
  <c r="H58" i="51"/>
  <c r="G58" i="51"/>
  <c r="F58" i="51"/>
  <c r="E58" i="51"/>
  <c r="D58" i="51"/>
  <c r="C58" i="51"/>
  <c r="B58" i="51"/>
  <c r="X57" i="51"/>
  <c r="W57" i="51"/>
  <c r="V57" i="51"/>
  <c r="U57" i="51"/>
  <c r="T57" i="51"/>
  <c r="S57" i="51"/>
  <c r="R57" i="51"/>
  <c r="Q57" i="51"/>
  <c r="P57" i="51"/>
  <c r="O57" i="51"/>
  <c r="N57" i="51"/>
  <c r="M57" i="51"/>
  <c r="L57" i="51"/>
  <c r="K57" i="51"/>
  <c r="J57" i="51"/>
  <c r="I57" i="51"/>
  <c r="H57" i="51"/>
  <c r="G57" i="51"/>
  <c r="F57" i="51"/>
  <c r="E57" i="51"/>
  <c r="D57" i="51"/>
  <c r="C57" i="51"/>
  <c r="B57" i="51"/>
  <c r="X56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K56" i="51"/>
  <c r="J56" i="51"/>
  <c r="I56" i="51"/>
  <c r="H56" i="51"/>
  <c r="G56" i="51"/>
  <c r="F56" i="51"/>
  <c r="E56" i="51"/>
  <c r="D56" i="51"/>
  <c r="C56" i="51"/>
  <c r="B56" i="51"/>
  <c r="X55" i="51"/>
  <c r="W55" i="51"/>
  <c r="V55" i="51"/>
  <c r="U55" i="51"/>
  <c r="T55" i="51"/>
  <c r="S55" i="51"/>
  <c r="R55" i="51"/>
  <c r="Q55" i="51"/>
  <c r="P55" i="51"/>
  <c r="O55" i="51"/>
  <c r="N55" i="51"/>
  <c r="M55" i="51"/>
  <c r="L55" i="51"/>
  <c r="K55" i="51"/>
  <c r="J55" i="51"/>
  <c r="I55" i="51"/>
  <c r="H55" i="51"/>
  <c r="G55" i="51"/>
  <c r="F55" i="51"/>
  <c r="E55" i="51"/>
  <c r="D55" i="51"/>
  <c r="C55" i="51"/>
  <c r="B55" i="51"/>
  <c r="X54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H54" i="51"/>
  <c r="G54" i="51"/>
  <c r="F54" i="51"/>
  <c r="E54" i="51"/>
  <c r="D54" i="51"/>
  <c r="C54" i="51"/>
  <c r="B54" i="51"/>
  <c r="X52" i="51"/>
  <c r="W52" i="51"/>
  <c r="V52" i="51"/>
  <c r="U52" i="51"/>
  <c r="T52" i="51"/>
  <c r="S52" i="51"/>
  <c r="R52" i="51"/>
  <c r="Q52" i="51"/>
  <c r="P52" i="51"/>
  <c r="O52" i="51"/>
  <c r="N52" i="51"/>
  <c r="M52" i="51"/>
  <c r="L52" i="51"/>
  <c r="K52" i="51"/>
  <c r="J52" i="51"/>
  <c r="I52" i="51"/>
  <c r="H52" i="51"/>
  <c r="G52" i="51"/>
  <c r="F52" i="51"/>
  <c r="E52" i="51"/>
  <c r="D52" i="51"/>
  <c r="C52" i="51"/>
  <c r="B52" i="51"/>
  <c r="X51" i="51"/>
  <c r="W51" i="51"/>
  <c r="V51" i="51"/>
  <c r="U51" i="51"/>
  <c r="T51" i="51"/>
  <c r="S51" i="51"/>
  <c r="R51" i="51"/>
  <c r="Q51" i="51"/>
  <c r="P51" i="51"/>
  <c r="O51" i="51"/>
  <c r="N51" i="51"/>
  <c r="M51" i="51"/>
  <c r="L51" i="51"/>
  <c r="K51" i="51"/>
  <c r="J51" i="51"/>
  <c r="I51" i="51"/>
  <c r="H51" i="51"/>
  <c r="G51" i="51"/>
  <c r="F51" i="51"/>
  <c r="E51" i="51"/>
  <c r="D51" i="51"/>
  <c r="C51" i="51"/>
  <c r="B51" i="51"/>
  <c r="X50" i="51"/>
  <c r="W50" i="51"/>
  <c r="V50" i="51"/>
  <c r="U50" i="51"/>
  <c r="T50" i="51"/>
  <c r="S50" i="51"/>
  <c r="R50" i="51"/>
  <c r="Q50" i="51"/>
  <c r="P50" i="51"/>
  <c r="O50" i="51"/>
  <c r="N50" i="51"/>
  <c r="M50" i="51"/>
  <c r="L50" i="51"/>
  <c r="K50" i="51"/>
  <c r="J50" i="51"/>
  <c r="I50" i="51"/>
  <c r="H50" i="51"/>
  <c r="G50" i="51"/>
  <c r="F50" i="51"/>
  <c r="E50" i="51"/>
  <c r="D50" i="51"/>
  <c r="C50" i="51"/>
  <c r="B50" i="51"/>
  <c r="X49" i="51"/>
  <c r="W49" i="51"/>
  <c r="V49" i="51"/>
  <c r="U49" i="51"/>
  <c r="T49" i="51"/>
  <c r="S49" i="51"/>
  <c r="R49" i="51"/>
  <c r="Q49" i="51"/>
  <c r="P49" i="51"/>
  <c r="O49" i="51"/>
  <c r="N49" i="51"/>
  <c r="M49" i="51"/>
  <c r="L49" i="51"/>
  <c r="K49" i="51"/>
  <c r="J49" i="51"/>
  <c r="I49" i="51"/>
  <c r="H49" i="51"/>
  <c r="G49" i="51"/>
  <c r="F49" i="51"/>
  <c r="E49" i="51"/>
  <c r="D49" i="51"/>
  <c r="C49" i="51"/>
  <c r="B49" i="51"/>
  <c r="AB77" i="50"/>
  <c r="AA77" i="50"/>
  <c r="Z77" i="50"/>
  <c r="Y77" i="50"/>
  <c r="X77" i="50"/>
  <c r="W77" i="50"/>
  <c r="V77" i="50"/>
  <c r="U77" i="50"/>
  <c r="T77" i="50"/>
  <c r="S77" i="50"/>
  <c r="R77" i="50"/>
  <c r="Q77" i="50"/>
  <c r="P77" i="50"/>
  <c r="O77" i="50"/>
  <c r="N77" i="50"/>
  <c r="M77" i="50"/>
  <c r="L77" i="50"/>
  <c r="K77" i="50"/>
  <c r="J77" i="50"/>
  <c r="I77" i="50"/>
  <c r="H77" i="50"/>
  <c r="G77" i="50"/>
  <c r="F77" i="50"/>
  <c r="E77" i="50"/>
  <c r="D77" i="50"/>
  <c r="C77" i="50"/>
  <c r="B77" i="50"/>
  <c r="AB76" i="50"/>
  <c r="AA76" i="50"/>
  <c r="Z76" i="50"/>
  <c r="Y76" i="50"/>
  <c r="X76" i="50"/>
  <c r="W76" i="50"/>
  <c r="V76" i="50"/>
  <c r="U76" i="50"/>
  <c r="T76" i="50"/>
  <c r="S76" i="50"/>
  <c r="R76" i="50"/>
  <c r="Q76" i="50"/>
  <c r="P76" i="50"/>
  <c r="O76" i="50"/>
  <c r="N76" i="50"/>
  <c r="M76" i="50"/>
  <c r="L76" i="50"/>
  <c r="K76" i="50"/>
  <c r="J76" i="50"/>
  <c r="I76" i="50"/>
  <c r="H76" i="50"/>
  <c r="G76" i="50"/>
  <c r="F76" i="50"/>
  <c r="E76" i="50"/>
  <c r="D76" i="50"/>
  <c r="C76" i="50"/>
  <c r="B76" i="50"/>
  <c r="AB75" i="50"/>
  <c r="AA75" i="50"/>
  <c r="Z75" i="50"/>
  <c r="Y75" i="50"/>
  <c r="X75" i="50"/>
  <c r="W75" i="50"/>
  <c r="V75" i="50"/>
  <c r="U75" i="50"/>
  <c r="T75" i="50"/>
  <c r="S75" i="50"/>
  <c r="R75" i="50"/>
  <c r="Q75" i="50"/>
  <c r="P75" i="50"/>
  <c r="O75" i="50"/>
  <c r="N75" i="50"/>
  <c r="M75" i="50"/>
  <c r="L75" i="50"/>
  <c r="K75" i="50"/>
  <c r="J75" i="50"/>
  <c r="I75" i="50"/>
  <c r="H75" i="50"/>
  <c r="G75" i="50"/>
  <c r="F75" i="50"/>
  <c r="E75" i="50"/>
  <c r="D75" i="50"/>
  <c r="C75" i="50"/>
  <c r="B75" i="50"/>
  <c r="AB74" i="50"/>
  <c r="AA74" i="50"/>
  <c r="Z74" i="50"/>
  <c r="Y74" i="50"/>
  <c r="X74" i="50"/>
  <c r="W74" i="50"/>
  <c r="V74" i="50"/>
  <c r="U74" i="50"/>
  <c r="T74" i="50"/>
  <c r="S74" i="50"/>
  <c r="R74" i="50"/>
  <c r="Q74" i="50"/>
  <c r="P74" i="50"/>
  <c r="O74" i="50"/>
  <c r="N74" i="50"/>
  <c r="M74" i="50"/>
  <c r="L74" i="50"/>
  <c r="K74" i="50"/>
  <c r="J74" i="50"/>
  <c r="I74" i="50"/>
  <c r="H74" i="50"/>
  <c r="G74" i="50"/>
  <c r="F74" i="50"/>
  <c r="E74" i="50"/>
  <c r="D74" i="50"/>
  <c r="C74" i="50"/>
  <c r="B74" i="50"/>
  <c r="AB73" i="50"/>
  <c r="AA73" i="50"/>
  <c r="Z73" i="50"/>
  <c r="Y73" i="50"/>
  <c r="X73" i="50"/>
  <c r="W73" i="50"/>
  <c r="V73" i="50"/>
  <c r="U73" i="50"/>
  <c r="T73" i="50"/>
  <c r="S73" i="50"/>
  <c r="R73" i="50"/>
  <c r="Q73" i="50"/>
  <c r="P73" i="50"/>
  <c r="O73" i="50"/>
  <c r="N73" i="50"/>
  <c r="M73" i="50"/>
  <c r="L73" i="50"/>
  <c r="K73" i="50"/>
  <c r="J73" i="50"/>
  <c r="I73" i="50"/>
  <c r="H73" i="50"/>
  <c r="G73" i="50"/>
  <c r="F73" i="50"/>
  <c r="E73" i="50"/>
  <c r="D73" i="50"/>
  <c r="C73" i="50"/>
  <c r="B73" i="50"/>
  <c r="AB72" i="50"/>
  <c r="AA72" i="50"/>
  <c r="Z72" i="50"/>
  <c r="Y72" i="50"/>
  <c r="X72" i="50"/>
  <c r="W72" i="50"/>
  <c r="V72" i="50"/>
  <c r="U72" i="50"/>
  <c r="T72" i="50"/>
  <c r="S72" i="50"/>
  <c r="R72" i="50"/>
  <c r="Q72" i="50"/>
  <c r="P72" i="50"/>
  <c r="O72" i="50"/>
  <c r="N72" i="50"/>
  <c r="M72" i="50"/>
  <c r="L72" i="50"/>
  <c r="K72" i="50"/>
  <c r="J72" i="50"/>
  <c r="I72" i="50"/>
  <c r="H72" i="50"/>
  <c r="G72" i="50"/>
  <c r="F72" i="50"/>
  <c r="E72" i="50"/>
  <c r="D72" i="50"/>
  <c r="C72" i="50"/>
  <c r="B72" i="50"/>
  <c r="AB71" i="50"/>
  <c r="AA71" i="50"/>
  <c r="Z71" i="50"/>
  <c r="Y71" i="50"/>
  <c r="X71" i="50"/>
  <c r="W71" i="50"/>
  <c r="V71" i="50"/>
  <c r="U71" i="50"/>
  <c r="T71" i="50"/>
  <c r="S71" i="50"/>
  <c r="R71" i="50"/>
  <c r="Q71" i="50"/>
  <c r="P71" i="50"/>
  <c r="O71" i="50"/>
  <c r="N71" i="50"/>
  <c r="M71" i="50"/>
  <c r="L71" i="50"/>
  <c r="K71" i="50"/>
  <c r="J71" i="50"/>
  <c r="I71" i="50"/>
  <c r="H71" i="50"/>
  <c r="G71" i="50"/>
  <c r="F71" i="50"/>
  <c r="E71" i="50"/>
  <c r="D71" i="50"/>
  <c r="C71" i="50"/>
  <c r="B71" i="50"/>
  <c r="AB70" i="50"/>
  <c r="AA70" i="50"/>
  <c r="Z70" i="50"/>
  <c r="Y70" i="50"/>
  <c r="X70" i="50"/>
  <c r="W70" i="50"/>
  <c r="V70" i="50"/>
  <c r="U70" i="50"/>
  <c r="T70" i="50"/>
  <c r="S70" i="50"/>
  <c r="R70" i="50"/>
  <c r="Q70" i="50"/>
  <c r="P70" i="50"/>
  <c r="O70" i="50"/>
  <c r="N70" i="50"/>
  <c r="M70" i="50"/>
  <c r="L70" i="50"/>
  <c r="K70" i="50"/>
  <c r="J70" i="50"/>
  <c r="I70" i="50"/>
  <c r="H70" i="50"/>
  <c r="G70" i="50"/>
  <c r="F70" i="50"/>
  <c r="E70" i="50"/>
  <c r="D70" i="50"/>
  <c r="C70" i="50"/>
  <c r="B70" i="50"/>
  <c r="AB69" i="50"/>
  <c r="AA69" i="50"/>
  <c r="Z69" i="50"/>
  <c r="Y69" i="50"/>
  <c r="X69" i="50"/>
  <c r="W69" i="50"/>
  <c r="V69" i="50"/>
  <c r="U69" i="50"/>
  <c r="T69" i="50"/>
  <c r="S69" i="50"/>
  <c r="R69" i="50"/>
  <c r="Q69" i="50"/>
  <c r="P69" i="50"/>
  <c r="O69" i="50"/>
  <c r="N69" i="50"/>
  <c r="M69" i="50"/>
  <c r="L69" i="50"/>
  <c r="K69" i="50"/>
  <c r="J69" i="50"/>
  <c r="I69" i="50"/>
  <c r="H69" i="50"/>
  <c r="G69" i="50"/>
  <c r="F69" i="50"/>
  <c r="E69" i="50"/>
  <c r="D69" i="50"/>
  <c r="C69" i="50"/>
  <c r="B69" i="50"/>
  <c r="AB68" i="50"/>
  <c r="AA68" i="50"/>
  <c r="Z68" i="50"/>
  <c r="Y68" i="50"/>
  <c r="X68" i="50"/>
  <c r="W68" i="50"/>
  <c r="V68" i="50"/>
  <c r="U68" i="50"/>
  <c r="T68" i="50"/>
  <c r="S68" i="50"/>
  <c r="R68" i="50"/>
  <c r="Q68" i="50"/>
  <c r="P68" i="50"/>
  <c r="O68" i="50"/>
  <c r="N68" i="50"/>
  <c r="M68" i="50"/>
  <c r="L68" i="50"/>
  <c r="K68" i="50"/>
  <c r="J68" i="50"/>
  <c r="I68" i="50"/>
  <c r="H68" i="50"/>
  <c r="G68" i="50"/>
  <c r="F68" i="50"/>
  <c r="E68" i="50"/>
  <c r="D68" i="50"/>
  <c r="C68" i="50"/>
  <c r="B68" i="50"/>
  <c r="AB67" i="50"/>
  <c r="AA67" i="50"/>
  <c r="Z67" i="50"/>
  <c r="Y67" i="50"/>
  <c r="X67" i="50"/>
  <c r="W67" i="50"/>
  <c r="V67" i="50"/>
  <c r="U67" i="50"/>
  <c r="T67" i="50"/>
  <c r="S67" i="50"/>
  <c r="R67" i="50"/>
  <c r="Q67" i="50"/>
  <c r="P67" i="50"/>
  <c r="O67" i="50"/>
  <c r="N67" i="50"/>
  <c r="M67" i="50"/>
  <c r="L67" i="50"/>
  <c r="K67" i="50"/>
  <c r="J67" i="50"/>
  <c r="I67" i="50"/>
  <c r="H67" i="50"/>
  <c r="G67" i="50"/>
  <c r="F67" i="50"/>
  <c r="E67" i="50"/>
  <c r="D67" i="50"/>
  <c r="C67" i="50"/>
  <c r="B67" i="50"/>
  <c r="AB66" i="50"/>
  <c r="AA66" i="50"/>
  <c r="Z66" i="50"/>
  <c r="Y66" i="50"/>
  <c r="X66" i="50"/>
  <c r="W66" i="50"/>
  <c r="V66" i="50"/>
  <c r="U66" i="50"/>
  <c r="T66" i="50"/>
  <c r="S66" i="50"/>
  <c r="R66" i="50"/>
  <c r="Q66" i="50"/>
  <c r="P66" i="50"/>
  <c r="O66" i="50"/>
  <c r="N66" i="50"/>
  <c r="M66" i="50"/>
  <c r="L66" i="50"/>
  <c r="K66" i="50"/>
  <c r="J66" i="50"/>
  <c r="I66" i="50"/>
  <c r="H66" i="50"/>
  <c r="G66" i="50"/>
  <c r="F66" i="50"/>
  <c r="E66" i="50"/>
  <c r="D66" i="50"/>
  <c r="C66" i="50"/>
  <c r="B66" i="50"/>
  <c r="AB65" i="50"/>
  <c r="AA65" i="50"/>
  <c r="Z65" i="50"/>
  <c r="Y65" i="50"/>
  <c r="X65" i="50"/>
  <c r="W65" i="50"/>
  <c r="V65" i="50"/>
  <c r="U65" i="50"/>
  <c r="T65" i="50"/>
  <c r="S65" i="50"/>
  <c r="R65" i="50"/>
  <c r="Q65" i="50"/>
  <c r="P65" i="50"/>
  <c r="O65" i="50"/>
  <c r="N65" i="50"/>
  <c r="M65" i="50"/>
  <c r="L65" i="50"/>
  <c r="K65" i="50"/>
  <c r="J65" i="50"/>
  <c r="I65" i="50"/>
  <c r="H65" i="50"/>
  <c r="G65" i="50"/>
  <c r="F65" i="50"/>
  <c r="E65" i="50"/>
  <c r="D65" i="50"/>
  <c r="C65" i="50"/>
  <c r="B65" i="50"/>
  <c r="AB64" i="50"/>
  <c r="AA64" i="50"/>
  <c r="Z64" i="50"/>
  <c r="Y64" i="50"/>
  <c r="X64" i="50"/>
  <c r="W64" i="50"/>
  <c r="V64" i="50"/>
  <c r="U64" i="50"/>
  <c r="T64" i="50"/>
  <c r="S64" i="50"/>
  <c r="R64" i="50"/>
  <c r="Q64" i="50"/>
  <c r="P64" i="50"/>
  <c r="O64" i="50"/>
  <c r="N64" i="50"/>
  <c r="M64" i="50"/>
  <c r="L64" i="50"/>
  <c r="K64" i="50"/>
  <c r="J64" i="50"/>
  <c r="I64" i="50"/>
  <c r="H64" i="50"/>
  <c r="G64" i="50"/>
  <c r="F64" i="50"/>
  <c r="E64" i="50"/>
  <c r="D64" i="50"/>
  <c r="C64" i="50"/>
  <c r="B64" i="50"/>
  <c r="AB63" i="50"/>
  <c r="AA63" i="50"/>
  <c r="Z63" i="50"/>
  <c r="Y63" i="50"/>
  <c r="X63" i="50"/>
  <c r="W63" i="50"/>
  <c r="V63" i="50"/>
  <c r="U63" i="50"/>
  <c r="T63" i="50"/>
  <c r="S63" i="50"/>
  <c r="R63" i="50"/>
  <c r="Q63" i="50"/>
  <c r="P63" i="50"/>
  <c r="O63" i="50"/>
  <c r="N63" i="50"/>
  <c r="M63" i="50"/>
  <c r="L63" i="50"/>
  <c r="K63" i="50"/>
  <c r="J63" i="50"/>
  <c r="I63" i="50"/>
  <c r="H63" i="50"/>
  <c r="G63" i="50"/>
  <c r="F63" i="50"/>
  <c r="E63" i="50"/>
  <c r="D63" i="50"/>
  <c r="C63" i="50"/>
  <c r="B63" i="50"/>
  <c r="AB62" i="50"/>
  <c r="AA62" i="50"/>
  <c r="Z62" i="50"/>
  <c r="Y62" i="50"/>
  <c r="X62" i="50"/>
  <c r="W62" i="50"/>
  <c r="V62" i="50"/>
  <c r="U62" i="50"/>
  <c r="T62" i="50"/>
  <c r="S62" i="50"/>
  <c r="R62" i="50"/>
  <c r="Q62" i="50"/>
  <c r="P62" i="50"/>
  <c r="O62" i="50"/>
  <c r="N62" i="50"/>
  <c r="M62" i="50"/>
  <c r="L62" i="50"/>
  <c r="K62" i="50"/>
  <c r="J62" i="50"/>
  <c r="I62" i="50"/>
  <c r="H62" i="50"/>
  <c r="G62" i="50"/>
  <c r="F62" i="50"/>
  <c r="E62" i="50"/>
  <c r="D62" i="50"/>
  <c r="C62" i="50"/>
  <c r="B62" i="50"/>
  <c r="AB61" i="50"/>
  <c r="AA61" i="50"/>
  <c r="Z61" i="50"/>
  <c r="Y61" i="50"/>
  <c r="X61" i="50"/>
  <c r="W61" i="50"/>
  <c r="V61" i="50"/>
  <c r="U61" i="50"/>
  <c r="T61" i="50"/>
  <c r="S61" i="50"/>
  <c r="R61" i="50"/>
  <c r="Q61" i="50"/>
  <c r="P61" i="50"/>
  <c r="O61" i="50"/>
  <c r="N61" i="50"/>
  <c r="M61" i="50"/>
  <c r="L61" i="50"/>
  <c r="K61" i="50"/>
  <c r="J61" i="50"/>
  <c r="I61" i="50"/>
  <c r="H61" i="50"/>
  <c r="G61" i="50"/>
  <c r="F61" i="50"/>
  <c r="E61" i="50"/>
  <c r="D61" i="50"/>
  <c r="C61" i="50"/>
  <c r="B61" i="50"/>
  <c r="AB60" i="50"/>
  <c r="AA60" i="50"/>
  <c r="Z60" i="50"/>
  <c r="Y60" i="50"/>
  <c r="X60" i="50"/>
  <c r="W60" i="50"/>
  <c r="V60" i="50"/>
  <c r="U60" i="50"/>
  <c r="T60" i="50"/>
  <c r="S60" i="50"/>
  <c r="R60" i="50"/>
  <c r="Q60" i="50"/>
  <c r="P60" i="50"/>
  <c r="O60" i="50"/>
  <c r="N60" i="50"/>
  <c r="M60" i="50"/>
  <c r="L60" i="50"/>
  <c r="K60" i="50"/>
  <c r="J60" i="50"/>
  <c r="I60" i="50"/>
  <c r="H60" i="50"/>
  <c r="G60" i="50"/>
  <c r="F60" i="50"/>
  <c r="E60" i="50"/>
  <c r="D60" i="50"/>
  <c r="C60" i="50"/>
  <c r="B60" i="50"/>
  <c r="AB59" i="50"/>
  <c r="AA59" i="50"/>
  <c r="Z59" i="50"/>
  <c r="Y59" i="50"/>
  <c r="X59" i="50"/>
  <c r="W59" i="50"/>
  <c r="V59" i="50"/>
  <c r="U59" i="50"/>
  <c r="T59" i="50"/>
  <c r="S59" i="50"/>
  <c r="R59" i="50"/>
  <c r="Q59" i="50"/>
  <c r="P59" i="50"/>
  <c r="O59" i="50"/>
  <c r="N59" i="50"/>
  <c r="M59" i="50"/>
  <c r="L59" i="50"/>
  <c r="K59" i="50"/>
  <c r="J59" i="50"/>
  <c r="I59" i="50"/>
  <c r="H59" i="50"/>
  <c r="G59" i="50"/>
  <c r="F59" i="50"/>
  <c r="E59" i="50"/>
  <c r="D59" i="50"/>
  <c r="C59" i="50"/>
  <c r="B59" i="50"/>
  <c r="AB58" i="50"/>
  <c r="AA58" i="50"/>
  <c r="Z58" i="50"/>
  <c r="Y58" i="50"/>
  <c r="X58" i="50"/>
  <c r="W58" i="50"/>
  <c r="V58" i="50"/>
  <c r="U58" i="50"/>
  <c r="T58" i="50"/>
  <c r="S58" i="50"/>
  <c r="R58" i="50"/>
  <c r="Q58" i="50"/>
  <c r="P58" i="50"/>
  <c r="O58" i="50"/>
  <c r="N58" i="50"/>
  <c r="M58" i="50"/>
  <c r="L58" i="50"/>
  <c r="K58" i="50"/>
  <c r="J58" i="50"/>
  <c r="I58" i="50"/>
  <c r="H58" i="50"/>
  <c r="G58" i="50"/>
  <c r="F58" i="50"/>
  <c r="E58" i="50"/>
  <c r="D58" i="50"/>
  <c r="C58" i="50"/>
  <c r="B58" i="50"/>
  <c r="AB57" i="50"/>
  <c r="AA57" i="50"/>
  <c r="Z57" i="50"/>
  <c r="Y57" i="50"/>
  <c r="X57" i="50"/>
  <c r="W57" i="50"/>
  <c r="V57" i="50"/>
  <c r="U57" i="50"/>
  <c r="T57" i="50"/>
  <c r="S57" i="50"/>
  <c r="R57" i="50"/>
  <c r="Q57" i="50"/>
  <c r="P57" i="50"/>
  <c r="O57" i="50"/>
  <c r="N57" i="50"/>
  <c r="M57" i="50"/>
  <c r="L57" i="50"/>
  <c r="K57" i="50"/>
  <c r="J57" i="50"/>
  <c r="I57" i="50"/>
  <c r="H57" i="50"/>
  <c r="G57" i="50"/>
  <c r="F57" i="50"/>
  <c r="E57" i="50"/>
  <c r="D57" i="50"/>
  <c r="C57" i="50"/>
  <c r="B57" i="50"/>
  <c r="AB56" i="50"/>
  <c r="AA56" i="50"/>
  <c r="Z56" i="50"/>
  <c r="Y56" i="50"/>
  <c r="X56" i="50"/>
  <c r="W56" i="50"/>
  <c r="V56" i="50"/>
  <c r="U56" i="50"/>
  <c r="T56" i="50"/>
  <c r="S56" i="50"/>
  <c r="R56" i="50"/>
  <c r="Q56" i="50"/>
  <c r="P56" i="50"/>
  <c r="O56" i="50"/>
  <c r="N56" i="50"/>
  <c r="M56" i="50"/>
  <c r="L56" i="50"/>
  <c r="K56" i="50"/>
  <c r="J56" i="50"/>
  <c r="I56" i="50"/>
  <c r="H56" i="50"/>
  <c r="G56" i="50"/>
  <c r="F56" i="50"/>
  <c r="E56" i="50"/>
  <c r="D56" i="50"/>
  <c r="C56" i="50"/>
  <c r="B56" i="50"/>
  <c r="AB55" i="50"/>
  <c r="AA55" i="50"/>
  <c r="Z55" i="50"/>
  <c r="Y55" i="50"/>
  <c r="X55" i="50"/>
  <c r="W55" i="50"/>
  <c r="V55" i="50"/>
  <c r="U55" i="50"/>
  <c r="T55" i="50"/>
  <c r="S55" i="50"/>
  <c r="R55" i="50"/>
  <c r="Q55" i="50"/>
  <c r="P55" i="50"/>
  <c r="O55" i="50"/>
  <c r="N55" i="50"/>
  <c r="M55" i="50"/>
  <c r="L55" i="50"/>
  <c r="K55" i="50"/>
  <c r="J55" i="50"/>
  <c r="I55" i="50"/>
  <c r="H55" i="50"/>
  <c r="G55" i="50"/>
  <c r="F55" i="50"/>
  <c r="E55" i="50"/>
  <c r="D55" i="50"/>
  <c r="C55" i="50"/>
  <c r="B55" i="50"/>
  <c r="AB54" i="50"/>
  <c r="AA54" i="50"/>
  <c r="Z54" i="50"/>
  <c r="Y54" i="50"/>
  <c r="X54" i="50"/>
  <c r="W54" i="50"/>
  <c r="V54" i="50"/>
  <c r="U54" i="50"/>
  <c r="T54" i="50"/>
  <c r="S54" i="50"/>
  <c r="R54" i="50"/>
  <c r="Q54" i="50"/>
  <c r="P54" i="50"/>
  <c r="O54" i="50"/>
  <c r="N54" i="50"/>
  <c r="M54" i="50"/>
  <c r="L54" i="50"/>
  <c r="K54" i="50"/>
  <c r="J54" i="50"/>
  <c r="I54" i="50"/>
  <c r="H54" i="50"/>
  <c r="G54" i="50"/>
  <c r="F54" i="50"/>
  <c r="E54" i="50"/>
  <c r="D54" i="50"/>
  <c r="C54" i="50"/>
  <c r="B54" i="50"/>
  <c r="AB53" i="50"/>
  <c r="AA53" i="50"/>
  <c r="Z53" i="50"/>
  <c r="Y53" i="50"/>
  <c r="X53" i="50"/>
  <c r="W53" i="50"/>
  <c r="V53" i="50"/>
  <c r="U53" i="50"/>
  <c r="T53" i="50"/>
  <c r="S53" i="50"/>
  <c r="R53" i="50"/>
  <c r="Q53" i="50"/>
  <c r="P53" i="50"/>
  <c r="O53" i="50"/>
  <c r="N53" i="50"/>
  <c r="M53" i="50"/>
  <c r="L53" i="50"/>
  <c r="K53" i="50"/>
  <c r="J53" i="50"/>
  <c r="I53" i="50"/>
  <c r="H53" i="50"/>
  <c r="G53" i="50"/>
  <c r="F53" i="50"/>
  <c r="E53" i="50"/>
  <c r="D53" i="50"/>
  <c r="C53" i="50"/>
  <c r="B53" i="50"/>
  <c r="AB52" i="50"/>
  <c r="AA52" i="50"/>
  <c r="Z52" i="50"/>
  <c r="Y52" i="50"/>
  <c r="X52" i="50"/>
  <c r="W52" i="50"/>
  <c r="V52" i="50"/>
  <c r="U52" i="50"/>
  <c r="T52" i="50"/>
  <c r="S52" i="50"/>
  <c r="R52" i="50"/>
  <c r="Q52" i="50"/>
  <c r="P52" i="50"/>
  <c r="O52" i="50"/>
  <c r="N52" i="50"/>
  <c r="M52" i="50"/>
  <c r="L52" i="50"/>
  <c r="K52" i="50"/>
  <c r="J52" i="50"/>
  <c r="I52" i="50"/>
  <c r="H52" i="50"/>
  <c r="G52" i="50"/>
  <c r="F52" i="50"/>
  <c r="E52" i="50"/>
  <c r="D52" i="50"/>
  <c r="C52" i="50"/>
  <c r="B52" i="50"/>
  <c r="AB51" i="50"/>
  <c r="AA51" i="50"/>
  <c r="Z51" i="50"/>
  <c r="Y51" i="50"/>
  <c r="X51" i="50"/>
  <c r="W51" i="50"/>
  <c r="V51" i="50"/>
  <c r="U51" i="50"/>
  <c r="T51" i="50"/>
  <c r="S51" i="50"/>
  <c r="R51" i="50"/>
  <c r="Q51" i="50"/>
  <c r="P51" i="50"/>
  <c r="O51" i="50"/>
  <c r="N51" i="50"/>
  <c r="M51" i="50"/>
  <c r="L51" i="50"/>
  <c r="K51" i="50"/>
  <c r="J51" i="50"/>
  <c r="I51" i="50"/>
  <c r="H51" i="50"/>
  <c r="G51" i="50"/>
  <c r="F51" i="50"/>
  <c r="E51" i="50"/>
  <c r="D51" i="50"/>
  <c r="C51" i="50"/>
  <c r="B51" i="50"/>
  <c r="AB50" i="50"/>
  <c r="AA50" i="50"/>
  <c r="Z50" i="50"/>
  <c r="Y50" i="50"/>
  <c r="X50" i="50"/>
  <c r="W50" i="50"/>
  <c r="V50" i="50"/>
  <c r="U50" i="50"/>
  <c r="T50" i="50"/>
  <c r="S50" i="50"/>
  <c r="R50" i="50"/>
  <c r="Q50" i="50"/>
  <c r="P50" i="50"/>
  <c r="O50" i="50"/>
  <c r="N50" i="50"/>
  <c r="M50" i="50"/>
  <c r="L50" i="50"/>
  <c r="K50" i="50"/>
  <c r="J50" i="50"/>
  <c r="I50" i="50"/>
  <c r="H50" i="50"/>
  <c r="G50" i="50"/>
  <c r="F50" i="50"/>
  <c r="E50" i="50"/>
  <c r="D50" i="50"/>
  <c r="C50" i="50"/>
  <c r="B50" i="50"/>
  <c r="AB49" i="50"/>
  <c r="AA49" i="50"/>
  <c r="Z49" i="50"/>
  <c r="Y49" i="50"/>
  <c r="X49" i="50"/>
  <c r="W49" i="50"/>
  <c r="V49" i="50"/>
  <c r="U49" i="50"/>
  <c r="T49" i="50"/>
  <c r="S49" i="50"/>
  <c r="R49" i="50"/>
  <c r="Q49" i="50"/>
  <c r="P49" i="50"/>
  <c r="O49" i="50"/>
  <c r="N49" i="50"/>
  <c r="M49" i="50"/>
  <c r="L49" i="50"/>
  <c r="K49" i="50"/>
  <c r="J49" i="50"/>
  <c r="I49" i="50"/>
  <c r="H49" i="50"/>
  <c r="G49" i="50"/>
  <c r="F49" i="50"/>
  <c r="E49" i="50"/>
  <c r="D49" i="50"/>
  <c r="C49" i="50"/>
  <c r="B49" i="50"/>
  <c r="X77" i="49"/>
  <c r="W77" i="49"/>
  <c r="V77" i="49"/>
  <c r="U77" i="49"/>
  <c r="T77" i="49"/>
  <c r="S77" i="49"/>
  <c r="R77" i="49"/>
  <c r="Q77" i="49"/>
  <c r="P77" i="49"/>
  <c r="O77" i="49"/>
  <c r="N77" i="49"/>
  <c r="M77" i="49"/>
  <c r="L77" i="49"/>
  <c r="K77" i="49"/>
  <c r="J77" i="49"/>
  <c r="I77" i="49"/>
  <c r="H77" i="49"/>
  <c r="G77" i="49"/>
  <c r="F77" i="49"/>
  <c r="E77" i="49"/>
  <c r="D77" i="49"/>
  <c r="C77" i="49"/>
  <c r="B77" i="49"/>
  <c r="X76" i="49"/>
  <c r="W76" i="49"/>
  <c r="V76" i="49"/>
  <c r="U76" i="49"/>
  <c r="T76" i="49"/>
  <c r="S76" i="49"/>
  <c r="R76" i="49"/>
  <c r="Q76" i="49"/>
  <c r="P76" i="49"/>
  <c r="O76" i="49"/>
  <c r="N76" i="49"/>
  <c r="M76" i="49"/>
  <c r="L76" i="49"/>
  <c r="K76" i="49"/>
  <c r="J76" i="49"/>
  <c r="I76" i="49"/>
  <c r="H76" i="49"/>
  <c r="G76" i="49"/>
  <c r="F76" i="49"/>
  <c r="E76" i="49"/>
  <c r="D76" i="49"/>
  <c r="C76" i="49"/>
  <c r="B76" i="49"/>
  <c r="X75" i="49"/>
  <c r="W75" i="49"/>
  <c r="V75" i="49"/>
  <c r="U75" i="49"/>
  <c r="T75" i="49"/>
  <c r="S75" i="49"/>
  <c r="R75" i="49"/>
  <c r="Q75" i="49"/>
  <c r="P75" i="49"/>
  <c r="O75" i="49"/>
  <c r="N75" i="49"/>
  <c r="M75" i="49"/>
  <c r="L75" i="49"/>
  <c r="K75" i="49"/>
  <c r="J75" i="49"/>
  <c r="I75" i="49"/>
  <c r="H75" i="49"/>
  <c r="G75" i="49"/>
  <c r="F75" i="49"/>
  <c r="E75" i="49"/>
  <c r="D75" i="49"/>
  <c r="C75" i="49"/>
  <c r="B75" i="49"/>
  <c r="X74" i="49"/>
  <c r="W74" i="49"/>
  <c r="V74" i="49"/>
  <c r="U74" i="49"/>
  <c r="T74" i="49"/>
  <c r="S74" i="49"/>
  <c r="R74" i="49"/>
  <c r="Q74" i="49"/>
  <c r="P74" i="49"/>
  <c r="O74" i="49"/>
  <c r="N74" i="49"/>
  <c r="M74" i="49"/>
  <c r="L74" i="49"/>
  <c r="K74" i="49"/>
  <c r="J74" i="49"/>
  <c r="I74" i="49"/>
  <c r="H74" i="49"/>
  <c r="G74" i="49"/>
  <c r="F74" i="49"/>
  <c r="E74" i="49"/>
  <c r="D74" i="49"/>
  <c r="C74" i="49"/>
  <c r="B74" i="49"/>
  <c r="X73" i="49"/>
  <c r="W73" i="49"/>
  <c r="V73" i="49"/>
  <c r="U73" i="49"/>
  <c r="T73" i="49"/>
  <c r="S73" i="49"/>
  <c r="R73" i="49"/>
  <c r="Q73" i="49"/>
  <c r="P73" i="49"/>
  <c r="O73" i="49"/>
  <c r="N73" i="49"/>
  <c r="M73" i="49"/>
  <c r="L73" i="49"/>
  <c r="K73" i="49"/>
  <c r="J73" i="49"/>
  <c r="I73" i="49"/>
  <c r="H73" i="49"/>
  <c r="G73" i="49"/>
  <c r="F73" i="49"/>
  <c r="E73" i="49"/>
  <c r="D73" i="49"/>
  <c r="C73" i="49"/>
  <c r="B73" i="49"/>
  <c r="X72" i="49"/>
  <c r="W72" i="49"/>
  <c r="V72" i="49"/>
  <c r="U72" i="49"/>
  <c r="T72" i="49"/>
  <c r="S72" i="49"/>
  <c r="R72" i="49"/>
  <c r="Q72" i="49"/>
  <c r="P72" i="49"/>
  <c r="O72" i="49"/>
  <c r="N72" i="49"/>
  <c r="M72" i="49"/>
  <c r="L72" i="49"/>
  <c r="K72" i="49"/>
  <c r="J72" i="49"/>
  <c r="I72" i="49"/>
  <c r="H72" i="49"/>
  <c r="G72" i="49"/>
  <c r="F72" i="49"/>
  <c r="E72" i="49"/>
  <c r="D72" i="49"/>
  <c r="C72" i="49"/>
  <c r="B72" i="49"/>
  <c r="X71" i="49"/>
  <c r="W71" i="49"/>
  <c r="V71" i="49"/>
  <c r="U71" i="49"/>
  <c r="T71" i="49"/>
  <c r="S71" i="49"/>
  <c r="R71" i="49"/>
  <c r="Q71" i="49"/>
  <c r="P71" i="49"/>
  <c r="O71" i="49"/>
  <c r="N71" i="49"/>
  <c r="M71" i="49"/>
  <c r="L71" i="49"/>
  <c r="K71" i="49"/>
  <c r="J71" i="49"/>
  <c r="I71" i="49"/>
  <c r="H71" i="49"/>
  <c r="G71" i="49"/>
  <c r="F71" i="49"/>
  <c r="E71" i="49"/>
  <c r="D71" i="49"/>
  <c r="C71" i="49"/>
  <c r="B71" i="49"/>
  <c r="X70" i="49"/>
  <c r="W70" i="49"/>
  <c r="V70" i="49"/>
  <c r="U70" i="49"/>
  <c r="T70" i="49"/>
  <c r="S70" i="49"/>
  <c r="R70" i="49"/>
  <c r="Q70" i="49"/>
  <c r="P70" i="49"/>
  <c r="O70" i="49"/>
  <c r="N70" i="49"/>
  <c r="M70" i="49"/>
  <c r="L70" i="49"/>
  <c r="K70" i="49"/>
  <c r="J70" i="49"/>
  <c r="I70" i="49"/>
  <c r="H70" i="49"/>
  <c r="G70" i="49"/>
  <c r="F70" i="49"/>
  <c r="E70" i="49"/>
  <c r="D70" i="49"/>
  <c r="C70" i="49"/>
  <c r="B70" i="49"/>
  <c r="X69" i="49"/>
  <c r="W69" i="49"/>
  <c r="V69" i="49"/>
  <c r="U69" i="49"/>
  <c r="T69" i="49"/>
  <c r="S69" i="49"/>
  <c r="R69" i="49"/>
  <c r="Q69" i="49"/>
  <c r="P69" i="49"/>
  <c r="O69" i="49"/>
  <c r="N69" i="49"/>
  <c r="M69" i="49"/>
  <c r="L69" i="49"/>
  <c r="K69" i="49"/>
  <c r="J69" i="49"/>
  <c r="I69" i="49"/>
  <c r="H69" i="49"/>
  <c r="G69" i="49"/>
  <c r="F69" i="49"/>
  <c r="E69" i="49"/>
  <c r="D69" i="49"/>
  <c r="C69" i="49"/>
  <c r="B69" i="49"/>
  <c r="X68" i="49"/>
  <c r="W68" i="49"/>
  <c r="V68" i="49"/>
  <c r="U68" i="49"/>
  <c r="T68" i="49"/>
  <c r="S68" i="49"/>
  <c r="R68" i="49"/>
  <c r="Q68" i="49"/>
  <c r="P68" i="49"/>
  <c r="O68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X67" i="49"/>
  <c r="W67" i="49"/>
  <c r="V67" i="49"/>
  <c r="U67" i="49"/>
  <c r="T67" i="49"/>
  <c r="S67" i="49"/>
  <c r="R67" i="49"/>
  <c r="Q67" i="49"/>
  <c r="P67" i="49"/>
  <c r="O67" i="49"/>
  <c r="N67" i="49"/>
  <c r="M67" i="49"/>
  <c r="L67" i="49"/>
  <c r="K67" i="49"/>
  <c r="J67" i="49"/>
  <c r="I67" i="49"/>
  <c r="H67" i="49"/>
  <c r="G67" i="49"/>
  <c r="F67" i="49"/>
  <c r="E67" i="49"/>
  <c r="D67" i="49"/>
  <c r="C67" i="49"/>
  <c r="B67" i="49"/>
  <c r="X66" i="49"/>
  <c r="W66" i="49"/>
  <c r="V66" i="49"/>
  <c r="U66" i="49"/>
  <c r="T66" i="49"/>
  <c r="S66" i="49"/>
  <c r="R66" i="49"/>
  <c r="Q66" i="49"/>
  <c r="P66" i="49"/>
  <c r="O66" i="49"/>
  <c r="N66" i="49"/>
  <c r="M66" i="49"/>
  <c r="L66" i="49"/>
  <c r="K66" i="49"/>
  <c r="J66" i="49"/>
  <c r="I66" i="49"/>
  <c r="H66" i="49"/>
  <c r="G66" i="49"/>
  <c r="F66" i="49"/>
  <c r="E66" i="49"/>
  <c r="D66" i="49"/>
  <c r="C66" i="49"/>
  <c r="B66" i="49"/>
  <c r="X65" i="49"/>
  <c r="W65" i="49"/>
  <c r="V65" i="49"/>
  <c r="U65" i="49"/>
  <c r="T65" i="49"/>
  <c r="S65" i="49"/>
  <c r="R65" i="49"/>
  <c r="Q65" i="49"/>
  <c r="P65" i="49"/>
  <c r="O65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X64" i="49"/>
  <c r="W64" i="49"/>
  <c r="V64" i="49"/>
  <c r="U64" i="49"/>
  <c r="T64" i="49"/>
  <c r="S64" i="49"/>
  <c r="R64" i="49"/>
  <c r="Q64" i="49"/>
  <c r="P64" i="49"/>
  <c r="O64" i="49"/>
  <c r="N64" i="49"/>
  <c r="M64" i="49"/>
  <c r="L64" i="49"/>
  <c r="K64" i="49"/>
  <c r="J64" i="49"/>
  <c r="I64" i="49"/>
  <c r="H64" i="49"/>
  <c r="G64" i="49"/>
  <c r="F64" i="49"/>
  <c r="E64" i="49"/>
  <c r="D64" i="49"/>
  <c r="C64" i="49"/>
  <c r="B64" i="49"/>
  <c r="X63" i="49"/>
  <c r="W63" i="49"/>
  <c r="V63" i="49"/>
  <c r="U63" i="49"/>
  <c r="T63" i="49"/>
  <c r="S63" i="49"/>
  <c r="R63" i="49"/>
  <c r="Q63" i="49"/>
  <c r="P63" i="49"/>
  <c r="O63" i="49"/>
  <c r="N63" i="49"/>
  <c r="M63" i="49"/>
  <c r="L63" i="49"/>
  <c r="K63" i="49"/>
  <c r="J63" i="49"/>
  <c r="I63" i="49"/>
  <c r="H63" i="49"/>
  <c r="G63" i="49"/>
  <c r="F63" i="49"/>
  <c r="E63" i="49"/>
  <c r="D63" i="49"/>
  <c r="C63" i="49"/>
  <c r="B63" i="49"/>
  <c r="X62" i="49"/>
  <c r="W62" i="49"/>
  <c r="V62" i="49"/>
  <c r="U62" i="49"/>
  <c r="T62" i="49"/>
  <c r="S62" i="49"/>
  <c r="R62" i="49"/>
  <c r="Q62" i="49"/>
  <c r="P62" i="49"/>
  <c r="O62" i="49"/>
  <c r="N62" i="49"/>
  <c r="M62" i="49"/>
  <c r="L62" i="49"/>
  <c r="K62" i="49"/>
  <c r="J62" i="49"/>
  <c r="I62" i="49"/>
  <c r="H62" i="49"/>
  <c r="G62" i="49"/>
  <c r="F62" i="49"/>
  <c r="E62" i="49"/>
  <c r="D62" i="49"/>
  <c r="C62" i="49"/>
  <c r="B62" i="49"/>
  <c r="X61" i="49"/>
  <c r="W61" i="49"/>
  <c r="V61" i="49"/>
  <c r="U61" i="49"/>
  <c r="T61" i="49"/>
  <c r="S61" i="49"/>
  <c r="R61" i="49"/>
  <c r="Q61" i="49"/>
  <c r="P61" i="49"/>
  <c r="O61" i="49"/>
  <c r="N61" i="49"/>
  <c r="M61" i="49"/>
  <c r="L61" i="49"/>
  <c r="K61" i="49"/>
  <c r="J61" i="49"/>
  <c r="I61" i="49"/>
  <c r="H61" i="49"/>
  <c r="G61" i="49"/>
  <c r="F61" i="49"/>
  <c r="E61" i="49"/>
  <c r="D61" i="49"/>
  <c r="C61" i="49"/>
  <c r="B61" i="49"/>
  <c r="X60" i="49"/>
  <c r="W60" i="49"/>
  <c r="V60" i="49"/>
  <c r="U60" i="49"/>
  <c r="T60" i="49"/>
  <c r="S60" i="49"/>
  <c r="R60" i="49"/>
  <c r="Q60" i="49"/>
  <c r="P60" i="49"/>
  <c r="O60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X59" i="49"/>
  <c r="W59" i="49"/>
  <c r="V59" i="49"/>
  <c r="U59" i="49"/>
  <c r="T59" i="49"/>
  <c r="S59" i="49"/>
  <c r="R59" i="49"/>
  <c r="Q59" i="49"/>
  <c r="P59" i="49"/>
  <c r="O59" i="49"/>
  <c r="N59" i="49"/>
  <c r="M59" i="49"/>
  <c r="L59" i="49"/>
  <c r="K59" i="49"/>
  <c r="J59" i="49"/>
  <c r="I59" i="49"/>
  <c r="H59" i="49"/>
  <c r="G59" i="49"/>
  <c r="F59" i="49"/>
  <c r="E59" i="49"/>
  <c r="D59" i="49"/>
  <c r="C59" i="49"/>
  <c r="B59" i="49"/>
  <c r="X58" i="49"/>
  <c r="W58" i="49"/>
  <c r="V58" i="49"/>
  <c r="U58" i="49"/>
  <c r="T58" i="49"/>
  <c r="S58" i="49"/>
  <c r="R58" i="49"/>
  <c r="Q58" i="49"/>
  <c r="P58" i="49"/>
  <c r="O58" i="49"/>
  <c r="N58" i="49"/>
  <c r="M58" i="49"/>
  <c r="L58" i="49"/>
  <c r="K58" i="49"/>
  <c r="J58" i="49"/>
  <c r="I58" i="49"/>
  <c r="H58" i="49"/>
  <c r="G58" i="49"/>
  <c r="F58" i="49"/>
  <c r="E58" i="49"/>
  <c r="D58" i="49"/>
  <c r="C58" i="49"/>
  <c r="B58" i="49"/>
  <c r="X57" i="49"/>
  <c r="W57" i="49"/>
  <c r="V57" i="49"/>
  <c r="U57" i="49"/>
  <c r="T57" i="49"/>
  <c r="S57" i="49"/>
  <c r="R57" i="49"/>
  <c r="Q57" i="49"/>
  <c r="P57" i="49"/>
  <c r="O57" i="49"/>
  <c r="N57" i="49"/>
  <c r="M57" i="49"/>
  <c r="L57" i="49"/>
  <c r="K57" i="49"/>
  <c r="J57" i="49"/>
  <c r="I57" i="49"/>
  <c r="H57" i="49"/>
  <c r="G57" i="49"/>
  <c r="F57" i="49"/>
  <c r="E57" i="49"/>
  <c r="D57" i="49"/>
  <c r="C57" i="49"/>
  <c r="B57" i="49"/>
  <c r="X56" i="49"/>
  <c r="W56" i="49"/>
  <c r="V56" i="49"/>
  <c r="U56" i="49"/>
  <c r="T56" i="49"/>
  <c r="S56" i="49"/>
  <c r="R56" i="49"/>
  <c r="Q56" i="49"/>
  <c r="P56" i="49"/>
  <c r="O56" i="49"/>
  <c r="N56" i="49"/>
  <c r="M56" i="49"/>
  <c r="L56" i="49"/>
  <c r="K56" i="49"/>
  <c r="J56" i="49"/>
  <c r="I56" i="49"/>
  <c r="H56" i="49"/>
  <c r="G56" i="49"/>
  <c r="F56" i="49"/>
  <c r="E56" i="49"/>
  <c r="D56" i="49"/>
  <c r="C56" i="49"/>
  <c r="B56" i="49"/>
  <c r="X55" i="49"/>
  <c r="W55" i="49"/>
  <c r="V55" i="49"/>
  <c r="U55" i="49"/>
  <c r="T55" i="49"/>
  <c r="S55" i="49"/>
  <c r="R55" i="49"/>
  <c r="Q55" i="49"/>
  <c r="P55" i="49"/>
  <c r="O55" i="49"/>
  <c r="N55" i="49"/>
  <c r="M55" i="49"/>
  <c r="L55" i="49"/>
  <c r="K55" i="49"/>
  <c r="J55" i="49"/>
  <c r="I55" i="49"/>
  <c r="H55" i="49"/>
  <c r="G55" i="49"/>
  <c r="F55" i="49"/>
  <c r="E55" i="49"/>
  <c r="D55" i="49"/>
  <c r="C55" i="49"/>
  <c r="B55" i="49"/>
  <c r="X54" i="49"/>
  <c r="W54" i="49"/>
  <c r="V54" i="49"/>
  <c r="U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C54" i="49"/>
  <c r="B54" i="49"/>
  <c r="X53" i="49"/>
  <c r="W53" i="49"/>
  <c r="V53" i="49"/>
  <c r="U53" i="49"/>
  <c r="T53" i="49"/>
  <c r="S53" i="49"/>
  <c r="R53" i="49"/>
  <c r="Q53" i="49"/>
  <c r="P53" i="49"/>
  <c r="O53" i="49"/>
  <c r="N53" i="49"/>
  <c r="M53" i="49"/>
  <c r="L53" i="49"/>
  <c r="K53" i="49"/>
  <c r="J53" i="49"/>
  <c r="I53" i="49"/>
  <c r="H53" i="49"/>
  <c r="G53" i="49"/>
  <c r="F53" i="49"/>
  <c r="E53" i="49"/>
  <c r="D53" i="49"/>
  <c r="C53" i="49"/>
  <c r="B53" i="49"/>
  <c r="X52" i="49"/>
  <c r="W52" i="49"/>
  <c r="V52" i="49"/>
  <c r="U52" i="49"/>
  <c r="T52" i="49"/>
  <c r="S52" i="49"/>
  <c r="R52" i="49"/>
  <c r="Q52" i="49"/>
  <c r="P52" i="49"/>
  <c r="O52" i="49"/>
  <c r="N52" i="49"/>
  <c r="M52" i="49"/>
  <c r="L52" i="49"/>
  <c r="K52" i="49"/>
  <c r="J52" i="49"/>
  <c r="I52" i="49"/>
  <c r="H52" i="49"/>
  <c r="G52" i="49"/>
  <c r="F52" i="49"/>
  <c r="E52" i="49"/>
  <c r="D52" i="49"/>
  <c r="C52" i="49"/>
  <c r="B52" i="49"/>
  <c r="X51" i="49"/>
  <c r="W51" i="49"/>
  <c r="V51" i="49"/>
  <c r="U51" i="49"/>
  <c r="T51" i="49"/>
  <c r="S51" i="49"/>
  <c r="R51" i="49"/>
  <c r="Q51" i="49"/>
  <c r="P51" i="49"/>
  <c r="O51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X50" i="49"/>
  <c r="W50" i="49"/>
  <c r="V50" i="49"/>
  <c r="U50" i="49"/>
  <c r="T50" i="49"/>
  <c r="S50" i="49"/>
  <c r="R50" i="49"/>
  <c r="Q50" i="49"/>
  <c r="P50" i="49"/>
  <c r="O50" i="49"/>
  <c r="N50" i="49"/>
  <c r="M50" i="49"/>
  <c r="L50" i="49"/>
  <c r="K50" i="49"/>
  <c r="J50" i="49"/>
  <c r="I50" i="49"/>
  <c r="H50" i="49"/>
  <c r="G50" i="49"/>
  <c r="F50" i="49"/>
  <c r="E50" i="49"/>
  <c r="D50" i="49"/>
  <c r="C50" i="49"/>
  <c r="B50" i="49"/>
  <c r="X49" i="49"/>
  <c r="W49" i="49"/>
  <c r="V49" i="49"/>
  <c r="U49" i="49"/>
  <c r="T49" i="49"/>
  <c r="S49" i="49"/>
  <c r="R49" i="49"/>
  <c r="Q49" i="49"/>
  <c r="P49" i="49"/>
  <c r="O49" i="49"/>
  <c r="N49" i="49"/>
  <c r="M49" i="49"/>
  <c r="L49" i="49"/>
  <c r="K49" i="49"/>
  <c r="J49" i="49"/>
  <c r="I49" i="49"/>
  <c r="H49" i="49"/>
  <c r="G49" i="49"/>
  <c r="F49" i="49"/>
  <c r="E49" i="49"/>
  <c r="D49" i="49"/>
  <c r="C49" i="49"/>
  <c r="B49" i="49"/>
  <c r="AB77" i="46"/>
  <c r="AA77" i="46"/>
  <c r="Z77" i="46"/>
  <c r="Y77" i="46"/>
  <c r="X77" i="46"/>
  <c r="W77" i="46"/>
  <c r="V77" i="46"/>
  <c r="U77" i="46"/>
  <c r="T77" i="46"/>
  <c r="S77" i="46"/>
  <c r="R77" i="46"/>
  <c r="Q77" i="46"/>
  <c r="P77" i="46"/>
  <c r="O77" i="46"/>
  <c r="N77" i="46"/>
  <c r="M77" i="46"/>
  <c r="L77" i="46"/>
  <c r="K77" i="46"/>
  <c r="J77" i="46"/>
  <c r="I77" i="46"/>
  <c r="H77" i="46"/>
  <c r="G77" i="46"/>
  <c r="F77" i="46"/>
  <c r="E77" i="46"/>
  <c r="D77" i="46"/>
  <c r="C77" i="46"/>
  <c r="B77" i="46"/>
  <c r="AB76" i="46"/>
  <c r="AA76" i="46"/>
  <c r="Z76" i="46"/>
  <c r="Y76" i="46"/>
  <c r="X76" i="46"/>
  <c r="W76" i="46"/>
  <c r="V76" i="46"/>
  <c r="U76" i="46"/>
  <c r="T76" i="46"/>
  <c r="S76" i="46"/>
  <c r="R76" i="46"/>
  <c r="Q76" i="46"/>
  <c r="P76" i="46"/>
  <c r="O76" i="46"/>
  <c r="N76" i="46"/>
  <c r="M76" i="46"/>
  <c r="L76" i="46"/>
  <c r="K76" i="46"/>
  <c r="J76" i="46"/>
  <c r="I76" i="46"/>
  <c r="H76" i="46"/>
  <c r="G76" i="46"/>
  <c r="F76" i="46"/>
  <c r="E76" i="46"/>
  <c r="D76" i="46"/>
  <c r="C76" i="46"/>
  <c r="B76" i="46"/>
  <c r="AB75" i="46"/>
  <c r="AA75" i="46"/>
  <c r="Z75" i="46"/>
  <c r="Y75" i="46"/>
  <c r="X75" i="46"/>
  <c r="W75" i="46"/>
  <c r="V75" i="46"/>
  <c r="U75" i="46"/>
  <c r="T75" i="46"/>
  <c r="S75" i="46"/>
  <c r="R75" i="46"/>
  <c r="Q75" i="46"/>
  <c r="P75" i="46"/>
  <c r="O75" i="46"/>
  <c r="N75" i="46"/>
  <c r="M75" i="46"/>
  <c r="L75" i="46"/>
  <c r="K75" i="46"/>
  <c r="J75" i="46"/>
  <c r="I75" i="46"/>
  <c r="H75" i="46"/>
  <c r="G75" i="46"/>
  <c r="F75" i="46"/>
  <c r="E75" i="46"/>
  <c r="D75" i="46"/>
  <c r="C75" i="46"/>
  <c r="B75" i="46"/>
  <c r="AB74" i="46"/>
  <c r="AA74" i="46"/>
  <c r="Z74" i="46"/>
  <c r="Y74" i="46"/>
  <c r="X74" i="46"/>
  <c r="W74" i="46"/>
  <c r="V74" i="46"/>
  <c r="U74" i="46"/>
  <c r="T74" i="46"/>
  <c r="S74" i="46"/>
  <c r="R74" i="46"/>
  <c r="Q74" i="46"/>
  <c r="P74" i="46"/>
  <c r="O74" i="46"/>
  <c r="N74" i="46"/>
  <c r="M74" i="46"/>
  <c r="L74" i="46"/>
  <c r="K74" i="46"/>
  <c r="J74" i="46"/>
  <c r="I74" i="46"/>
  <c r="H74" i="46"/>
  <c r="G74" i="46"/>
  <c r="F74" i="46"/>
  <c r="E74" i="46"/>
  <c r="D74" i="46"/>
  <c r="C74" i="46"/>
  <c r="B74" i="46"/>
  <c r="AB73" i="46"/>
  <c r="AA73" i="46"/>
  <c r="Z73" i="46"/>
  <c r="Y73" i="46"/>
  <c r="X73" i="46"/>
  <c r="W73" i="46"/>
  <c r="V73" i="46"/>
  <c r="U73" i="46"/>
  <c r="T73" i="46"/>
  <c r="S73" i="46"/>
  <c r="R73" i="46"/>
  <c r="Q73" i="46"/>
  <c r="P73" i="46"/>
  <c r="O73" i="46"/>
  <c r="N73" i="46"/>
  <c r="M73" i="46"/>
  <c r="L73" i="46"/>
  <c r="K73" i="46"/>
  <c r="J73" i="46"/>
  <c r="I73" i="46"/>
  <c r="H73" i="46"/>
  <c r="G73" i="46"/>
  <c r="F73" i="46"/>
  <c r="E73" i="46"/>
  <c r="D73" i="46"/>
  <c r="C73" i="46"/>
  <c r="B73" i="46"/>
  <c r="AB72" i="46"/>
  <c r="AA72" i="46"/>
  <c r="Z72" i="46"/>
  <c r="Y72" i="46"/>
  <c r="X72" i="46"/>
  <c r="W72" i="46"/>
  <c r="V72" i="46"/>
  <c r="U72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H72" i="46"/>
  <c r="G72" i="46"/>
  <c r="F72" i="46"/>
  <c r="E72" i="46"/>
  <c r="D72" i="46"/>
  <c r="C72" i="46"/>
  <c r="B72" i="46"/>
  <c r="AB71" i="46"/>
  <c r="AA71" i="46"/>
  <c r="Z71" i="46"/>
  <c r="Y71" i="46"/>
  <c r="X71" i="46"/>
  <c r="W71" i="46"/>
  <c r="V71" i="46"/>
  <c r="U71" i="46"/>
  <c r="T71" i="46"/>
  <c r="S71" i="46"/>
  <c r="R71" i="46"/>
  <c r="Q71" i="46"/>
  <c r="P71" i="46"/>
  <c r="O71" i="46"/>
  <c r="N71" i="46"/>
  <c r="M71" i="46"/>
  <c r="L71" i="46"/>
  <c r="K71" i="46"/>
  <c r="J71" i="46"/>
  <c r="I71" i="46"/>
  <c r="H71" i="46"/>
  <c r="G71" i="46"/>
  <c r="F71" i="46"/>
  <c r="E71" i="46"/>
  <c r="D71" i="46"/>
  <c r="C71" i="46"/>
  <c r="B71" i="46"/>
  <c r="AB70" i="46"/>
  <c r="AA70" i="46"/>
  <c r="Z70" i="46"/>
  <c r="Y70" i="46"/>
  <c r="X70" i="46"/>
  <c r="W70" i="46"/>
  <c r="V70" i="46"/>
  <c r="U70" i="46"/>
  <c r="T70" i="46"/>
  <c r="S70" i="46"/>
  <c r="R70" i="46"/>
  <c r="Q70" i="46"/>
  <c r="P70" i="46"/>
  <c r="O70" i="46"/>
  <c r="N70" i="46"/>
  <c r="M70" i="46"/>
  <c r="L70" i="46"/>
  <c r="K70" i="46"/>
  <c r="J70" i="46"/>
  <c r="I70" i="46"/>
  <c r="H70" i="46"/>
  <c r="G70" i="46"/>
  <c r="F70" i="46"/>
  <c r="E70" i="46"/>
  <c r="D70" i="46"/>
  <c r="C70" i="46"/>
  <c r="B70" i="46"/>
  <c r="AB69" i="46"/>
  <c r="AA69" i="46"/>
  <c r="Z69" i="46"/>
  <c r="Y69" i="46"/>
  <c r="X69" i="46"/>
  <c r="W69" i="46"/>
  <c r="V69" i="46"/>
  <c r="U69" i="46"/>
  <c r="T69" i="46"/>
  <c r="S69" i="46"/>
  <c r="R69" i="46"/>
  <c r="Q69" i="46"/>
  <c r="P69" i="46"/>
  <c r="O69" i="46"/>
  <c r="N69" i="46"/>
  <c r="M69" i="46"/>
  <c r="L69" i="46"/>
  <c r="K69" i="46"/>
  <c r="J69" i="46"/>
  <c r="I69" i="46"/>
  <c r="H69" i="46"/>
  <c r="G69" i="46"/>
  <c r="F69" i="46"/>
  <c r="E69" i="46"/>
  <c r="D69" i="46"/>
  <c r="C69" i="46"/>
  <c r="B69" i="46"/>
  <c r="AB68" i="46"/>
  <c r="AA68" i="46"/>
  <c r="Z68" i="46"/>
  <c r="Y68" i="46"/>
  <c r="X68" i="46"/>
  <c r="W68" i="46"/>
  <c r="V68" i="46"/>
  <c r="U68" i="46"/>
  <c r="T68" i="46"/>
  <c r="S68" i="46"/>
  <c r="R68" i="46"/>
  <c r="Q68" i="46"/>
  <c r="P68" i="46"/>
  <c r="O68" i="46"/>
  <c r="N68" i="46"/>
  <c r="M68" i="46"/>
  <c r="L68" i="46"/>
  <c r="K68" i="46"/>
  <c r="J68" i="46"/>
  <c r="I68" i="46"/>
  <c r="H68" i="46"/>
  <c r="G68" i="46"/>
  <c r="F68" i="46"/>
  <c r="E68" i="46"/>
  <c r="D68" i="46"/>
  <c r="C68" i="46"/>
  <c r="B68" i="46"/>
  <c r="AB67" i="46"/>
  <c r="AA67" i="46"/>
  <c r="Z67" i="46"/>
  <c r="Y67" i="46"/>
  <c r="X67" i="46"/>
  <c r="W67" i="46"/>
  <c r="V67" i="46"/>
  <c r="U67" i="46"/>
  <c r="T67" i="46"/>
  <c r="S67" i="46"/>
  <c r="R67" i="46"/>
  <c r="Q67" i="46"/>
  <c r="P67" i="46"/>
  <c r="O67" i="46"/>
  <c r="N67" i="46"/>
  <c r="M67" i="46"/>
  <c r="L67" i="46"/>
  <c r="K67" i="46"/>
  <c r="J67" i="46"/>
  <c r="I67" i="46"/>
  <c r="H67" i="46"/>
  <c r="G67" i="46"/>
  <c r="F67" i="46"/>
  <c r="E67" i="46"/>
  <c r="D67" i="46"/>
  <c r="C67" i="46"/>
  <c r="B67" i="46"/>
  <c r="AB66" i="46"/>
  <c r="AA66" i="46"/>
  <c r="Z66" i="46"/>
  <c r="Y66" i="46"/>
  <c r="X66" i="46"/>
  <c r="W66" i="46"/>
  <c r="V66" i="46"/>
  <c r="U66" i="46"/>
  <c r="T66" i="46"/>
  <c r="S66" i="46"/>
  <c r="R66" i="46"/>
  <c r="Q66" i="46"/>
  <c r="P66" i="46"/>
  <c r="O66" i="46"/>
  <c r="N66" i="46"/>
  <c r="M66" i="46"/>
  <c r="L66" i="46"/>
  <c r="K66" i="46"/>
  <c r="J66" i="46"/>
  <c r="I66" i="46"/>
  <c r="H66" i="46"/>
  <c r="G66" i="46"/>
  <c r="F66" i="46"/>
  <c r="E66" i="46"/>
  <c r="D66" i="46"/>
  <c r="C66" i="46"/>
  <c r="B66" i="46"/>
  <c r="AB65" i="46"/>
  <c r="AA65" i="46"/>
  <c r="Z65" i="46"/>
  <c r="Y65" i="46"/>
  <c r="X65" i="46"/>
  <c r="W65" i="46"/>
  <c r="V65" i="46"/>
  <c r="U65" i="46"/>
  <c r="T65" i="46"/>
  <c r="S65" i="46"/>
  <c r="R65" i="46"/>
  <c r="Q65" i="46"/>
  <c r="P65" i="46"/>
  <c r="O65" i="46"/>
  <c r="N65" i="46"/>
  <c r="M65" i="46"/>
  <c r="L65" i="46"/>
  <c r="K65" i="46"/>
  <c r="J65" i="46"/>
  <c r="I65" i="46"/>
  <c r="H65" i="46"/>
  <c r="G65" i="46"/>
  <c r="F65" i="46"/>
  <c r="E65" i="46"/>
  <c r="D65" i="46"/>
  <c r="C65" i="46"/>
  <c r="B65" i="46"/>
  <c r="AB64" i="46"/>
  <c r="AA64" i="46"/>
  <c r="Z64" i="46"/>
  <c r="Y64" i="46"/>
  <c r="X64" i="46"/>
  <c r="W64" i="46"/>
  <c r="V64" i="46"/>
  <c r="U64" i="46"/>
  <c r="T64" i="46"/>
  <c r="S64" i="46"/>
  <c r="R64" i="46"/>
  <c r="Q64" i="46"/>
  <c r="P64" i="46"/>
  <c r="O64" i="46"/>
  <c r="N64" i="46"/>
  <c r="M64" i="46"/>
  <c r="L64" i="46"/>
  <c r="K64" i="46"/>
  <c r="J64" i="46"/>
  <c r="I64" i="46"/>
  <c r="H64" i="46"/>
  <c r="G64" i="46"/>
  <c r="F64" i="46"/>
  <c r="E64" i="46"/>
  <c r="D64" i="46"/>
  <c r="C64" i="46"/>
  <c r="B64" i="46"/>
  <c r="AB63" i="46"/>
  <c r="AA63" i="46"/>
  <c r="Z63" i="46"/>
  <c r="Y63" i="46"/>
  <c r="X63" i="46"/>
  <c r="W63" i="46"/>
  <c r="V63" i="46"/>
  <c r="U63" i="46"/>
  <c r="T63" i="46"/>
  <c r="S63" i="46"/>
  <c r="R63" i="46"/>
  <c r="Q63" i="46"/>
  <c r="P63" i="46"/>
  <c r="O63" i="46"/>
  <c r="N63" i="46"/>
  <c r="M63" i="46"/>
  <c r="L63" i="46"/>
  <c r="K63" i="46"/>
  <c r="J63" i="46"/>
  <c r="I63" i="46"/>
  <c r="H63" i="46"/>
  <c r="G63" i="46"/>
  <c r="F63" i="46"/>
  <c r="E63" i="46"/>
  <c r="D63" i="46"/>
  <c r="C63" i="46"/>
  <c r="B63" i="46"/>
  <c r="AB62" i="46"/>
  <c r="AA62" i="46"/>
  <c r="Z62" i="46"/>
  <c r="Y62" i="46"/>
  <c r="X62" i="46"/>
  <c r="W62" i="46"/>
  <c r="V62" i="46"/>
  <c r="U62" i="46"/>
  <c r="T62" i="46"/>
  <c r="S62" i="46"/>
  <c r="R62" i="46"/>
  <c r="Q62" i="46"/>
  <c r="P62" i="46"/>
  <c r="O62" i="46"/>
  <c r="N62" i="46"/>
  <c r="M62" i="46"/>
  <c r="L62" i="46"/>
  <c r="K62" i="46"/>
  <c r="J62" i="46"/>
  <c r="I62" i="46"/>
  <c r="H62" i="46"/>
  <c r="G62" i="46"/>
  <c r="F62" i="46"/>
  <c r="E62" i="46"/>
  <c r="D62" i="46"/>
  <c r="C62" i="46"/>
  <c r="B62" i="46"/>
  <c r="AB61" i="46"/>
  <c r="AA61" i="46"/>
  <c r="Z61" i="46"/>
  <c r="Y61" i="46"/>
  <c r="X61" i="46"/>
  <c r="W61" i="46"/>
  <c r="V61" i="46"/>
  <c r="U61" i="46"/>
  <c r="T61" i="46"/>
  <c r="S61" i="46"/>
  <c r="R61" i="46"/>
  <c r="Q61" i="46"/>
  <c r="P61" i="46"/>
  <c r="O61" i="46"/>
  <c r="N61" i="46"/>
  <c r="M61" i="46"/>
  <c r="L61" i="46"/>
  <c r="K61" i="46"/>
  <c r="J61" i="46"/>
  <c r="I61" i="46"/>
  <c r="H61" i="46"/>
  <c r="G61" i="46"/>
  <c r="F61" i="46"/>
  <c r="E61" i="46"/>
  <c r="D61" i="46"/>
  <c r="C61" i="46"/>
  <c r="B61" i="46"/>
  <c r="AB60" i="46"/>
  <c r="AA60" i="46"/>
  <c r="Z60" i="46"/>
  <c r="Y60" i="46"/>
  <c r="X60" i="46"/>
  <c r="W60" i="46"/>
  <c r="V60" i="46"/>
  <c r="U60" i="46"/>
  <c r="T60" i="46"/>
  <c r="S60" i="46"/>
  <c r="R60" i="46"/>
  <c r="Q60" i="46"/>
  <c r="P60" i="46"/>
  <c r="O60" i="46"/>
  <c r="N60" i="46"/>
  <c r="M60" i="46"/>
  <c r="L60" i="46"/>
  <c r="K60" i="46"/>
  <c r="J60" i="46"/>
  <c r="I60" i="46"/>
  <c r="H60" i="46"/>
  <c r="G60" i="46"/>
  <c r="F60" i="46"/>
  <c r="E60" i="46"/>
  <c r="D60" i="46"/>
  <c r="C60" i="46"/>
  <c r="B60" i="46"/>
  <c r="AB59" i="46"/>
  <c r="AA59" i="46"/>
  <c r="Z59" i="46"/>
  <c r="Y59" i="46"/>
  <c r="X59" i="46"/>
  <c r="W59" i="46"/>
  <c r="V59" i="46"/>
  <c r="U59" i="46"/>
  <c r="T59" i="46"/>
  <c r="S59" i="46"/>
  <c r="R59" i="46"/>
  <c r="Q59" i="46"/>
  <c r="P59" i="46"/>
  <c r="O59" i="46"/>
  <c r="N59" i="46"/>
  <c r="M59" i="46"/>
  <c r="L59" i="46"/>
  <c r="K59" i="46"/>
  <c r="J59" i="46"/>
  <c r="I59" i="46"/>
  <c r="H59" i="46"/>
  <c r="G59" i="46"/>
  <c r="F59" i="46"/>
  <c r="E59" i="46"/>
  <c r="D59" i="46"/>
  <c r="C59" i="46"/>
  <c r="B59" i="46"/>
  <c r="AB58" i="46"/>
  <c r="AA58" i="46"/>
  <c r="Z58" i="46"/>
  <c r="Y58" i="46"/>
  <c r="X58" i="46"/>
  <c r="W58" i="46"/>
  <c r="V58" i="46"/>
  <c r="U58" i="46"/>
  <c r="T58" i="46"/>
  <c r="S58" i="46"/>
  <c r="R58" i="46"/>
  <c r="Q58" i="46"/>
  <c r="P58" i="46"/>
  <c r="O58" i="46"/>
  <c r="N58" i="46"/>
  <c r="M58" i="46"/>
  <c r="L58" i="46"/>
  <c r="K58" i="46"/>
  <c r="J58" i="46"/>
  <c r="I58" i="46"/>
  <c r="H58" i="46"/>
  <c r="G58" i="46"/>
  <c r="F58" i="46"/>
  <c r="E58" i="46"/>
  <c r="D58" i="46"/>
  <c r="C58" i="46"/>
  <c r="B58" i="46"/>
  <c r="AB57" i="46"/>
  <c r="AA57" i="46"/>
  <c r="Z57" i="46"/>
  <c r="Y57" i="46"/>
  <c r="X57" i="46"/>
  <c r="W57" i="46"/>
  <c r="V57" i="46"/>
  <c r="U57" i="46"/>
  <c r="T57" i="46"/>
  <c r="S57" i="46"/>
  <c r="R57" i="46"/>
  <c r="Q57" i="46"/>
  <c r="P57" i="46"/>
  <c r="O57" i="46"/>
  <c r="N57" i="46"/>
  <c r="M57" i="46"/>
  <c r="L57" i="46"/>
  <c r="K57" i="46"/>
  <c r="J57" i="46"/>
  <c r="I57" i="46"/>
  <c r="H57" i="46"/>
  <c r="G57" i="46"/>
  <c r="F57" i="46"/>
  <c r="E57" i="46"/>
  <c r="D57" i="46"/>
  <c r="C57" i="46"/>
  <c r="B57" i="46"/>
  <c r="AB56" i="46"/>
  <c r="AA56" i="46"/>
  <c r="Z56" i="46"/>
  <c r="Y56" i="46"/>
  <c r="X56" i="46"/>
  <c r="W56" i="46"/>
  <c r="V56" i="46"/>
  <c r="U56" i="46"/>
  <c r="T56" i="46"/>
  <c r="S56" i="46"/>
  <c r="R56" i="46"/>
  <c r="Q56" i="46"/>
  <c r="P56" i="46"/>
  <c r="O56" i="46"/>
  <c r="N56" i="46"/>
  <c r="M56" i="46"/>
  <c r="L56" i="46"/>
  <c r="K56" i="46"/>
  <c r="J56" i="46"/>
  <c r="I56" i="46"/>
  <c r="H56" i="46"/>
  <c r="G56" i="46"/>
  <c r="F56" i="46"/>
  <c r="E56" i="46"/>
  <c r="D56" i="46"/>
  <c r="C56" i="46"/>
  <c r="B56" i="46"/>
  <c r="AB55" i="46"/>
  <c r="AA55" i="46"/>
  <c r="Z55" i="46"/>
  <c r="Y55" i="46"/>
  <c r="X55" i="46"/>
  <c r="W55" i="46"/>
  <c r="V55" i="46"/>
  <c r="U55" i="46"/>
  <c r="T55" i="46"/>
  <c r="S55" i="46"/>
  <c r="R55" i="46"/>
  <c r="Q55" i="46"/>
  <c r="P55" i="46"/>
  <c r="O55" i="46"/>
  <c r="N55" i="46"/>
  <c r="M55" i="46"/>
  <c r="L55" i="46"/>
  <c r="K55" i="46"/>
  <c r="J55" i="46"/>
  <c r="I55" i="46"/>
  <c r="H55" i="46"/>
  <c r="G55" i="46"/>
  <c r="F55" i="46"/>
  <c r="E55" i="46"/>
  <c r="D55" i="46"/>
  <c r="C55" i="46"/>
  <c r="B55" i="46"/>
  <c r="AB54" i="46"/>
  <c r="AA54" i="46"/>
  <c r="Z54" i="46"/>
  <c r="Y54" i="46"/>
  <c r="X54" i="46"/>
  <c r="W54" i="46"/>
  <c r="V54" i="46"/>
  <c r="U54" i="46"/>
  <c r="T54" i="46"/>
  <c r="S54" i="46"/>
  <c r="R54" i="46"/>
  <c r="Q54" i="46"/>
  <c r="P54" i="46"/>
  <c r="O54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B54" i="46"/>
  <c r="AB53" i="46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M53" i="46"/>
  <c r="L53" i="46"/>
  <c r="K53" i="46"/>
  <c r="J53" i="46"/>
  <c r="I53" i="46"/>
  <c r="H53" i="46"/>
  <c r="G53" i="46"/>
  <c r="F53" i="46"/>
  <c r="E53" i="46"/>
  <c r="D53" i="46"/>
  <c r="C53" i="46"/>
  <c r="B53" i="46"/>
  <c r="AB52" i="46"/>
  <c r="AA52" i="46"/>
  <c r="Z52" i="46"/>
  <c r="Y52" i="46"/>
  <c r="X52" i="46"/>
  <c r="W52" i="46"/>
  <c r="V52" i="46"/>
  <c r="U52" i="46"/>
  <c r="T52" i="46"/>
  <c r="S52" i="46"/>
  <c r="R52" i="46"/>
  <c r="Q52" i="46"/>
  <c r="P52" i="46"/>
  <c r="O52" i="46"/>
  <c r="N52" i="46"/>
  <c r="M52" i="46"/>
  <c r="L52" i="46"/>
  <c r="K52" i="46"/>
  <c r="J52" i="46"/>
  <c r="I52" i="46"/>
  <c r="H52" i="46"/>
  <c r="G52" i="46"/>
  <c r="F52" i="46"/>
  <c r="E52" i="46"/>
  <c r="D52" i="46"/>
  <c r="C52" i="46"/>
  <c r="B52" i="46"/>
  <c r="AB51" i="46"/>
  <c r="AA51" i="46"/>
  <c r="Z51" i="46"/>
  <c r="Y51" i="46"/>
  <c r="X51" i="46"/>
  <c r="W51" i="46"/>
  <c r="V51" i="46"/>
  <c r="U51" i="46"/>
  <c r="T51" i="46"/>
  <c r="S51" i="46"/>
  <c r="R51" i="46"/>
  <c r="Q51" i="46"/>
  <c r="P51" i="46"/>
  <c r="O51" i="46"/>
  <c r="N51" i="46"/>
  <c r="M51" i="46"/>
  <c r="L51" i="46"/>
  <c r="K51" i="46"/>
  <c r="J51" i="46"/>
  <c r="I51" i="46"/>
  <c r="H51" i="46"/>
  <c r="G51" i="46"/>
  <c r="F51" i="46"/>
  <c r="E51" i="46"/>
  <c r="D51" i="46"/>
  <c r="C51" i="46"/>
  <c r="B51" i="46"/>
  <c r="AB50" i="46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M50" i="46"/>
  <c r="L50" i="46"/>
  <c r="K50" i="46"/>
  <c r="J50" i="46"/>
  <c r="I50" i="46"/>
  <c r="H50" i="46"/>
  <c r="G50" i="46"/>
  <c r="F50" i="46"/>
  <c r="E50" i="46"/>
  <c r="D50" i="46"/>
  <c r="C50" i="46"/>
  <c r="B50" i="46"/>
  <c r="AB49" i="46"/>
  <c r="AA49" i="46"/>
  <c r="Z49" i="46"/>
  <c r="Y49" i="46"/>
  <c r="X49" i="46"/>
  <c r="W49" i="46"/>
  <c r="V49" i="46"/>
  <c r="U49" i="46"/>
  <c r="T49" i="46"/>
  <c r="S49" i="46"/>
  <c r="R49" i="46"/>
  <c r="Q49" i="46"/>
  <c r="P49" i="46"/>
  <c r="O49" i="46"/>
  <c r="N49" i="46"/>
  <c r="M49" i="46"/>
  <c r="L49" i="46"/>
  <c r="K49" i="46"/>
  <c r="J49" i="46"/>
  <c r="I49" i="46"/>
  <c r="H49" i="46"/>
  <c r="G49" i="46"/>
  <c r="F49" i="46"/>
  <c r="E49" i="46"/>
  <c r="D49" i="46"/>
  <c r="C49" i="46"/>
  <c r="B49" i="46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C77" i="17"/>
  <c r="B77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C76" i="17"/>
  <c r="B76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C75" i="17"/>
  <c r="B75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C74" i="17"/>
  <c r="B74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C73" i="17"/>
  <c r="B73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C72" i="17"/>
  <c r="B72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B71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70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C67" i="17"/>
  <c r="B67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C66" i="17"/>
  <c r="B66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C64" i="17"/>
  <c r="B64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B63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C62" i="17"/>
  <c r="B62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C61" i="17"/>
  <c r="B61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60" i="17"/>
  <c r="AB59" i="17"/>
  <c r="AA59" i="17"/>
  <c r="Z59" i="17"/>
  <c r="Y59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C59" i="17"/>
  <c r="B59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C58" i="17"/>
  <c r="B58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C57" i="17"/>
  <c r="B57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C55" i="17"/>
  <c r="B55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B54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B53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B52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P36" i="45"/>
  <c r="O36" i="45"/>
  <c r="N36" i="45"/>
  <c r="M36" i="45"/>
  <c r="L36" i="45"/>
  <c r="K36" i="45"/>
  <c r="J36" i="45"/>
  <c r="I36" i="45"/>
  <c r="H36" i="45"/>
  <c r="G36" i="45"/>
  <c r="F36" i="45"/>
  <c r="E36" i="45"/>
  <c r="D36" i="45"/>
  <c r="C36" i="45"/>
  <c r="B36" i="45"/>
  <c r="P35" i="45"/>
  <c r="O35" i="45"/>
  <c r="N35" i="45"/>
  <c r="M35" i="45"/>
  <c r="L35" i="45"/>
  <c r="K35" i="45"/>
  <c r="J35" i="45"/>
  <c r="I35" i="45"/>
  <c r="H35" i="45"/>
  <c r="G35" i="45"/>
  <c r="F35" i="45"/>
  <c r="E35" i="45"/>
  <c r="D35" i="45"/>
  <c r="C35" i="45"/>
  <c r="B35" i="45"/>
  <c r="P34" i="45"/>
  <c r="O34" i="45"/>
  <c r="N34" i="45"/>
  <c r="M34" i="45"/>
  <c r="L34" i="45"/>
  <c r="K34" i="45"/>
  <c r="J34" i="45"/>
  <c r="I34" i="45"/>
  <c r="H34" i="45"/>
  <c r="G34" i="45"/>
  <c r="F34" i="45"/>
  <c r="E34" i="45"/>
  <c r="D34" i="45"/>
  <c r="C34" i="45"/>
  <c r="B34" i="45"/>
  <c r="P33" i="45"/>
  <c r="O33" i="45"/>
  <c r="N33" i="45"/>
  <c r="M33" i="45"/>
  <c r="L33" i="45"/>
  <c r="K33" i="45"/>
  <c r="J33" i="45"/>
  <c r="I33" i="45"/>
  <c r="H33" i="45"/>
  <c r="G33" i="45"/>
  <c r="F33" i="45"/>
  <c r="E33" i="45"/>
  <c r="D33" i="45"/>
  <c r="C33" i="45"/>
  <c r="B33" i="45"/>
  <c r="P31" i="45"/>
  <c r="O31" i="45"/>
  <c r="N31" i="45"/>
  <c r="M31" i="45"/>
  <c r="L31" i="45"/>
  <c r="K31" i="45"/>
  <c r="J31" i="45"/>
  <c r="I31" i="45"/>
  <c r="H31" i="45"/>
  <c r="G31" i="45"/>
  <c r="F31" i="45"/>
  <c r="E31" i="45"/>
  <c r="D31" i="45"/>
  <c r="C31" i="45"/>
  <c r="B31" i="45"/>
  <c r="P30" i="45"/>
  <c r="O30" i="45"/>
  <c r="N30" i="45"/>
  <c r="M30" i="45"/>
  <c r="L30" i="45"/>
  <c r="K30" i="45"/>
  <c r="J30" i="45"/>
  <c r="I30" i="45"/>
  <c r="H30" i="45"/>
  <c r="G30" i="45"/>
  <c r="F30" i="45"/>
  <c r="E30" i="45"/>
  <c r="D30" i="45"/>
  <c r="C30" i="45"/>
  <c r="B30" i="45"/>
  <c r="P29" i="45"/>
  <c r="O29" i="45"/>
  <c r="N29" i="45"/>
  <c r="M29" i="45"/>
  <c r="L29" i="45"/>
  <c r="K29" i="45"/>
  <c r="J29" i="45"/>
  <c r="I29" i="45"/>
  <c r="H29" i="45"/>
  <c r="G29" i="45"/>
  <c r="F29" i="45"/>
  <c r="E29" i="45"/>
  <c r="D29" i="45"/>
  <c r="C29" i="45"/>
  <c r="B29" i="45"/>
  <c r="P28" i="45"/>
  <c r="O28" i="45"/>
  <c r="N28" i="45"/>
  <c r="M28" i="45"/>
  <c r="L28" i="45"/>
  <c r="K28" i="45"/>
  <c r="J28" i="45"/>
  <c r="I28" i="45"/>
  <c r="H28" i="45"/>
  <c r="G28" i="45"/>
  <c r="F28" i="45"/>
  <c r="E28" i="45"/>
  <c r="D28" i="45"/>
  <c r="C28" i="45"/>
  <c r="B28" i="45"/>
  <c r="P26" i="45"/>
  <c r="O26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AB28" i="43"/>
  <c r="AB36" i="43"/>
  <c r="AA36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F36" i="43"/>
  <c r="E36" i="43"/>
  <c r="D36" i="43"/>
  <c r="C36" i="43"/>
  <c r="B36" i="43"/>
  <c r="AB35" i="43"/>
  <c r="AA35" i="43"/>
  <c r="Z35" i="43"/>
  <c r="Y35" i="43"/>
  <c r="X35" i="43"/>
  <c r="W35" i="43"/>
  <c r="V35" i="43"/>
  <c r="U35" i="43"/>
  <c r="T35" i="43"/>
  <c r="S35" i="43"/>
  <c r="R35" i="43"/>
  <c r="Q35" i="43"/>
  <c r="P35" i="43"/>
  <c r="O35" i="43"/>
  <c r="N35" i="43"/>
  <c r="M35" i="43"/>
  <c r="L35" i="43"/>
  <c r="K35" i="43"/>
  <c r="J35" i="43"/>
  <c r="I35" i="43"/>
  <c r="H35" i="43"/>
  <c r="G35" i="43"/>
  <c r="F35" i="43"/>
  <c r="E35" i="43"/>
  <c r="D35" i="43"/>
  <c r="C35" i="43"/>
  <c r="B35" i="43"/>
  <c r="AB34" i="43"/>
  <c r="AA34" i="43"/>
  <c r="Z34" i="43"/>
  <c r="Y34" i="43"/>
  <c r="X34" i="43"/>
  <c r="W34" i="43"/>
  <c r="V34" i="43"/>
  <c r="U34" i="43"/>
  <c r="T34" i="43"/>
  <c r="S34" i="43"/>
  <c r="R34" i="43"/>
  <c r="Q34" i="43"/>
  <c r="P34" i="43"/>
  <c r="O34" i="43"/>
  <c r="N34" i="43"/>
  <c r="M34" i="43"/>
  <c r="L34" i="43"/>
  <c r="K34" i="43"/>
  <c r="J34" i="43"/>
  <c r="I34" i="43"/>
  <c r="H34" i="43"/>
  <c r="G34" i="43"/>
  <c r="F34" i="43"/>
  <c r="E34" i="43"/>
  <c r="D34" i="43"/>
  <c r="C34" i="43"/>
  <c r="B34" i="43"/>
  <c r="AB33" i="43"/>
  <c r="AA33" i="43"/>
  <c r="Z33" i="43"/>
  <c r="Y33" i="43"/>
  <c r="X33" i="43"/>
  <c r="W33" i="43"/>
  <c r="V33" i="43"/>
  <c r="U33" i="43"/>
  <c r="T33" i="43"/>
  <c r="S33" i="43"/>
  <c r="R33" i="43"/>
  <c r="Q33" i="43"/>
  <c r="P33" i="43"/>
  <c r="O33" i="43"/>
  <c r="N33" i="43"/>
  <c r="M33" i="43"/>
  <c r="L33" i="43"/>
  <c r="K33" i="43"/>
  <c r="J33" i="43"/>
  <c r="I33" i="43"/>
  <c r="H33" i="43"/>
  <c r="G33" i="43"/>
  <c r="F33" i="43"/>
  <c r="E33" i="43"/>
  <c r="D33" i="43"/>
  <c r="C33" i="43"/>
  <c r="B33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G32" i="43"/>
  <c r="F32" i="43"/>
  <c r="E32" i="43"/>
  <c r="D32" i="43"/>
  <c r="C32" i="43"/>
  <c r="B32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L31" i="43"/>
  <c r="K31" i="43"/>
  <c r="J31" i="43"/>
  <c r="I31" i="43"/>
  <c r="H31" i="43"/>
  <c r="G31" i="43"/>
  <c r="F31" i="43"/>
  <c r="E31" i="43"/>
  <c r="D31" i="43"/>
  <c r="C31" i="43"/>
  <c r="B31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M29" i="43"/>
  <c r="L29" i="43"/>
  <c r="K29" i="43"/>
  <c r="J29" i="43"/>
  <c r="I29" i="43"/>
  <c r="H29" i="43"/>
  <c r="G29" i="43"/>
  <c r="F29" i="43"/>
  <c r="E29" i="43"/>
  <c r="D29" i="43"/>
  <c r="C29" i="43"/>
  <c r="B29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G28" i="43"/>
  <c r="F28" i="43"/>
  <c r="E28" i="43"/>
  <c r="D28" i="43"/>
  <c r="C28" i="43"/>
  <c r="B28" i="43"/>
  <c r="AB27" i="43"/>
  <c r="AA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G27" i="43"/>
  <c r="F27" i="43"/>
  <c r="E27" i="43"/>
  <c r="D27" i="43"/>
  <c r="C27" i="43"/>
  <c r="B27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AB25" i="43"/>
  <c r="AA25" i="43"/>
  <c r="Z25" i="43"/>
  <c r="Y25" i="43"/>
  <c r="X25" i="43"/>
  <c r="W25" i="43"/>
  <c r="V25" i="43"/>
  <c r="U25" i="43"/>
  <c r="T25" i="43"/>
  <c r="S25" i="43"/>
  <c r="R25" i="43"/>
  <c r="Q25" i="43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C25" i="43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U27" i="44"/>
  <c r="Q27" i="44"/>
  <c r="M27" i="44"/>
  <c r="I27" i="44"/>
  <c r="E27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X25" i="44"/>
  <c r="W25" i="44"/>
  <c r="U25" i="44"/>
  <c r="T25" i="44"/>
  <c r="S25" i="44"/>
  <c r="R25" i="44"/>
  <c r="Q25" i="44"/>
  <c r="P25" i="44"/>
  <c r="O25" i="44"/>
  <c r="N25" i="44"/>
  <c r="M25" i="44"/>
  <c r="K25" i="44"/>
  <c r="J25" i="44"/>
  <c r="I25" i="44"/>
  <c r="H25" i="44"/>
  <c r="G25" i="44"/>
  <c r="F25" i="44"/>
  <c r="E25" i="44"/>
  <c r="D25" i="44"/>
  <c r="C25" i="44"/>
  <c r="B25" i="44"/>
  <c r="B25" i="43"/>
  <c r="X37" i="42"/>
  <c r="W37" i="42"/>
  <c r="V37" i="42"/>
  <c r="U37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D37" i="42"/>
  <c r="C37" i="42"/>
  <c r="B37" i="42"/>
  <c r="X36" i="42"/>
  <c r="W36" i="42"/>
  <c r="V36" i="42"/>
  <c r="U36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D36" i="42"/>
  <c r="C36" i="42"/>
  <c r="B36" i="42"/>
  <c r="X35" i="42"/>
  <c r="W35" i="42"/>
  <c r="V35" i="42"/>
  <c r="U35" i="42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X34" i="42"/>
  <c r="W34" i="42"/>
  <c r="V34" i="42"/>
  <c r="U34" i="42"/>
  <c r="T34" i="42"/>
  <c r="S34" i="42"/>
  <c r="R34" i="42"/>
  <c r="Q34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X33" i="42"/>
  <c r="W33" i="42"/>
  <c r="V33" i="42"/>
  <c r="U33" i="42"/>
  <c r="T33" i="42"/>
  <c r="S33" i="42"/>
  <c r="R33" i="42"/>
  <c r="Q33" i="42"/>
  <c r="P33" i="42"/>
  <c r="O33" i="42"/>
  <c r="N33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X32" i="42"/>
  <c r="W32" i="42"/>
  <c r="V32" i="42"/>
  <c r="U32" i="42"/>
  <c r="T32" i="42"/>
  <c r="S32" i="42"/>
  <c r="R32" i="42"/>
  <c r="Q32" i="42"/>
  <c r="P32" i="42"/>
  <c r="O32" i="42"/>
  <c r="N32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X31" i="42"/>
  <c r="W31" i="42"/>
  <c r="V31" i="42"/>
  <c r="U31" i="42"/>
  <c r="T31" i="42"/>
  <c r="S31" i="42"/>
  <c r="R31" i="42"/>
  <c r="Q31" i="42"/>
  <c r="P31" i="42"/>
  <c r="O31" i="42"/>
  <c r="N31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X30" i="42"/>
  <c r="W30" i="42"/>
  <c r="V30" i="42"/>
  <c r="U30" i="42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X29" i="42"/>
  <c r="W29" i="42"/>
  <c r="V29" i="42"/>
  <c r="U29" i="42"/>
  <c r="T29" i="42"/>
  <c r="S29" i="42"/>
  <c r="R29" i="42"/>
  <c r="Q29" i="42"/>
  <c r="P29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C29" i="42"/>
  <c r="B29" i="42"/>
  <c r="X28" i="42"/>
  <c r="W28" i="42"/>
  <c r="V28" i="42"/>
  <c r="U28" i="42"/>
  <c r="T28" i="42"/>
  <c r="S28" i="42"/>
  <c r="R28" i="42"/>
  <c r="Q28" i="42"/>
  <c r="P28" i="42"/>
  <c r="O28" i="42"/>
  <c r="N28" i="42"/>
  <c r="M28" i="42"/>
  <c r="L28" i="42"/>
  <c r="K28" i="42"/>
  <c r="J28" i="42"/>
  <c r="I28" i="42"/>
  <c r="H28" i="42"/>
  <c r="G28" i="42"/>
  <c r="F28" i="42"/>
  <c r="E28" i="42"/>
  <c r="D28" i="42"/>
  <c r="C28" i="42"/>
  <c r="B28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L27" i="42"/>
  <c r="K27" i="42"/>
  <c r="J27" i="42"/>
  <c r="I27" i="42"/>
  <c r="H27" i="42"/>
  <c r="G27" i="42"/>
  <c r="F27" i="42"/>
  <c r="E27" i="42"/>
  <c r="D27" i="42"/>
  <c r="C27" i="42"/>
  <c r="B27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X25" i="42"/>
  <c r="W25" i="42"/>
  <c r="V25" i="42"/>
  <c r="U25" i="42"/>
  <c r="T25" i="42"/>
  <c r="S25" i="42"/>
  <c r="R25" i="42"/>
  <c r="Q25" i="42"/>
  <c r="P25" i="42"/>
  <c r="O25" i="42"/>
  <c r="N25" i="42"/>
  <c r="M25" i="42"/>
  <c r="L25" i="42"/>
  <c r="K25" i="42"/>
  <c r="J25" i="42"/>
  <c r="I25" i="42"/>
  <c r="H25" i="42"/>
  <c r="G25" i="42"/>
  <c r="F25" i="42"/>
  <c r="E25" i="42"/>
  <c r="D25" i="42"/>
  <c r="C25" i="42"/>
  <c r="B25" i="42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B78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B78" i="37"/>
  <c r="AB77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B77" i="37"/>
  <c r="AB76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B76" i="37"/>
  <c r="AB75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B75" i="37"/>
  <c r="AB74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B74" i="37"/>
  <c r="AB73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B73" i="37"/>
  <c r="AB72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B72" i="37"/>
  <c r="AB71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B71" i="37"/>
  <c r="AB70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B70" i="37"/>
  <c r="AB69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B69" i="37"/>
  <c r="AB68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B68" i="37"/>
  <c r="AB67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B67" i="37"/>
  <c r="AB66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B66" i="37"/>
  <c r="AB65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B65" i="37"/>
  <c r="AB64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B64" i="37"/>
  <c r="AB63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B63" i="37"/>
  <c r="AB62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B62" i="37"/>
  <c r="AB61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B61" i="37"/>
  <c r="AB60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B60" i="37"/>
  <c r="AB59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B59" i="37"/>
  <c r="AB58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B57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B56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B55" i="37"/>
  <c r="AB54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B54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B53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B52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B51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B50" i="37"/>
  <c r="C49" i="39"/>
  <c r="D49" i="39"/>
  <c r="F49" i="39"/>
  <c r="G49" i="39"/>
  <c r="H49" i="39"/>
  <c r="J49" i="39"/>
  <c r="K49" i="39"/>
  <c r="L49" i="39"/>
  <c r="N49" i="39"/>
  <c r="O49" i="39"/>
  <c r="P49" i="39"/>
  <c r="R49" i="39"/>
  <c r="S49" i="39"/>
  <c r="T49" i="39"/>
  <c r="V49" i="39"/>
  <c r="W49" i="39"/>
  <c r="X49" i="39"/>
  <c r="Z49" i="39"/>
  <c r="AA49" i="39"/>
  <c r="AB49" i="39"/>
  <c r="B51" i="39"/>
  <c r="C51" i="39"/>
  <c r="D51" i="39"/>
  <c r="F51" i="39"/>
  <c r="G51" i="39"/>
  <c r="H51" i="39"/>
  <c r="J51" i="39"/>
  <c r="K51" i="39"/>
  <c r="L51" i="39"/>
  <c r="N51" i="39"/>
  <c r="O51" i="39"/>
  <c r="P51" i="39"/>
  <c r="R51" i="39"/>
  <c r="S51" i="39"/>
  <c r="T51" i="39"/>
  <c r="V51" i="39"/>
  <c r="W51" i="39"/>
  <c r="X51" i="39"/>
  <c r="Z51" i="39"/>
  <c r="AA51" i="39"/>
  <c r="AB51" i="39"/>
  <c r="B52" i="39"/>
  <c r="C52" i="39"/>
  <c r="D52" i="39"/>
  <c r="F52" i="39"/>
  <c r="G52" i="39"/>
  <c r="H52" i="39"/>
  <c r="J52" i="39"/>
  <c r="K52" i="39"/>
  <c r="L52" i="39"/>
  <c r="N52" i="39"/>
  <c r="O52" i="39"/>
  <c r="P52" i="39"/>
  <c r="R52" i="39"/>
  <c r="S52" i="39"/>
  <c r="T52" i="39"/>
  <c r="V52" i="39"/>
  <c r="W52" i="39"/>
  <c r="X52" i="39"/>
  <c r="Z52" i="39"/>
  <c r="AA52" i="39"/>
  <c r="AB52" i="39"/>
  <c r="B53" i="39"/>
  <c r="C53" i="39"/>
  <c r="D53" i="39"/>
  <c r="F53" i="39"/>
  <c r="G53" i="39"/>
  <c r="H53" i="39"/>
  <c r="J53" i="39"/>
  <c r="K53" i="39"/>
  <c r="L53" i="39"/>
  <c r="N53" i="39"/>
  <c r="O53" i="39"/>
  <c r="P53" i="39"/>
  <c r="R53" i="39"/>
  <c r="S53" i="39"/>
  <c r="T53" i="39"/>
  <c r="V53" i="39"/>
  <c r="W53" i="39"/>
  <c r="X53" i="39"/>
  <c r="Z53" i="39"/>
  <c r="AA53" i="39"/>
  <c r="AB53" i="39"/>
  <c r="B54" i="39"/>
  <c r="C54" i="39"/>
  <c r="D54" i="39"/>
  <c r="F54" i="39"/>
  <c r="G54" i="39"/>
  <c r="H54" i="39"/>
  <c r="J54" i="39"/>
  <c r="K54" i="39"/>
  <c r="L54" i="39"/>
  <c r="N54" i="39"/>
  <c r="O54" i="39"/>
  <c r="P54" i="39"/>
  <c r="R54" i="39"/>
  <c r="S54" i="39"/>
  <c r="T54" i="39"/>
  <c r="V54" i="39"/>
  <c r="W54" i="39"/>
  <c r="X54" i="39"/>
  <c r="Z54" i="39"/>
  <c r="AA54" i="39"/>
  <c r="AB54" i="39"/>
  <c r="B55" i="39"/>
  <c r="C55" i="39"/>
  <c r="D55" i="39"/>
  <c r="F55" i="39"/>
  <c r="G55" i="39"/>
  <c r="H55" i="39"/>
  <c r="J55" i="39"/>
  <c r="K55" i="39"/>
  <c r="L55" i="39"/>
  <c r="N55" i="39"/>
  <c r="O55" i="39"/>
  <c r="P55" i="39"/>
  <c r="R55" i="39"/>
  <c r="S55" i="39"/>
  <c r="T55" i="39"/>
  <c r="V55" i="39"/>
  <c r="W55" i="39"/>
  <c r="X55" i="39"/>
  <c r="Z55" i="39"/>
  <c r="AA55" i="39"/>
  <c r="AB55" i="39"/>
  <c r="B56" i="39"/>
  <c r="C56" i="39"/>
  <c r="D56" i="39"/>
  <c r="F56" i="39"/>
  <c r="G56" i="39"/>
  <c r="H56" i="39"/>
  <c r="J56" i="39"/>
  <c r="K56" i="39"/>
  <c r="L56" i="39"/>
  <c r="N56" i="39"/>
  <c r="O56" i="39"/>
  <c r="P56" i="39"/>
  <c r="R56" i="39"/>
  <c r="S56" i="39"/>
  <c r="T56" i="39"/>
  <c r="V56" i="39"/>
  <c r="W56" i="39"/>
  <c r="X56" i="39"/>
  <c r="Z56" i="39"/>
  <c r="AA56" i="39"/>
  <c r="AB56" i="39"/>
  <c r="B57" i="39"/>
  <c r="C57" i="39"/>
  <c r="D57" i="39"/>
  <c r="F57" i="39"/>
  <c r="G57" i="39"/>
  <c r="H57" i="39"/>
  <c r="J57" i="39"/>
  <c r="K57" i="39"/>
  <c r="L57" i="39"/>
  <c r="N57" i="39"/>
  <c r="O57" i="39"/>
  <c r="P57" i="39"/>
  <c r="R57" i="39"/>
  <c r="S57" i="39"/>
  <c r="T57" i="39"/>
  <c r="V57" i="39"/>
  <c r="W57" i="39"/>
  <c r="X57" i="39"/>
  <c r="Z57" i="39"/>
  <c r="AA57" i="39"/>
  <c r="AB57" i="39"/>
  <c r="B58" i="39"/>
  <c r="C58" i="39"/>
  <c r="D58" i="39"/>
  <c r="F58" i="39"/>
  <c r="G58" i="39"/>
  <c r="H58" i="39"/>
  <c r="J58" i="39"/>
  <c r="K58" i="39"/>
  <c r="L58" i="39"/>
  <c r="N58" i="39"/>
  <c r="O58" i="39"/>
  <c r="P58" i="39"/>
  <c r="R58" i="39"/>
  <c r="S58" i="39"/>
  <c r="T58" i="39"/>
  <c r="V58" i="39"/>
  <c r="W58" i="39"/>
  <c r="X58" i="39"/>
  <c r="Z58" i="39"/>
  <c r="AA58" i="39"/>
  <c r="AB58" i="39"/>
  <c r="B59" i="39"/>
  <c r="C59" i="39"/>
  <c r="D59" i="39"/>
  <c r="F59" i="39"/>
  <c r="G59" i="39"/>
  <c r="H59" i="39"/>
  <c r="J59" i="39"/>
  <c r="K59" i="39"/>
  <c r="L59" i="39"/>
  <c r="N59" i="39"/>
  <c r="O59" i="39"/>
  <c r="P59" i="39"/>
  <c r="R59" i="39"/>
  <c r="S59" i="39"/>
  <c r="T59" i="39"/>
  <c r="V59" i="39"/>
  <c r="W59" i="39"/>
  <c r="X59" i="39"/>
  <c r="Z59" i="39"/>
  <c r="AA59" i="39"/>
  <c r="AB59" i="39"/>
  <c r="B60" i="39"/>
  <c r="C60" i="39"/>
  <c r="D60" i="39"/>
  <c r="F60" i="39"/>
  <c r="G60" i="39"/>
  <c r="H60" i="39"/>
  <c r="J60" i="39"/>
  <c r="K60" i="39"/>
  <c r="L60" i="39"/>
  <c r="N60" i="39"/>
  <c r="O60" i="39"/>
  <c r="P60" i="39"/>
  <c r="R60" i="39"/>
  <c r="S60" i="39"/>
  <c r="T60" i="39"/>
  <c r="V60" i="39"/>
  <c r="W60" i="39"/>
  <c r="X60" i="39"/>
  <c r="Z60" i="39"/>
  <c r="AA60" i="39"/>
  <c r="AB60" i="39"/>
  <c r="B61" i="39"/>
  <c r="C61" i="39"/>
  <c r="D61" i="39"/>
  <c r="F61" i="39"/>
  <c r="G61" i="39"/>
  <c r="H61" i="39"/>
  <c r="J61" i="39"/>
  <c r="K61" i="39"/>
  <c r="L61" i="39"/>
  <c r="N61" i="39"/>
  <c r="O61" i="39"/>
  <c r="P61" i="39"/>
  <c r="R61" i="39"/>
  <c r="S61" i="39"/>
  <c r="T61" i="39"/>
  <c r="V61" i="39"/>
  <c r="W61" i="39"/>
  <c r="X61" i="39"/>
  <c r="Z61" i="39"/>
  <c r="AA61" i="39"/>
  <c r="AB61" i="39"/>
  <c r="B62" i="39"/>
  <c r="C62" i="39"/>
  <c r="D62" i="39"/>
  <c r="F62" i="39"/>
  <c r="G62" i="39"/>
  <c r="H62" i="39"/>
  <c r="J62" i="39"/>
  <c r="K62" i="39"/>
  <c r="L62" i="39"/>
  <c r="N62" i="39"/>
  <c r="O62" i="39"/>
  <c r="P62" i="39"/>
  <c r="R62" i="39"/>
  <c r="S62" i="39"/>
  <c r="T62" i="39"/>
  <c r="V62" i="39"/>
  <c r="W62" i="39"/>
  <c r="X62" i="39"/>
  <c r="Z62" i="39"/>
  <c r="AA62" i="39"/>
  <c r="AB62" i="39"/>
  <c r="B63" i="39"/>
  <c r="C63" i="39"/>
  <c r="D63" i="39"/>
  <c r="F63" i="39"/>
  <c r="G63" i="39"/>
  <c r="H63" i="39"/>
  <c r="J63" i="39"/>
  <c r="K63" i="39"/>
  <c r="L63" i="39"/>
  <c r="N63" i="39"/>
  <c r="O63" i="39"/>
  <c r="P63" i="39"/>
  <c r="R63" i="39"/>
  <c r="S63" i="39"/>
  <c r="T63" i="39"/>
  <c r="V63" i="39"/>
  <c r="W63" i="39"/>
  <c r="X63" i="39"/>
  <c r="Z63" i="39"/>
  <c r="AA63" i="39"/>
  <c r="AB63" i="39"/>
  <c r="B64" i="39"/>
  <c r="C64" i="39"/>
  <c r="D64" i="39"/>
  <c r="F64" i="39"/>
  <c r="G64" i="39"/>
  <c r="H64" i="39"/>
  <c r="J64" i="39"/>
  <c r="K64" i="39"/>
  <c r="L64" i="39"/>
  <c r="N64" i="39"/>
  <c r="O64" i="39"/>
  <c r="P64" i="39"/>
  <c r="R64" i="39"/>
  <c r="S64" i="39"/>
  <c r="T64" i="39"/>
  <c r="V64" i="39"/>
  <c r="W64" i="39"/>
  <c r="X64" i="39"/>
  <c r="Z64" i="39"/>
  <c r="AA64" i="39"/>
  <c r="AB64" i="39"/>
  <c r="B65" i="39"/>
  <c r="C65" i="39"/>
  <c r="D65" i="39"/>
  <c r="F65" i="39"/>
  <c r="G65" i="39"/>
  <c r="H65" i="39"/>
  <c r="J65" i="39"/>
  <c r="K65" i="39"/>
  <c r="L65" i="39"/>
  <c r="N65" i="39"/>
  <c r="O65" i="39"/>
  <c r="P65" i="39"/>
  <c r="R65" i="39"/>
  <c r="S65" i="39"/>
  <c r="T65" i="39"/>
  <c r="V65" i="39"/>
  <c r="W65" i="39"/>
  <c r="X65" i="39"/>
  <c r="Z65" i="39"/>
  <c r="AA65" i="39"/>
  <c r="AB65" i="39"/>
  <c r="B66" i="39"/>
  <c r="C66" i="39"/>
  <c r="D66" i="39"/>
  <c r="F66" i="39"/>
  <c r="G66" i="39"/>
  <c r="H66" i="39"/>
  <c r="J66" i="39"/>
  <c r="K66" i="39"/>
  <c r="L66" i="39"/>
  <c r="N66" i="39"/>
  <c r="O66" i="39"/>
  <c r="P66" i="39"/>
  <c r="R66" i="39"/>
  <c r="S66" i="39"/>
  <c r="T66" i="39"/>
  <c r="V66" i="39"/>
  <c r="W66" i="39"/>
  <c r="X66" i="39"/>
  <c r="Z66" i="39"/>
  <c r="AA66" i="39"/>
  <c r="AB66" i="39"/>
  <c r="B67" i="39"/>
  <c r="C67" i="39"/>
  <c r="D67" i="39"/>
  <c r="F67" i="39"/>
  <c r="G67" i="39"/>
  <c r="H67" i="39"/>
  <c r="J67" i="39"/>
  <c r="K67" i="39"/>
  <c r="L67" i="39"/>
  <c r="N67" i="39"/>
  <c r="O67" i="39"/>
  <c r="P67" i="39"/>
  <c r="R67" i="39"/>
  <c r="S67" i="39"/>
  <c r="T67" i="39"/>
  <c r="V67" i="39"/>
  <c r="W67" i="39"/>
  <c r="X67" i="39"/>
  <c r="Z67" i="39"/>
  <c r="AA67" i="39"/>
  <c r="AB67" i="39"/>
  <c r="B68" i="39"/>
  <c r="C68" i="39"/>
  <c r="D68" i="39"/>
  <c r="F68" i="39"/>
  <c r="G68" i="39"/>
  <c r="H68" i="39"/>
  <c r="J68" i="39"/>
  <c r="K68" i="39"/>
  <c r="L68" i="39"/>
  <c r="N68" i="39"/>
  <c r="O68" i="39"/>
  <c r="P68" i="39"/>
  <c r="R68" i="39"/>
  <c r="S68" i="39"/>
  <c r="T68" i="39"/>
  <c r="V68" i="39"/>
  <c r="W68" i="39"/>
  <c r="X68" i="39"/>
  <c r="Z68" i="39"/>
  <c r="AA68" i="39"/>
  <c r="AB68" i="39"/>
  <c r="B69" i="39"/>
  <c r="C69" i="39"/>
  <c r="D69" i="39"/>
  <c r="F69" i="39"/>
  <c r="G69" i="39"/>
  <c r="H69" i="39"/>
  <c r="J69" i="39"/>
  <c r="K69" i="39"/>
  <c r="L69" i="39"/>
  <c r="N69" i="39"/>
  <c r="O69" i="39"/>
  <c r="P69" i="39"/>
  <c r="R69" i="39"/>
  <c r="S69" i="39"/>
  <c r="T69" i="39"/>
  <c r="V69" i="39"/>
  <c r="W69" i="39"/>
  <c r="X69" i="39"/>
  <c r="Z69" i="39"/>
  <c r="AA69" i="39"/>
  <c r="AB69" i="39"/>
  <c r="B70" i="39"/>
  <c r="C70" i="39"/>
  <c r="D70" i="39"/>
  <c r="F70" i="39"/>
  <c r="G70" i="39"/>
  <c r="H70" i="39"/>
  <c r="J70" i="39"/>
  <c r="K70" i="39"/>
  <c r="L70" i="39"/>
  <c r="N70" i="39"/>
  <c r="O70" i="39"/>
  <c r="P70" i="39"/>
  <c r="R70" i="39"/>
  <c r="S70" i="39"/>
  <c r="T70" i="39"/>
  <c r="V70" i="39"/>
  <c r="W70" i="39"/>
  <c r="X70" i="39"/>
  <c r="Z70" i="39"/>
  <c r="AA70" i="39"/>
  <c r="AB70" i="39"/>
  <c r="B71" i="39"/>
  <c r="C71" i="39"/>
  <c r="D71" i="39"/>
  <c r="F71" i="39"/>
  <c r="G71" i="39"/>
  <c r="H71" i="39"/>
  <c r="J71" i="39"/>
  <c r="K71" i="39"/>
  <c r="L71" i="39"/>
  <c r="N71" i="39"/>
  <c r="O71" i="39"/>
  <c r="P71" i="39"/>
  <c r="R71" i="39"/>
  <c r="S71" i="39"/>
  <c r="T71" i="39"/>
  <c r="V71" i="39"/>
  <c r="W71" i="39"/>
  <c r="X71" i="39"/>
  <c r="Z71" i="39"/>
  <c r="AA71" i="39"/>
  <c r="AB71" i="39"/>
  <c r="B72" i="39"/>
  <c r="C72" i="39"/>
  <c r="D72" i="39"/>
  <c r="F72" i="39"/>
  <c r="G72" i="39"/>
  <c r="H72" i="39"/>
  <c r="J72" i="39"/>
  <c r="K72" i="39"/>
  <c r="L72" i="39"/>
  <c r="N72" i="39"/>
  <c r="O72" i="39"/>
  <c r="P72" i="39"/>
  <c r="R72" i="39"/>
  <c r="S72" i="39"/>
  <c r="T72" i="39"/>
  <c r="V72" i="39"/>
  <c r="W72" i="39"/>
  <c r="X72" i="39"/>
  <c r="Z72" i="39"/>
  <c r="AA72" i="39"/>
  <c r="AB72" i="39"/>
  <c r="B73" i="39"/>
  <c r="C73" i="39"/>
  <c r="D73" i="39"/>
  <c r="F73" i="39"/>
  <c r="G73" i="39"/>
  <c r="H73" i="39"/>
  <c r="J73" i="39"/>
  <c r="K73" i="39"/>
  <c r="L73" i="39"/>
  <c r="N73" i="39"/>
  <c r="O73" i="39"/>
  <c r="P73" i="39"/>
  <c r="R73" i="39"/>
  <c r="S73" i="39"/>
  <c r="T73" i="39"/>
  <c r="V73" i="39"/>
  <c r="W73" i="39"/>
  <c r="X73" i="39"/>
  <c r="Z73" i="39"/>
  <c r="AA73" i="39"/>
  <c r="AB73" i="39"/>
  <c r="B74" i="39"/>
  <c r="C74" i="39"/>
  <c r="D74" i="39"/>
  <c r="F74" i="39"/>
  <c r="G74" i="39"/>
  <c r="H74" i="39"/>
  <c r="J74" i="39"/>
  <c r="K74" i="39"/>
  <c r="L74" i="39"/>
  <c r="N74" i="39"/>
  <c r="O74" i="39"/>
  <c r="P74" i="39"/>
  <c r="R74" i="39"/>
  <c r="S74" i="39"/>
  <c r="T74" i="39"/>
  <c r="V74" i="39"/>
  <c r="W74" i="39"/>
  <c r="X74" i="39"/>
  <c r="Z74" i="39"/>
  <c r="AA74" i="39"/>
  <c r="AB74" i="39"/>
  <c r="B75" i="39"/>
  <c r="C75" i="39"/>
  <c r="D75" i="39"/>
  <c r="F75" i="39"/>
  <c r="G75" i="39"/>
  <c r="H75" i="39"/>
  <c r="J75" i="39"/>
  <c r="K75" i="39"/>
  <c r="L75" i="39"/>
  <c r="N75" i="39"/>
  <c r="O75" i="39"/>
  <c r="P75" i="39"/>
  <c r="R75" i="39"/>
  <c r="S75" i="39"/>
  <c r="T75" i="39"/>
  <c r="V75" i="39"/>
  <c r="W75" i="39"/>
  <c r="X75" i="39"/>
  <c r="Z75" i="39"/>
  <c r="AA75" i="39"/>
  <c r="AB75" i="39"/>
  <c r="B76" i="39"/>
  <c r="C76" i="39"/>
  <c r="D76" i="39"/>
  <c r="F76" i="39"/>
  <c r="G76" i="39"/>
  <c r="H76" i="39"/>
  <c r="J76" i="39"/>
  <c r="K76" i="39"/>
  <c r="L76" i="39"/>
  <c r="N76" i="39"/>
  <c r="O76" i="39"/>
  <c r="P76" i="39"/>
  <c r="R76" i="39"/>
  <c r="S76" i="39"/>
  <c r="T76" i="39"/>
  <c r="V76" i="39"/>
  <c r="W76" i="39"/>
  <c r="X76" i="39"/>
  <c r="Z76" i="39"/>
  <c r="AA76" i="39"/>
  <c r="AB76" i="39"/>
  <c r="B77" i="39"/>
  <c r="C77" i="39"/>
  <c r="D77" i="39"/>
  <c r="F77" i="39"/>
  <c r="G77" i="39"/>
  <c r="H77" i="39"/>
  <c r="J77" i="39"/>
  <c r="K77" i="39"/>
  <c r="L77" i="39"/>
  <c r="N77" i="39"/>
  <c r="O77" i="39"/>
  <c r="P77" i="39"/>
  <c r="R77" i="39"/>
  <c r="S77" i="39"/>
  <c r="T77" i="39"/>
  <c r="V77" i="39"/>
  <c r="W77" i="39"/>
  <c r="X77" i="39"/>
  <c r="Z77" i="39"/>
  <c r="AA77" i="39"/>
  <c r="AB77" i="39"/>
  <c r="B49" i="39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C77" i="13"/>
  <c r="B77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B76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B75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B74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B73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B71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B70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B69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B68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B66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B65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B64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B63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B62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61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B60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B56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B55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L11" i="8"/>
  <c r="L16" i="8"/>
  <c r="L11" i="7"/>
  <c r="L16" i="7"/>
  <c r="L16" i="5"/>
  <c r="L11" i="5"/>
  <c r="K16" i="10"/>
  <c r="K9" i="10" s="1"/>
  <c r="K16" i="9"/>
  <c r="K11" i="9"/>
  <c r="K16" i="8"/>
  <c r="K11" i="8"/>
  <c r="K16" i="7"/>
  <c r="K11" i="7"/>
  <c r="K16" i="6"/>
  <c r="K11" i="6"/>
  <c r="K16" i="5"/>
  <c r="K11" i="5"/>
  <c r="K16" i="3"/>
  <c r="K11" i="3"/>
  <c r="K9" i="3" s="1"/>
  <c r="I16" i="8"/>
  <c r="I11" i="8"/>
  <c r="I16" i="7"/>
  <c r="I11" i="7"/>
  <c r="I9" i="7" s="1"/>
  <c r="I18" i="6"/>
  <c r="I17" i="6"/>
  <c r="I16" i="6" s="1"/>
  <c r="I14" i="6"/>
  <c r="I13" i="6"/>
  <c r="I12" i="6"/>
  <c r="H15" i="2"/>
  <c r="E15" i="2"/>
  <c r="J16" i="10"/>
  <c r="J9" i="10" s="1"/>
  <c r="J16" i="9"/>
  <c r="J11" i="9"/>
  <c r="J16" i="8"/>
  <c r="J11" i="8"/>
  <c r="J18" i="7"/>
  <c r="J17" i="7"/>
  <c r="J14" i="7"/>
  <c r="J13" i="7"/>
  <c r="J12" i="7"/>
  <c r="J18" i="6"/>
  <c r="J17" i="6"/>
  <c r="J14" i="6"/>
  <c r="J13" i="6"/>
  <c r="J12" i="6"/>
  <c r="J16" i="5"/>
  <c r="J11" i="5"/>
  <c r="H16" i="2"/>
  <c r="I16" i="2" s="1"/>
  <c r="E16" i="2"/>
  <c r="F16" i="2" s="1"/>
  <c r="I16" i="10"/>
  <c r="I9" i="10" s="1"/>
  <c r="I16" i="9"/>
  <c r="I11" i="9"/>
  <c r="I9" i="9" s="1"/>
  <c r="I16" i="5"/>
  <c r="I11" i="5"/>
  <c r="J16" i="3"/>
  <c r="J11" i="3"/>
  <c r="I16" i="3"/>
  <c r="I11" i="3"/>
  <c r="H16" i="10"/>
  <c r="H9" i="10" s="1"/>
  <c r="H16" i="9"/>
  <c r="H11" i="9"/>
  <c r="H16" i="8"/>
  <c r="H11" i="8"/>
  <c r="H9" i="8" s="1"/>
  <c r="H16" i="7"/>
  <c r="H11" i="7"/>
  <c r="H16" i="3"/>
  <c r="H11" i="3"/>
  <c r="C29" i="10"/>
  <c r="G16" i="10"/>
  <c r="G9" i="10" s="1"/>
  <c r="F16" i="10"/>
  <c r="F9" i="10" s="1"/>
  <c r="E16" i="10"/>
  <c r="E9" i="10" s="1"/>
  <c r="D16" i="10"/>
  <c r="D9" i="10" s="1"/>
  <c r="C16" i="10"/>
  <c r="C9" i="10" s="1"/>
  <c r="B16" i="10"/>
  <c r="B9" i="10" s="1"/>
  <c r="G16" i="9"/>
  <c r="F16" i="9"/>
  <c r="E16" i="9"/>
  <c r="D16" i="9"/>
  <c r="C16" i="9"/>
  <c r="C29" i="9" s="1"/>
  <c r="B16" i="9"/>
  <c r="G11" i="9"/>
  <c r="F11" i="9"/>
  <c r="E11" i="9"/>
  <c r="D11" i="9"/>
  <c r="C11" i="9"/>
  <c r="C24" i="9" s="1"/>
  <c r="B11" i="9"/>
  <c r="G16" i="8"/>
  <c r="F16" i="8"/>
  <c r="E16" i="8"/>
  <c r="D16" i="8"/>
  <c r="C16" i="8"/>
  <c r="C29" i="8" s="1"/>
  <c r="B16" i="8"/>
  <c r="G11" i="8"/>
  <c r="F11" i="8"/>
  <c r="E11" i="8"/>
  <c r="D11" i="8"/>
  <c r="C11" i="8"/>
  <c r="C24" i="8" s="1"/>
  <c r="B11" i="8"/>
  <c r="G16" i="7"/>
  <c r="F16" i="7"/>
  <c r="E16" i="7"/>
  <c r="D16" i="7"/>
  <c r="C16" i="7"/>
  <c r="C29" i="7" s="1"/>
  <c r="B16" i="7"/>
  <c r="G11" i="7"/>
  <c r="F11" i="7"/>
  <c r="E11" i="7"/>
  <c r="D11" i="7"/>
  <c r="C11" i="7"/>
  <c r="C24" i="7" s="1"/>
  <c r="B11" i="7"/>
  <c r="G16" i="5"/>
  <c r="F16" i="5"/>
  <c r="E16" i="5"/>
  <c r="D16" i="5"/>
  <c r="C16" i="5"/>
  <c r="B16" i="5"/>
  <c r="G11" i="5"/>
  <c r="F11" i="5"/>
  <c r="E11" i="5"/>
  <c r="D11" i="5"/>
  <c r="C11" i="5"/>
  <c r="B11" i="5"/>
  <c r="G16" i="3"/>
  <c r="F16" i="3"/>
  <c r="E16" i="3"/>
  <c r="D16" i="3"/>
  <c r="C16" i="3"/>
  <c r="B16" i="3"/>
  <c r="G11" i="3"/>
  <c r="F11" i="3"/>
  <c r="E11" i="3"/>
  <c r="D11" i="3"/>
  <c r="C11" i="3"/>
  <c r="C9" i="3"/>
  <c r="B11" i="3"/>
  <c r="H11" i="2"/>
  <c r="E11" i="2"/>
  <c r="H9" i="2"/>
  <c r="I9" i="2" s="1"/>
  <c r="G9" i="8" l="1"/>
  <c r="E9" i="7"/>
  <c r="E9" i="3"/>
  <c r="I11" i="6"/>
  <c r="G9" i="3"/>
  <c r="G9" i="7"/>
  <c r="I9" i="6"/>
  <c r="B9" i="8"/>
  <c r="F9" i="8"/>
  <c r="I9" i="8"/>
  <c r="J9" i="8"/>
  <c r="B9" i="9"/>
  <c r="G9" i="9"/>
  <c r="C9" i="9"/>
  <c r="E9" i="9"/>
  <c r="D9" i="9"/>
  <c r="F9" i="9"/>
  <c r="K9" i="8"/>
  <c r="D9" i="8"/>
  <c r="J11" i="7"/>
  <c r="B9" i="7"/>
  <c r="F9" i="7"/>
  <c r="K9" i="7"/>
  <c r="J16" i="7"/>
  <c r="J9" i="7" s="1"/>
  <c r="J16" i="6"/>
  <c r="K9" i="5"/>
  <c r="G9" i="5"/>
  <c r="B9" i="3"/>
  <c r="F9" i="3"/>
  <c r="H9" i="3"/>
  <c r="J9" i="3"/>
  <c r="K9" i="9"/>
  <c r="H9" i="9"/>
  <c r="H9" i="7"/>
  <c r="D9" i="7"/>
  <c r="J9" i="9"/>
  <c r="L9" i="8"/>
  <c r="E9" i="8"/>
  <c r="C9" i="8"/>
  <c r="L9" i="7"/>
  <c r="K9" i="6"/>
  <c r="J11" i="6"/>
  <c r="L9" i="5"/>
  <c r="D9" i="5"/>
  <c r="E9" i="5"/>
  <c r="J9" i="5"/>
  <c r="F9" i="5"/>
  <c r="B9" i="5"/>
  <c r="I9" i="5"/>
  <c r="C9" i="5"/>
  <c r="I9" i="3"/>
  <c r="D9" i="3"/>
  <c r="C9" i="7"/>
  <c r="J9" i="6" l="1"/>
</calcChain>
</file>

<file path=xl/sharedStrings.xml><?xml version="1.0" encoding="utf-8"?>
<sst xmlns="http://schemas.openxmlformats.org/spreadsheetml/2006/main" count="5991" uniqueCount="364">
  <si>
    <t>III Ciclo y Educación Diversificada</t>
  </si>
  <si>
    <t>I y  II  Ciclos</t>
  </si>
  <si>
    <t xml:space="preserve">Diurna </t>
  </si>
  <si>
    <t>Nocturna</t>
  </si>
  <si>
    <t>Cifras Absolutas</t>
  </si>
  <si>
    <t>Cifras Relativas</t>
  </si>
  <si>
    <t>.</t>
  </si>
  <si>
    <t>REPITENTES EN I Y II CICLOS</t>
  </si>
  <si>
    <t>Año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</si>
  <si>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</si>
  <si>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</si>
  <si>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</si>
  <si>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</si>
  <si>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</si>
  <si>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</si>
  <si>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</si>
  <si>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</si>
  <si>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</si>
  <si>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III Ciclo</t>
  </si>
  <si>
    <t>7º</t>
  </si>
  <si>
    <t>8º</t>
  </si>
  <si>
    <t>9º</t>
  </si>
  <si>
    <t>10º</t>
  </si>
  <si>
    <t>11º</t>
  </si>
  <si>
    <t>12º</t>
  </si>
  <si>
    <t>REPITENTES EN III CICLO Y EDUCACIÓN DIVERSIFICADA, ACADÉMICA DIURNA</t>
  </si>
  <si>
    <t xml:space="preserve">REPITENTES EN III CICLO Y EDUCACIÓN DIVERSIFICADA, TÉCNICA DIURNA </t>
  </si>
  <si>
    <t xml:space="preserve">     Pública</t>
  </si>
  <si>
    <t xml:space="preserve">     Privada</t>
  </si>
  <si>
    <t>Urbana</t>
  </si>
  <si>
    <t>Rural</t>
  </si>
  <si>
    <t>TOTAL</t>
  </si>
  <si>
    <t>Edad</t>
  </si>
  <si>
    <t>25 - 29</t>
  </si>
  <si>
    <t>30 - 34</t>
  </si>
  <si>
    <t>35 - 39</t>
  </si>
  <si>
    <t>40 - 44</t>
  </si>
  <si>
    <t>45 - 49</t>
  </si>
  <si>
    <t>50 y más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</si>
  <si>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</si>
  <si>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</si>
  <si>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</si>
  <si>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</si>
  <si>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</si>
  <si>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</si>
  <si>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</si>
  <si>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</si>
  <si>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</si>
  <si>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</si>
  <si>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</si>
  <si>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</si>
  <si>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</si>
  <si>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</si>
  <si>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</si>
  <si>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</si>
  <si>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</si>
  <si>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</si>
  <si>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</si>
  <si>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</si>
  <si>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</si>
  <si>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</si>
  <si>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</si>
  <si>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</si>
  <si>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</si>
  <si>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</si>
  <si>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</si>
  <si>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PORCENTAJE DE REPITENTES EN I Y II CICLOS</t>
  </si>
  <si>
    <t>REPITENTES EN III CICLO Y EDUCACIÓN DIVERSIFICADA, DIURNA Y NOCTURNA</t>
  </si>
  <si>
    <t>44 - 49</t>
  </si>
  <si>
    <t>PORCENTAJE DE REPITENTES EN III CICLO Y EDUCACIÓN DIVERSIFICADA, DIURNA Y NOCTURNA</t>
  </si>
  <si>
    <t>Año Cursado</t>
  </si>
  <si>
    <t>Educación Diversificada</t>
  </si>
  <si>
    <t>SEGÚN ZONA Y DEPENDENCIA</t>
  </si>
  <si>
    <t>POR AÑO CURSADO Y SEXO</t>
  </si>
  <si>
    <t>SEGÚN AÑO CURSADO</t>
  </si>
  <si>
    <t>SEGÚN DIRECCIÓN REGIONAL</t>
  </si>
  <si>
    <t>REPITENTES EN III CICLO Y EDUCACIÓN DIVERSIFICADA, DIURNA  Y NOCTURNA</t>
  </si>
  <si>
    <t xml:space="preserve">Cifras Relativas </t>
  </si>
  <si>
    <t>DEPENDENCIA PÚBLICA, PRIVADA Y SUBVENCIONADA</t>
  </si>
  <si>
    <t xml:space="preserve">     Subvencionada</t>
  </si>
  <si>
    <t>CUADRO Nº 8</t>
  </si>
  <si>
    <t>REPITENTES EN III CICLO Y EDUCACIÓN DIVERSIFICADA DIURNA,</t>
  </si>
  <si>
    <t xml:space="preserve">    San José</t>
  </si>
  <si>
    <t xml:space="preserve">    Alajuela</t>
  </si>
  <si>
    <t xml:space="preserve">    Cartago</t>
  </si>
  <si>
    <t xml:space="preserve">    Heredia</t>
  </si>
  <si>
    <t xml:space="preserve">    Guanacaste</t>
  </si>
  <si>
    <t xml:space="preserve">    Puntarenas</t>
  </si>
  <si>
    <t xml:space="preserve">    Limón</t>
  </si>
  <si>
    <t>DEPENDENCIA PRIVADA</t>
  </si>
  <si>
    <t>DEPENDENCIA SUBVENCIONADA</t>
  </si>
  <si>
    <t>CUADRO Nº 21</t>
  </si>
  <si>
    <t>CUADRO Nº 33</t>
  </si>
  <si>
    <t>CUADRO Nº 39</t>
  </si>
  <si>
    <t>CUADRO Nº 23</t>
  </si>
  <si>
    <t>CUADRO Nº 25</t>
  </si>
  <si>
    <t>DEPENDENCIA PÚBLICA</t>
  </si>
  <si>
    <t>CUADRO Nº 27</t>
  </si>
  <si>
    <t>CUADRO Nº 29</t>
  </si>
  <si>
    <t>ED</t>
  </si>
  <si>
    <t>EDH</t>
  </si>
  <si>
    <t>EDM</t>
  </si>
  <si>
    <t>T01</t>
  </si>
  <si>
    <t>H01</t>
  </si>
  <si>
    <t>M01</t>
  </si>
  <si>
    <t>T02</t>
  </si>
  <si>
    <t>H02</t>
  </si>
  <si>
    <t>M02</t>
  </si>
  <si>
    <t>T03</t>
  </si>
  <si>
    <t>H03</t>
  </si>
  <si>
    <t>M03</t>
  </si>
  <si>
    <t>T04</t>
  </si>
  <si>
    <t>H04</t>
  </si>
  <si>
    <t>M04</t>
  </si>
  <si>
    <t>T05</t>
  </si>
  <si>
    <t>H05</t>
  </si>
  <si>
    <t>M05</t>
  </si>
  <si>
    <t>T06</t>
  </si>
  <si>
    <t>H06</t>
  </si>
  <si>
    <t>M06</t>
  </si>
  <si>
    <t>HOMBRE</t>
  </si>
  <si>
    <t>MUJER</t>
  </si>
  <si>
    <t>REPITENTES EN III CICLO Y EDUCACIÓN DIVERSIFICADA, ACADÉMICA NOCTURNA</t>
  </si>
  <si>
    <t>PORCENTAJE DE REPITENTES EN III CICLO Y EDUCACIÓN DIVERSIFICADA, ACADÉMICA NOCTURNA</t>
  </si>
  <si>
    <t>CUADRO Nº 22</t>
  </si>
  <si>
    <t>CUADRO Nº 34</t>
  </si>
  <si>
    <t>CUADRO Nº 38</t>
  </si>
  <si>
    <t>CUADRO Nº 43</t>
  </si>
  <si>
    <t>CUADRO Nº 48</t>
  </si>
  <si>
    <t>CUADRO Nº 49</t>
  </si>
  <si>
    <t>CONTENIDO</t>
  </si>
  <si>
    <t>INDICE</t>
  </si>
  <si>
    <t>PORTADA</t>
  </si>
  <si>
    <t>Portada</t>
  </si>
  <si>
    <t>FUNCIONARIOS QUE PARTICIPARON EN LA PUBLICACIÓN</t>
  </si>
  <si>
    <t>Funcionarios que participaron en la publicación</t>
  </si>
  <si>
    <t>CUADROS ESTADISTICOS</t>
  </si>
  <si>
    <t>Cuadros Estadísticos:</t>
  </si>
  <si>
    <t>C1</t>
  </si>
  <si>
    <t>Serie Histórica</t>
  </si>
  <si>
    <t>C1-C8</t>
  </si>
  <si>
    <t>C2</t>
  </si>
  <si>
    <t>I y II Ciclos</t>
  </si>
  <si>
    <t>C3</t>
  </si>
  <si>
    <t>III Ciclo y  Educación Diversificada, Diurna y Nocturna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</si>
  <si>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</si>
  <si>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</si>
  <si>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</si>
  <si>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</si>
  <si>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</si>
  <si>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</si>
  <si>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</si>
  <si>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</si>
  <si>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</si>
  <si>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</si>
  <si>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</si>
  <si>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</si>
  <si>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</si>
  <si>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Indice</t>
  </si>
  <si>
    <t>C9-C20</t>
  </si>
  <si>
    <t>C21-C32</t>
  </si>
  <si>
    <t xml:space="preserve">III Ciclo y  Educación Diversificada, Académica Diurna </t>
  </si>
  <si>
    <t>C33-C37</t>
  </si>
  <si>
    <t xml:space="preserve">III Ciclo y  Educación Diversificada, Técnica Diurna </t>
  </si>
  <si>
    <t>C38-C42</t>
  </si>
  <si>
    <t>III Ciclo y  Educación Diversificada, Académica Nocturna</t>
  </si>
  <si>
    <t>C43-C47</t>
  </si>
  <si>
    <t>III Ciclo y  Educación Diversificada, Técnica Nocturna</t>
  </si>
  <si>
    <t>C48-C52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</si>
  <si>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</si>
  <si>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</si>
  <si>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</si>
  <si>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</si>
  <si>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</si>
  <si>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</si>
  <si>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</si>
  <si>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</si>
  <si>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</si>
  <si>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</si>
  <si>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</si>
  <si>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</si>
  <si>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</si>
  <si>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</si>
  <si>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</si>
  <si>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</si>
  <si>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</si>
  <si>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</si>
  <si>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</si>
  <si>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</si>
  <si>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</si>
  <si>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</si>
  <si>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</si>
  <si>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</si>
  <si>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</si>
  <si>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</si>
  <si>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</si>
  <si>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</si>
  <si>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</si>
  <si>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</si>
  <si>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</si>
  <si>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</si>
  <si>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</si>
  <si>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</si>
  <si>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</si>
  <si>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</si>
  <si>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AÑO 2021</t>
  </si>
  <si>
    <t>REPITENTES EN I Y II CICLOS Y EN III CICLO Y EDUCACIÓN  DIVERSIFICADA, DEPENDENCIA PÚBLICA, PRIVADA Y SUBVENCIONADA, PERIODO 1995-2021</t>
  </si>
  <si>
    <t>REPITENTES EN I Y II CICLOS, SEGÚN AÑO CURSADO, DEPENDENCIA PÚBLICA, PRIVADA Y SUBVENCIONADA, PERIODO 2000-2021</t>
  </si>
  <si>
    <t xml:space="preserve">REPITENTES EN III CICLO Y EDUCACIÓN DIVERSIFICADA, DIURNA  Y NOCTURNA, SEGÚN AÑO CURSADO, DEPENDENCIA PÚBLICA, PRIVADA Y SUBVENCIONADA, PERIODO 2009-2021 </t>
  </si>
  <si>
    <t xml:space="preserve">REPITENTES EN III CICLO Y EDUCACIÓN DIVERSIFICADA DIURNA, SEGÚN AÑO CURSADO, DEPENDENCIA PÚBLICA, PRIVADA Y SUBVENCIONADA, PERIODO 2000-2021 </t>
  </si>
  <si>
    <t xml:space="preserve">REPITENTES EN III CICLO Y EDUCACIÓN DIVERSIFICADA ACADÉMICA DIURNA, SEGÚN AÑO CURSADO, DEPENDENCIA PÚBLICA, PRIVADA Y SUBVENCIONADA, PERIODO 2000-2021 </t>
  </si>
  <si>
    <t xml:space="preserve">REPITENTES EN III CICLO Y EDUCACIÓN DIVERSIFICADA TÉCNICA DIURNA, SEGÚN AÑO CURSADO, DEPENDENCIA PÚBLICA, PRIVADA Y SUBVENCIONADA, PERIODO 2000-2021 </t>
  </si>
  <si>
    <t xml:space="preserve">REPITENTES EN III CICLO Y EDUCACIÓN DIVERSIFICADA ACADÉMICA NOCTURNA, SEGÚN AÑO CURSADO, DEPENDENCIA PÚBLICA, PRIVADA Y SUBVENCIONADA, PERIODO 2009-2021 </t>
  </si>
  <si>
    <t xml:space="preserve">REPITENTES EN III CICLO Y EDUCACIÓN DIVERSIFICADA TÉCNICA NOCTURNA, SEGÚN AÑO CURSADO, DEPENDENCIA PÚBLICA, PRIVADA Y SUBVENCIONADA, PERIODO 2009-2021 </t>
  </si>
  <si>
    <t xml:space="preserve">REPITENTES EN I Y II CICLOS, POR AÑO CURSADO Y SEXO, SEGÚN ZONA Y DEPENDENCIA, AÑO 2021 </t>
  </si>
  <si>
    <t xml:space="preserve">REPITENTES EN I Y II CICLOS POR AÑO CURSADO Y SEXO, SEGÚN EDAD EN AÑOS CUMPLIDOS, DEPENDENCIA PÚBLICA, PRIVADA Y SUBVENCIONADA, AÑO 2021 </t>
  </si>
  <si>
    <t xml:space="preserve">REPITENTES EN I Y II CICLOS, POR AÑO CURSADO Y SEXO, SEGÚN DIRECCIÓN REGIONAL, DEPENDENCIA PÚBLICA, PRIVADA Y SUBVENCIONADA, AÑO 2021 </t>
  </si>
  <si>
    <t xml:space="preserve">PORCENTAJE DE REPITENTES EN I Y II CICLOS, POR AÑO CURSADO Y SEXO, SEGÚN DIRECCIÓN REGIONAL, DEPENDENCIA PÚBLICA, PRIVADA Y SUBVENCIONADA, AÑO 2021 </t>
  </si>
  <si>
    <t xml:space="preserve">REPITENTES EN I y II CICLOS, POR AÑO CURSADO Y SEXO, SEGÚN DIRECCIÓN REGIONAL, DEPENDENCIA PÚBLICA, AÑO 2021 </t>
  </si>
  <si>
    <t xml:space="preserve">PORCENTAJE DE REPITENTES EN I Y II CICLOS, POR AÑO CURSADO Y SEXO, SEGÚN DIRECCIÓN REGIONAL, DEPENDENCIA PÚBLICA, AÑO 2021 </t>
  </si>
  <si>
    <t xml:space="preserve">REPITENTES EN I y II CICLOS, POR AÑO CURSADO Y SEXO, SEGÚN DIRECCIÓN REGIONAL, DEPENDENCIA PRIVADA, AÑO 2021 </t>
  </si>
  <si>
    <t xml:space="preserve">PORCENTAJE DE REPITENTES EN I Y II CICLOS, POR AÑO CURSADO Y SEXO, SEGÚN DIRECCIÓN REGIONAL, DEPENDENCIA PRIVADA, AÑO 2021 </t>
  </si>
  <si>
    <t xml:space="preserve">REPITENTES EN I y II CICLOS, POR AÑO CURSADO Y SEXO, SEGÚN DIRECCIÓN REGIONAL, DEPENDENCIA SUBVENCIONADA, AÑO 2021 </t>
  </si>
  <si>
    <t xml:space="preserve">PORCENTAJE DE REPITENTES EN I Y II CICLOS, POR AÑO CURSADO Y SEXO, SEGÚN DIRECCIÓN REGIONAL, DEPENDENCIA SUBVENCIONADA, AÑO 2021 </t>
  </si>
  <si>
    <t xml:space="preserve">REPITENTES EN I y II CICLOS, POR AÑO CURSADO Y SEXO, SEGÚN ZONA Y PROVINCIA, DEPENDENCIA PÚBLICA, PRIVADA Y SUBVENCIONADA, AÑO 2021 </t>
  </si>
  <si>
    <t xml:space="preserve">PORCENTAJE DE REPITENTES EN I y II CICLOS, POR AÑO CURSADO Y SEXO, SEGÚN ZONA Y PROVINCIA, DEPENDENCIA PÚBLICA, PRIVADA Y SUBVENCIONADA, AÑO 2021 </t>
  </si>
  <si>
    <t xml:space="preserve">REPITENTES EN III CICLO Y EDUCACIÓN DIVERSIFICADA, DIURNA Y NOCTURNA, POR AÑO CURSADO Y SEXO, SEGÚN ZONA Y DEPENDENCIA, AÑO 2021 </t>
  </si>
  <si>
    <t xml:space="preserve">REPITENTES EN III CICLO Y EDUCACIÓN DIVERSIFICADA, DIURNA Y NOCTURNA, POR AÑO CURSADO Y SEXO, SEGÚN EDAD EN AÑOS CUMPLIDOS, DEPENDENCIA PÚBLICA, PRIVADA Y SUBVENCIONADA, AÑO 2021 </t>
  </si>
  <si>
    <t xml:space="preserve">REPITENTES EN III CICLO Y EDUCACIÓN DIVERSIFICADA, DIURNA Y NOCTURNA, POR AÑO CURSADO Y SEXO, SEGÚN DIRECCIÓN REGIONAL, DEPENDENCIA PÚBLICA, PRIVADA Y SUBVENCIONADA, AÑO 2021 </t>
  </si>
  <si>
    <t xml:space="preserve">PORCENTAJE DE REPITENTES EN III CICLO Y EDUCACIÓN DIVERSIFICADA, DIURNA Y NOCTURNA, POR AÑO CURSADO Y SEXO, SEGÚN DIRECCIÓN REGIONAL, DEPENDENCIA PÚBLICA, PRIVADA Y SUBVENCIONADA, AÑO 2021 </t>
  </si>
  <si>
    <t xml:space="preserve">REPITENTES EN III CICLO Y EDUCACIÓN DIVERSIFICADA, DIURNA Y NOCTURNA, POR AÑO CURSADO Y SEXO, SEGÚN DIRECCIÓN REGIONAL, DEPENDENCIA PÚBLICA,  AÑO 2021 </t>
  </si>
  <si>
    <t xml:space="preserve">PORCENTAJE DE REPITENTES EN III CICLO Y EDUCACIÓN DIVERSIFICADA, DIURNA Y NOCTURNA, POR AÑO CURSADO Y SEXO, SEGÚN DIRECCIÓN REGIONAL, DEPENDENCIA PÚBLICA, AÑO 2021 </t>
  </si>
  <si>
    <t xml:space="preserve">REPITENTES EN III CICLO Y EDUCACIÓN DIVERSIFICADA, DIURNA Y NOCTURNA, POR AÑO CURSADO Y SEXO, SEGÚN DIRECCIÓN REGIONAL, DEPENDENCIA PRIVADA,  AÑO 2021 </t>
  </si>
  <si>
    <t xml:space="preserve">PORCENTAJE DE REPITENTES EN III CICLO Y EDUCACIÓN DIVERSIFICADA, DIURNA Y NOCTURNA, POR AÑO CURSADO Y SEXO, SEGÚN DIRECCIÓN REGIONAL, DEPENDENCIA PRIVADA, AÑO 2021 </t>
  </si>
  <si>
    <t xml:space="preserve">REPITENTES EN III CICLO Y EDUCACIÓN DIVERSIFICADA, DIURNA Y NOCTURNA, POR AÑO CURSADO Y SEXO, SEGÚN DIRECCIÓN REGIONAL, DEPENDENCIA SUBVENCIONADA,  AÑO 2021 </t>
  </si>
  <si>
    <t xml:space="preserve">PORCENTAJE DE REPITENTES EN III CICLO Y EDUCACIÓN DIVERSIFICADA, DIURNA Y NOCTURNA, POR AÑO CURSADO Y SEXO, SEGÚN DIRECCIÓN REGIONAL, DEPENDENCIA SUBVENCIONADA, AÑO 2021 </t>
  </si>
  <si>
    <t xml:space="preserve">REPITENTES EN III CICLO Y EDUCACIÓN DIVERSIFICADA, DIURNA Y NOCTURNA, POR AÑO CURSADO Y SEXO, SEGÚN ZONA Y PROVINCIAL, DEPENDENCIA PÚBLICA, PRIVADA Y SUBVENCIONADA, AÑO 2021 </t>
  </si>
  <si>
    <t xml:space="preserve">PORCENTAJE DE REPITENTES EN III CICLO Y EDUCACIÓN DIVERSIFICADA, DIURNA Y NOCTURNA, POR AÑO CURSADO Y SEXO, SEGÚN ZONA Y PROVINCIA, DEPENDENCIA PÚBLICA, PRIVADA Y SUBVENCIONADA, AÑO 2021 </t>
  </si>
  <si>
    <t xml:space="preserve">REPITENTES EN III CICLO Y EDUCACIÓN DIVERSIFICADA, ACADÉMICA DIURNA, POR AÑO CURSADO Y SEXO, SEGÚN ZONA Y  DEPENDENCIA, AÑO 2021 </t>
  </si>
  <si>
    <t xml:space="preserve">REPITENTES EN III CICLO Y EDUCACIÓN DIVERSIFICADA, ACADÉMICA DIURNA, POR AÑO CURSADO Y SEXO, SEGÚN DIRECCIÓN REGIONAL, DEPENDENCIA PÚBLICA, PRIVADA Y SUBVENCIONADA,  AÑO 2021 </t>
  </si>
  <si>
    <t xml:space="preserve">PORCENTAJE DE REPITENTES EN III CICLO Y EDUCACIÓN DIVERSIFICADA, ACADÉMICA DIURNA, POR AÑO CURSADO Y SEXO, SEGÚN DIRECCIÓN REGIONAL, DEPENDENCIA PÚBLICA, PRIVADA Y SUBVENCIONADA,  AÑO 2021 </t>
  </si>
  <si>
    <t xml:space="preserve">REPITENTES EN III CICLO Y EDUCACIÓN DIVERSIFICADA, ACADÉMICA DIURNA, POR AÑO CURSADO Y SEXO, SEGÚN ZONA Y PROVINCIA, DEPENDENCIA PÚBLICA, PRIVADA Y SUBVENCIONADA,  AÑO 2021 </t>
  </si>
  <si>
    <t xml:space="preserve">PORCENTAJE DE REPITENTES EN III CICLO Y EDUCACIÓN DIVERSIFICADA, ACADÉMICA DIURNA, POR AÑO CURSADO Y SEXO, SEGÚN ZONA Y PROVINCIA, DEPENDENCIA PÚBLICA, PRIVADA Y SUBVENCIONADA,  AÑO 2021 </t>
  </si>
  <si>
    <t xml:space="preserve">REPITENTES EN III CICLO Y EDUCACIÓN DIVERSIFICADA, TÉCNICA DIURNA, POR AÑO CURSADO Y SEXO, SEGÚN ZONA Y  DEPENDENCIA, AÑO 2021 </t>
  </si>
  <si>
    <t xml:space="preserve">REPITENTES EN III CICLO Y EDUCACIÓN DIVERSIFICADA, TÉCNICA DIURNA, POR AÑO CURSADO Y SEXO, SEGÚN DIRECCIÓN REGIONAL, DEPENDENCIA PÚBLICA, PRIVADA Y SUBVENCIONADA,  AÑO 2021 </t>
  </si>
  <si>
    <t xml:space="preserve">PORCENTAJE DE REPITENTES EN III CICLO Y EDUCACIÓN DIVERSIFICADA, TÉCNICA DIURNA, POR AÑO CURSADO Y SEXO, SEGÚN DIRECCIÓN REGIONAL, DEPENDENCIA PÚBLICA, PRIVADA Y SUBVENCIONADA,  AÑO 2021 </t>
  </si>
  <si>
    <t xml:space="preserve">REPITENTES EN III CICLO Y EDUCACIÓN DIVERSIFICADA, TÉCNICA DIURNA, POR AÑO CURSADO Y SEXO, SEGÚN ZONA Y PROVINCIA, DEPENDENCIA PÚBLICA, PRIVADA Y SUBVENCIONADA,  AÑO 2021 </t>
  </si>
  <si>
    <t xml:space="preserve">PORCENTAJE DE REPITENTES EN III CICLO Y EDUCACIÓN DIVERSIFICADA, TÉCNICA DIURNA, POR AÑO CURSADO Y SEXO, SEGÚN ZONA Y PROVINCIA, DEPENDENCIA PÚBLICA, PRIVADA Y SUBVENCIONADA,  AÑO 2021 </t>
  </si>
  <si>
    <t xml:space="preserve">REPITENTES EN III CICLO Y EDUCACIÓN DIVERSIFICADA, ACADÉMICA NOCTURNA, POR AÑO CURSADO Y SEXO, SEGÚN ZONA Y DEPENDENCIA,  AÑO 2021 </t>
  </si>
  <si>
    <t xml:space="preserve">REPITENTES EN III CICLO Y EDUCACIÓN DIVERSIFICADA, ACADÉMICA NOCTURNA, POR AÑO CURSADO Y SEXO, SEGÚN DIRECCIÓN REGIONAL, DEPENDENCIA PÚBLICA, PRIVADA Y SUBVENCIONADA,  AÑO 2021 </t>
  </si>
  <si>
    <t xml:space="preserve">PORCENTAJE DE REPITENTES EN III CICLO Y EDUCACIÓN DIVERSIFICADA, ACADÉMICA NOCTURNA, POR AÑO CURSADO Y SEXO, SEGÚN DIRECCIÓN REGIONAL, DEPENDENCIA PÚBLICA, PRIVADA Y SUBVENCIONADA,  AÑO 2021 </t>
  </si>
  <si>
    <t xml:space="preserve">REPITENTES EN III CICLO Y EDUCACIÓN DIVERSIFICADA, ACADÉMICA NOCTURNA, POR AÑO CURSADO Y SEXO, SEGÚN ZONA Y PROVINCIA, DEPENDENCIA PÚBLICA, PRIVADA Y SUBVENCIONADA,  AÑO 2021 </t>
  </si>
  <si>
    <t xml:space="preserve">PORCENTAJE DE REPITENTES EN III CICLO Y EDUCACIÓN DIVERSIFICADA, ACADÉMICA NOCTURNA, POR AÑO CURSADO Y SEXO, SEGÚN ZONA Y PROVINCIA, DEPENDENCIA PÚBLICA, PRIVADA Y SUBVENCIONADA,  AÑO 2021 </t>
  </si>
  <si>
    <t xml:space="preserve">REPITENTES EN III CICLO Y EDUCACIÓN DIVERSIFICADA, TÉCNICA NOCTURNA, POR AÑO CURSADO Y SEXO, SEGÚN ZONA Y DEPENDENCIA,  AÑO 2021 </t>
  </si>
  <si>
    <t xml:space="preserve">REPITENTES EN III CICLO Y EDUCACIÓN DIVERSIFICADA, TÉCNICA NOCTURNA, POR AÑO CURSADO Y SEXO, SEGÚN DIRECCIÓN REGIONAL, DEPENDENCIA PÚBLICA, PRIVADA Y SUBVENCIONADA,  AÑO 2021 </t>
  </si>
  <si>
    <t xml:space="preserve">PORCENTAJE DE REPITENTES EN III CICLO Y EDUCACIÓN DIVERSIFICADA, TÉCNICA NOCTURNA, POR AÑO CURSADO Y SEXO, SEGÚN DIRECCIÓN REGIONAL, DEPENDENCIA PÚBLICA, PRIVADA Y SUBVENCIONADA,  AÑO 2021 </t>
  </si>
  <si>
    <t xml:space="preserve">REPITENTES EN III CICLO Y EDUCACIÓN DIVERSIFICADA, TÉCNICA NOCTURNA, POR AÑO CURSADO Y SEXO, SEGÚN ZONA Y PROVINCIA, DEPENDENCIA PÚBLICA, PRIVADA Y SUBVENCIONADA,  AÑO 2021 </t>
  </si>
  <si>
    <t xml:space="preserve">PORCENTAJE DE REPITENTES EN III CICLO Y EDUCACIÓN DIVERSIFICADA, TÉCNAICA NOCTURNA, POR AÑO CURSADO Y SEXO, SEGÚN ZONA Y PROVINCIA, DEPENDENCIA PÚBLICA, PRIVADA Y SUBVENCIONADA,  AÑO 2021 </t>
  </si>
  <si>
    <t>REPITENTES EN I Y II CICLOS Y EN III CICLO Y EDUCACIÓN DIVERSIFICADA</t>
  </si>
  <si>
    <t>PERIODO 2010-2021</t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</si>
  <si>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Departamento de Análisis Estadístico, MEP.</t>
    </r>
  </si>
  <si>
    <t>REPITENTES EN III CICLO Y EDUCACIÓN DIVERSIFICADA, TÉCNICA NOCTURNA</t>
  </si>
  <si>
    <t>Hom-
bres</t>
  </si>
  <si>
    <t>Mu-
jeres</t>
  </si>
  <si>
    <t>CUADRO Nº 1</t>
  </si>
  <si>
    <t>CUADRO Nº 2</t>
  </si>
  <si>
    <t>CUADRO Nº 3</t>
  </si>
  <si>
    <t>CUADRO Nº 4</t>
  </si>
  <si>
    <t>CUADRO Nº 5</t>
  </si>
  <si>
    <t>CUADRO Nº 6</t>
  </si>
  <si>
    <t>CUADRO Nº 7</t>
  </si>
  <si>
    <t>CUADRO Nº 9</t>
  </si>
  <si>
    <t>CUADRO Nº 10</t>
  </si>
  <si>
    <t>CUADRO Nº 11</t>
  </si>
  <si>
    <t>CUADRO Nº 13</t>
  </si>
  <si>
    <t>CUADRO Nº 12</t>
  </si>
  <si>
    <t>CUADRO Nº 14</t>
  </si>
  <si>
    <t>CUADRO Nº 15</t>
  </si>
  <si>
    <t>CUADRO Nº 16</t>
  </si>
  <si>
    <t>CUADRO Nº 17</t>
  </si>
  <si>
    <t>CUADRO Nº 18</t>
  </si>
  <si>
    <t>CUADRO Nº 19</t>
  </si>
  <si>
    <t>CUADRO Nº 20</t>
  </si>
  <si>
    <t>CUADRO Nº 24</t>
  </si>
  <si>
    <t>CUADRO Nº 26</t>
  </si>
  <si>
    <t>CUADRO Nº 28</t>
  </si>
  <si>
    <t>CUADRO Nº 30</t>
  </si>
  <si>
    <t>CUADRO Nº 31</t>
  </si>
  <si>
    <t>CUADRO Nº 35</t>
  </si>
  <si>
    <t>CUADRO Nº 36</t>
  </si>
  <si>
    <t>CUADRO Nº 37</t>
  </si>
  <si>
    <t>CUADRO Nº 40</t>
  </si>
  <si>
    <t>CUADRO Nº 41</t>
  </si>
  <si>
    <t>CUADRO Nº 42</t>
  </si>
  <si>
    <t>SEGÚN ZONA Y PROVINCIA</t>
  </si>
  <si>
    <t xml:space="preserve">  San José</t>
  </si>
  <si>
    <t xml:space="preserve">  Alajuela</t>
  </si>
  <si>
    <t xml:space="preserve">  Cartago</t>
  </si>
  <si>
    <t xml:space="preserve">  Heredia</t>
  </si>
  <si>
    <t xml:space="preserve">  Guanacaste</t>
  </si>
  <si>
    <t xml:space="preserve">  Puntarenas</t>
  </si>
  <si>
    <t xml:space="preserve">  Limón</t>
  </si>
  <si>
    <t>CUADRO Nº 32</t>
  </si>
  <si>
    <t>CUADRO Nº 45</t>
  </si>
  <si>
    <t>CUADRO Nº 46</t>
  </si>
  <si>
    <t>CUADRO Nº 47</t>
  </si>
  <si>
    <t>CUADRO Nº 50</t>
  </si>
  <si>
    <t>CUADRO Nº 51</t>
  </si>
  <si>
    <t>CUADRO Nº 52</t>
  </si>
  <si>
    <t>PORCENTAJE DE REPITENTES EN III CICLO Y EDUCACIÓN DIVERSIFICADA, TÉCNICA NOCTURNA</t>
  </si>
  <si>
    <t>REPITENTES EN III CICLO Y EDUCACIÓN DIVERSIFICADA, TÉCNICA DIURNA</t>
  </si>
  <si>
    <t>PORCENTAJE DE REPITENTES EN III CICLO Y EDUCACIÓN DIVERSIFICADA, TÉCNICA DIURNA</t>
  </si>
  <si>
    <t>PORCENTAJE DE REPITENTES EN III CICLO Y EDUCACIÓN DIVERSIFICADA, ACADÉMICA DIURNA</t>
  </si>
  <si>
    <t>CUADRO 31</t>
  </si>
  <si>
    <t>MATRICULA INICIAL EN I Y II CICLOS</t>
  </si>
  <si>
    <t>POR AÑO CURSADO Y SEXO, SEGÚN EDAD EN AÑOS CUMPLIDOS</t>
  </si>
  <si>
    <t>DEPENDENCIA: PÚBLICA, PRIVADA Y SUBVENCIONADA</t>
  </si>
  <si>
    <t>AÑO:  2021</t>
  </si>
  <si>
    <t xml:space="preserve">Edad en
años
cumplidos </t>
  </si>
  <si>
    <r>
      <t>1</t>
    </r>
    <r>
      <rPr>
        <b/>
        <sz val="10"/>
        <color theme="0"/>
        <rFont val="Cambria"/>
        <family val="1"/>
      </rPr>
      <t>º</t>
    </r>
  </si>
  <si>
    <r>
      <t>2</t>
    </r>
    <r>
      <rPr>
        <b/>
        <sz val="10"/>
        <color theme="0"/>
        <rFont val="Cambria"/>
        <family val="1"/>
      </rPr>
      <t>º</t>
    </r>
  </si>
  <si>
    <r>
      <t>3</t>
    </r>
    <r>
      <rPr>
        <b/>
        <sz val="10"/>
        <color theme="0"/>
        <rFont val="Cambria"/>
        <family val="1"/>
      </rPr>
      <t>º</t>
    </r>
  </si>
  <si>
    <r>
      <t>4</t>
    </r>
    <r>
      <rPr>
        <b/>
        <sz val="10"/>
        <color theme="0"/>
        <rFont val="Cambria"/>
        <family val="1"/>
      </rPr>
      <t>º</t>
    </r>
  </si>
  <si>
    <r>
      <t>5</t>
    </r>
    <r>
      <rPr>
        <b/>
        <sz val="10"/>
        <color theme="0"/>
        <rFont val="Cambria"/>
        <family val="1"/>
      </rPr>
      <t>º</t>
    </r>
  </si>
  <si>
    <r>
      <t>6</t>
    </r>
    <r>
      <rPr>
        <b/>
        <sz val="10"/>
        <color theme="0"/>
        <rFont val="Cambria"/>
        <family val="1"/>
      </rPr>
      <t>º</t>
    </r>
  </si>
  <si>
    <t>Nota: Dato estimado a partir de lo reportado por los directores en la Plataforma SABER. La estructura porcentual total representa un 99,0% respecto a los datos indicados en el Censo Escolar-Informe Inicial.</t>
  </si>
  <si>
    <t>Fuente: Departamento de Análisis Estadístico.</t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</si>
  <si>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Departamento de Análisis Estadístico.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</si>
  <si>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Dato estimado a partir de lo reportado por los directores en la Plataforma SABER. La estructura porcentual total representa un 100,0% respecto a los datos indicados en el Censo Escolar-Informe Inicial.</t>
    </r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</si>
  <si>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Dato estimado a partir de lo reportado por los directores en la Plataforma SABER. La estructura porcentual total representa un 100,0% respecto a los datos indicados en el Censo Escolar-Informe Inicial.</t>
    </r>
  </si>
  <si>
    <t>Dirección Regional</t>
  </si>
  <si>
    <t>Zona y Provincia</t>
  </si>
  <si>
    <t>Zona y Dependencia</t>
  </si>
  <si>
    <t>Hombre</t>
  </si>
  <si>
    <t>Mujer</t>
  </si>
  <si>
    <t/>
  </si>
  <si>
    <t>25-29</t>
  </si>
  <si>
    <t>30-34</t>
  </si>
  <si>
    <t>35-39</t>
  </si>
  <si>
    <t>40-44</t>
  </si>
  <si>
    <t>45-49</t>
  </si>
  <si>
    <t>REPITENTES EN III CICLO Y EDUCACIÓN DIVERSIFICADA, ACADÉMICA DIURNA,</t>
  </si>
  <si>
    <t>REPITENTES EN III CICLO Y EDUCACIÓN DIVERSIFICADA, ACADÉMICA NOCTURNA,</t>
  </si>
  <si>
    <t>DEPENDENCIA PÚBLICA Y PRIVADA,</t>
  </si>
  <si>
    <t>CUADRO Nº 53</t>
  </si>
  <si>
    <t>CUADRO Nº 54</t>
  </si>
  <si>
    <t>CUADRO Nº 55</t>
  </si>
  <si>
    <t>CUADRO Nº 56</t>
  </si>
  <si>
    <t>REPITENTES EN III CICLO Y EDUCACIÓN DIVERSIFICADA, TÉCNICA DIURNA,</t>
  </si>
  <si>
    <t>REPITENTES EN III CICLO Y EDUCACIÓN DIVERSIFICADA, TÉCNICA NOCTURNA,</t>
  </si>
  <si>
    <t>C53</t>
  </si>
  <si>
    <t>C54</t>
  </si>
  <si>
    <t>C55</t>
  </si>
  <si>
    <t>C56</t>
  </si>
  <si>
    <t xml:space="preserve">REPITENTES EN III CICLO Y EDUCACIÓN DIVERSIFICADA, ACADÉMICA DIURNA, POR AÑO CURSADO Y SEXO, SEGÚN EDAD EN AÑOS CUMPLIDOS, DEPENDENCIA PÚBLICA, PRIVADA Y SUBVENCIONADA, AÑO 2021 </t>
  </si>
  <si>
    <t xml:space="preserve">REPITENTES EN III CICLO Y EDUCACIÓN DIVERSIFICADA, TÉCNICA DIURNA, POR AÑO CURSADO Y SEXO, SEGÚN EDAD EN AÑOS CUMPLIDOS, DEPENDENCIA PÚBLICA, PRIVADA Y SUBVENCIONADA, AÑO 2021 </t>
  </si>
  <si>
    <t xml:space="preserve">REPITENTES EN III CICLO Y EDUCACIÓN DIVERSIFICADA, ACADÉMICA NOCTURNA, POR AÑO CURSADO Y SEXO, SEGÚN EDAD EN AÑOS CUMPLIDOS, DEPENDENCIA PÚBLICA Y PRIVADA, AÑO 2021 </t>
  </si>
  <si>
    <t>DEPENDENCIA PÚBLICA Y SUBVENCIONADA</t>
  </si>
  <si>
    <t xml:space="preserve">REPITENTES EN III CICLO Y EDUCACIÓN DIVERSIFICADA, DIURNA Y NOCTURNA, POR AÑO CURSADO Y SEXO, SEGÚN EDAD EN AÑOS CUMPLIDOS, DEPENDENCIA PÚBLICA Y SUBVENCIONADA, AÑO 2021 </t>
  </si>
  <si>
    <t>POR AÑO CURSADO Y SEXO, SEGÚN EDAD EN AÑOS CUMPLIDOS,</t>
  </si>
  <si>
    <t>POR AÑO CURSADO Y SEXO, SEGÚN DIRECCIÓN REGIONAL</t>
  </si>
  <si>
    <t>POR AÑO CURSADO Y SEXO, SEGÚN ZONA Y PROVINCIA</t>
  </si>
  <si>
    <t>POR AÑO CURSADO Y SEXO, SEGÚN ZONA Y DEPENDENCIA</t>
  </si>
  <si>
    <t>POR AÑO CURSADO Y SEXO,  SEGÚN ZONA Y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</si>
</sst>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164" formatCode="0.0"/>
    <numFmt numFmtId="165" formatCode="#,##0.0"/>
    <numFmt numFmtId="166" formatCode="_(* #,##0.0_);_(* \(#,##0.0\);_(* &quot;-&quot;_);_(@_)"/>
    <numFmt numFmtId="167" formatCode="General_)"/>
    <numFmt numFmtId="168" formatCode="#\ ###\ ##0"/>
    <numFmt numFmtId="169" formatCode="0_)"/>
    <numFmt numFmtId="170" formatCode="_(* #.##0.00_);_(* \(#.##0.00\);_(* &quot;-&quot;??_);_(@_)"/>
    <numFmt numFmtId="171" formatCode="_-* #,##0.00\ _P_t_s_-;\-* #,##0.00\ _P_t_s_-;_-* &quot;-&quot;??\ _P_t_s_-;_-@_-"/>
    <numFmt numFmtId="172" formatCode="_(* #,##0.00_);_(* \(#,##0.00\);_(* &quot;-&quot;_);_(@_)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.5"/>
      <color rgb="FF0070C0"/>
      <name val="Arial"/>
      <family val="2"/>
    </font>
    <font>
      <sz val="8.5"/>
      <color rgb="FF0070C0"/>
      <name val="Arial"/>
      <family val="2"/>
    </font>
    <font>
      <u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b/>
      <sz val="10"/>
      <color theme="0"/>
      <name val="Cambria"/>
      <family val="1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name val="Book Antiqua"/>
      <family val="1"/>
    </font>
    <font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7" fontId="31" fillId="0" borderId="0"/>
    <xf numFmtId="0" fontId="35" fillId="0" borderId="0"/>
    <xf numFmtId="0" fontId="1" fillId="0" borderId="0"/>
    <xf numFmtId="0" fontId="1" fillId="0" borderId="0"/>
    <xf numFmtId="169" fontId="31" fillId="0" borderId="0"/>
    <xf numFmtId="170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67" fontId="31" fillId="0" borderId="0"/>
    <xf numFmtId="167" fontId="31" fillId="0" borderId="0"/>
    <xf numFmtId="167" fontId="31" fillId="0" borderId="0"/>
    <xf numFmtId="169" fontId="31" fillId="0" borderId="0"/>
    <xf numFmtId="167" fontId="3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5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259">
    <xf numFmtId="0" fontId="0" fillId="0" borderId="0" xfId="0"/>
    <xf numFmtId="0" fontId="11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Border="1"/>
    <xf numFmtId="0" fontId="10" fillId="0" borderId="0" xfId="0" applyFont="1"/>
    <xf numFmtId="0" fontId="10" fillId="0" borderId="0" xfId="0" applyFont="1" applyBorder="1"/>
    <xf numFmtId="0" fontId="13" fillId="0" borderId="0" xfId="3" applyFont="1" applyAlignment="1">
      <alignment vertical="center"/>
    </xf>
    <xf numFmtId="0" fontId="13" fillId="0" borderId="1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right" vertical="center"/>
    </xf>
    <xf numFmtId="0" fontId="9" fillId="0" borderId="0" xfId="3" applyFont="1" applyAlignment="1">
      <alignment vertical="center"/>
    </xf>
    <xf numFmtId="0" fontId="13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vertical="center"/>
    </xf>
    <xf numFmtId="3" fontId="11" fillId="0" borderId="0" xfId="5" applyNumberFormat="1" applyFont="1" applyFill="1" applyAlignment="1">
      <alignment horizontal="right" vertical="center"/>
    </xf>
    <xf numFmtId="0" fontId="10" fillId="0" borderId="0" xfId="3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vertical="center"/>
    </xf>
    <xf numFmtId="0" fontId="0" fillId="0" borderId="0" xfId="0" applyFont="1"/>
    <xf numFmtId="0" fontId="15" fillId="0" borderId="0" xfId="3" applyFont="1" applyBorder="1" applyAlignment="1">
      <alignment horizontal="left" vertical="center"/>
    </xf>
    <xf numFmtId="3" fontId="14" fillId="0" borderId="0" xfId="0" applyNumberFormat="1" applyFont="1" applyFill="1"/>
    <xf numFmtId="165" fontId="10" fillId="0" borderId="0" xfId="3" applyNumberFormat="1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4" fillId="0" borderId="0" xfId="0" applyFont="1"/>
    <xf numFmtId="0" fontId="16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3" applyFont="1" applyFill="1" applyAlignment="1">
      <alignment vertical="center"/>
    </xf>
    <xf numFmtId="3" fontId="14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vertical="center"/>
    </xf>
    <xf numFmtId="41" fontId="14" fillId="0" borderId="0" xfId="2" applyFont="1" applyFill="1" applyAlignment="1">
      <alignment vertical="center"/>
    </xf>
    <xf numFmtId="0" fontId="10" fillId="0" borderId="0" xfId="3" quotePrefix="1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/>
    <xf numFmtId="0" fontId="18" fillId="0" borderId="0" xfId="3" applyFont="1" applyAlignment="1">
      <alignment vertical="center"/>
    </xf>
    <xf numFmtId="3" fontId="18" fillId="0" borderId="0" xfId="5" applyNumberFormat="1" applyFont="1" applyFill="1" applyAlignment="1">
      <alignment horizontal="right" vertical="center"/>
    </xf>
    <xf numFmtId="0" fontId="18" fillId="0" borderId="0" xfId="3" applyFont="1" applyBorder="1" applyAlignment="1">
      <alignment vertical="center"/>
    </xf>
    <xf numFmtId="0" fontId="15" fillId="0" borderId="0" xfId="3" quotePrefix="1" applyFont="1" applyBorder="1" applyAlignment="1">
      <alignment horizontal="left" vertical="center"/>
    </xf>
    <xf numFmtId="41" fontId="11" fillId="0" borderId="0" xfId="2" applyFont="1" applyAlignment="1">
      <alignment horizontal="right" vertical="center"/>
    </xf>
    <xf numFmtId="166" fontId="11" fillId="0" borderId="0" xfId="2" applyNumberFormat="1" applyFont="1" applyAlignment="1">
      <alignment horizontal="right" vertical="center"/>
    </xf>
    <xf numFmtId="164" fontId="11" fillId="0" borderId="0" xfId="3" applyNumberFormat="1" applyFont="1" applyAlignment="1">
      <alignment horizontal="right" vertical="center"/>
    </xf>
    <xf numFmtId="164" fontId="11" fillId="0" borderId="1" xfId="3" applyNumberFormat="1" applyFont="1" applyBorder="1" applyAlignment="1">
      <alignment horizontal="right" vertical="center"/>
    </xf>
    <xf numFmtId="0" fontId="6" fillId="0" borderId="0" xfId="0" applyFont="1"/>
    <xf numFmtId="0" fontId="13" fillId="0" borderId="0" xfId="3" quotePrefix="1" applyFont="1" applyAlignment="1">
      <alignment horizontal="left" vertical="center"/>
    </xf>
    <xf numFmtId="41" fontId="13" fillId="0" borderId="0" xfId="2" applyFont="1" applyAlignment="1">
      <alignment horizontal="right" vertical="center"/>
    </xf>
    <xf numFmtId="0" fontId="11" fillId="0" borderId="0" xfId="3" quotePrefix="1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41" fontId="6" fillId="0" borderId="0" xfId="2" applyFont="1" applyAlignment="1">
      <alignment vertical="center"/>
    </xf>
    <xf numFmtId="0" fontId="11" fillId="0" borderId="0" xfId="3" applyFont="1" applyBorder="1" applyAlignment="1">
      <alignment horizontal="left" vertical="center"/>
    </xf>
    <xf numFmtId="0" fontId="11" fillId="0" borderId="0" xfId="3" applyNumberFormat="1" applyFont="1" applyAlignment="1">
      <alignment horizontal="right" vertical="center"/>
    </xf>
    <xf numFmtId="0" fontId="13" fillId="0" borderId="0" xfId="3" applyFont="1" applyBorder="1" applyAlignment="1">
      <alignment horizontal="left" vertical="center"/>
    </xf>
    <xf numFmtId="0" fontId="11" fillId="0" borderId="0" xfId="3" applyNumberFormat="1" applyFont="1" applyBorder="1" applyAlignment="1">
      <alignment horizontal="right" vertical="center"/>
    </xf>
    <xf numFmtId="166" fontId="13" fillId="0" borderId="0" xfId="2" applyNumberFormat="1" applyFont="1" applyAlignment="1">
      <alignment horizontal="right" vertical="center"/>
    </xf>
    <xf numFmtId="0" fontId="11" fillId="0" borderId="1" xfId="3" applyFont="1" applyBorder="1" applyAlignment="1">
      <alignment horizontal="left" vertical="center"/>
    </xf>
    <xf numFmtId="0" fontId="11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horizontal="left" vertical="center"/>
    </xf>
    <xf numFmtId="41" fontId="21" fillId="0" borderId="0" xfId="2" applyFont="1" applyAlignment="1">
      <alignment vertical="center"/>
    </xf>
    <xf numFmtId="0" fontId="20" fillId="0" borderId="0" xfId="3" applyFont="1" applyAlignment="1">
      <alignment vertical="center"/>
    </xf>
    <xf numFmtId="41" fontId="6" fillId="0" borderId="0" xfId="2" applyFont="1" applyFill="1" applyBorder="1" applyAlignment="1">
      <alignment vertical="center"/>
    </xf>
    <xf numFmtId="41" fontId="6" fillId="0" borderId="1" xfId="2" applyFont="1" applyBorder="1" applyAlignment="1">
      <alignment vertical="center"/>
    </xf>
    <xf numFmtId="41" fontId="6" fillId="0" borderId="1" xfId="2" applyFont="1" applyFill="1" applyBorder="1" applyAlignment="1">
      <alignment vertical="center"/>
    </xf>
    <xf numFmtId="0" fontId="11" fillId="0" borderId="0" xfId="0" applyFont="1"/>
    <xf numFmtId="41" fontId="13" fillId="0" borderId="0" xfId="2" applyFont="1" applyBorder="1"/>
    <xf numFmtId="41" fontId="11" fillId="0" borderId="0" xfId="2" applyFont="1" applyBorder="1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1" fontId="6" fillId="0" borderId="0" xfId="2" applyFont="1"/>
    <xf numFmtId="0" fontId="11" fillId="0" borderId="1" xfId="0" applyFont="1" applyBorder="1"/>
    <xf numFmtId="41" fontId="6" fillId="0" borderId="1" xfId="2" applyFont="1" applyBorder="1"/>
    <xf numFmtId="41" fontId="6" fillId="0" borderId="0" xfId="2" applyFont="1" applyAlignment="1">
      <alignment horizontal="right" vertical="center"/>
    </xf>
    <xf numFmtId="166" fontId="11" fillId="0" borderId="1" xfId="2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166" fontId="13" fillId="0" borderId="0" xfId="2" applyNumberFormat="1" applyFont="1" applyBorder="1" applyAlignment="1">
      <alignment horizontal="right"/>
    </xf>
    <xf numFmtId="166" fontId="11" fillId="0" borderId="0" xfId="2" applyNumberFormat="1" applyFont="1" applyBorder="1" applyAlignment="1">
      <alignment horizontal="right"/>
    </xf>
    <xf numFmtId="166" fontId="6" fillId="0" borderId="0" xfId="2" applyNumberFormat="1" applyFont="1" applyAlignment="1">
      <alignment horizontal="right"/>
    </xf>
    <xf numFmtId="1" fontId="11" fillId="0" borderId="0" xfId="3" applyNumberFormat="1" applyFont="1" applyFill="1" applyBorder="1" applyAlignment="1">
      <alignment vertical="center"/>
    </xf>
    <xf numFmtId="1" fontId="18" fillId="0" borderId="0" xfId="3" applyNumberFormat="1" applyFont="1" applyBorder="1" applyAlignment="1">
      <alignment vertical="center"/>
    </xf>
    <xf numFmtId="3" fontId="13" fillId="0" borderId="0" xfId="0" applyNumberFormat="1" applyFont="1" applyBorder="1"/>
    <xf numFmtId="3" fontId="11" fillId="0" borderId="0" xfId="0" applyNumberFormat="1" applyFont="1" applyBorder="1"/>
    <xf numFmtId="3" fontId="6" fillId="0" borderId="0" xfId="0" applyNumberFormat="1" applyFont="1"/>
    <xf numFmtId="3" fontId="6" fillId="0" borderId="1" xfId="0" applyNumberFormat="1" applyFont="1" applyBorder="1"/>
    <xf numFmtId="3" fontId="19" fillId="0" borderId="0" xfId="3" applyNumberFormat="1" applyFont="1" applyAlignment="1">
      <alignment vertical="center"/>
    </xf>
    <xf numFmtId="165" fontId="16" fillId="0" borderId="0" xfId="3" applyNumberFormat="1" applyFont="1" applyBorder="1" applyAlignment="1">
      <alignment vertical="center"/>
    </xf>
    <xf numFmtId="41" fontId="21" fillId="0" borderId="0" xfId="2" applyFont="1" applyAlignment="1">
      <alignment horizontal="right" vertical="center"/>
    </xf>
    <xf numFmtId="41" fontId="20" fillId="0" borderId="0" xfId="2" applyFont="1" applyAlignment="1">
      <alignment horizontal="right" vertical="center"/>
    </xf>
    <xf numFmtId="41" fontId="18" fillId="0" borderId="0" xfId="2" applyFont="1" applyAlignment="1">
      <alignment horizontal="right" vertical="center"/>
    </xf>
    <xf numFmtId="41" fontId="11" fillId="0" borderId="0" xfId="2" applyFont="1" applyAlignment="1">
      <alignment vertical="center"/>
    </xf>
    <xf numFmtId="41" fontId="6" fillId="0" borderId="0" xfId="2" applyFont="1" applyFill="1" applyAlignment="1">
      <alignment horizontal="right"/>
    </xf>
    <xf numFmtId="41" fontId="11" fillId="0" borderId="1" xfId="2" applyFont="1" applyBorder="1" applyAlignment="1">
      <alignment horizontal="right" vertical="center"/>
    </xf>
    <xf numFmtId="166" fontId="21" fillId="0" borderId="0" xfId="2" applyNumberFormat="1" applyFont="1" applyAlignment="1">
      <alignment horizontal="right" vertical="center"/>
    </xf>
    <xf numFmtId="166" fontId="11" fillId="0" borderId="0" xfId="2" applyNumberFormat="1" applyFont="1" applyBorder="1" applyAlignment="1">
      <alignment horizontal="right" vertical="center"/>
    </xf>
    <xf numFmtId="166" fontId="6" fillId="0" borderId="0" xfId="2" applyNumberFormat="1" applyFont="1" applyBorder="1" applyAlignment="1">
      <alignment horizontal="right" vertical="center"/>
    </xf>
    <xf numFmtId="3" fontId="20" fillId="0" borderId="0" xfId="0" applyNumberFormat="1" applyFont="1" applyBorder="1"/>
    <xf numFmtId="3" fontId="18" fillId="0" borderId="0" xfId="0" applyNumberFormat="1" applyFont="1" applyBorder="1"/>
    <xf numFmtId="166" fontId="11" fillId="0" borderId="1" xfId="2" applyNumberFormat="1" applyFont="1" applyBorder="1" applyAlignment="1">
      <alignment horizontal="right"/>
    </xf>
    <xf numFmtId="166" fontId="6" fillId="0" borderId="0" xfId="2" applyNumberFormat="1" applyFont="1" applyAlignment="1">
      <alignment horizontal="right" vertical="center"/>
    </xf>
    <xf numFmtId="41" fontId="20" fillId="0" borderId="0" xfId="2" applyFont="1" applyBorder="1"/>
    <xf numFmtId="41" fontId="18" fillId="0" borderId="0" xfId="2" applyFont="1" applyBorder="1"/>
    <xf numFmtId="41" fontId="11" fillId="0" borderId="0" xfId="2" applyFont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11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41" fontId="13" fillId="0" borderId="0" xfId="2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24" fillId="3" borderId="8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3" applyFont="1" applyAlignment="1">
      <alignment vertical="center"/>
    </xf>
    <xf numFmtId="165" fontId="10" fillId="0" borderId="1" xfId="3" applyNumberFormat="1" applyFont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0" fontId="29" fillId="0" borderId="0" xfId="3" applyFont="1" applyAlignment="1">
      <alignment vertical="center"/>
    </xf>
    <xf numFmtId="0" fontId="27" fillId="0" borderId="0" xfId="3" applyFont="1" applyFill="1" applyAlignment="1">
      <alignment vertical="center"/>
    </xf>
    <xf numFmtId="0" fontId="16" fillId="0" borderId="0" xfId="3" applyFont="1" applyBorder="1" applyAlignment="1">
      <alignment horizontal="center" vertical="center" wrapText="1"/>
    </xf>
    <xf numFmtId="0" fontId="27" fillId="0" borderId="0" xfId="3" applyFon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quotePrefix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Continuous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9" fillId="0" borderId="0" xfId="0" quotePrefix="1" applyFont="1" applyAlignment="1" applyProtection="1">
      <alignment horizontal="left" vertical="center"/>
    </xf>
    <xf numFmtId="0" fontId="10" fillId="0" borderId="5" xfId="3" applyFont="1" applyBorder="1" applyAlignment="1">
      <alignment vertical="center"/>
    </xf>
    <xf numFmtId="0" fontId="13" fillId="0" borderId="0" xfId="3" applyFont="1" applyBorder="1" applyAlignment="1">
      <alignment horizontal="center" vertical="center" wrapText="1"/>
    </xf>
    <xf numFmtId="168" fontId="32" fillId="4" borderId="0" xfId="6" applyNumberFormat="1" applyFont="1" applyFill="1" applyBorder="1" applyAlignment="1">
      <alignment vertical="center"/>
    </xf>
    <xf numFmtId="168" fontId="34" fillId="4" borderId="0" xfId="6" applyNumberFormat="1" applyFont="1" applyFill="1" applyBorder="1" applyAlignment="1">
      <alignment horizontal="right" vertical="center" wrapText="1"/>
    </xf>
    <xf numFmtId="168" fontId="34" fillId="4" borderId="0" xfId="6" applyNumberFormat="1" applyFont="1" applyFill="1" applyBorder="1" applyAlignment="1">
      <alignment horizontal="right" vertical="center"/>
    </xf>
    <xf numFmtId="167" fontId="13" fillId="0" borderId="0" xfId="6" applyFont="1" applyBorder="1"/>
    <xf numFmtId="168" fontId="13" fillId="0" borderId="0" xfId="6" applyNumberFormat="1" applyFont="1" applyBorder="1" applyAlignment="1">
      <alignment horizontal="center"/>
    </xf>
    <xf numFmtId="167" fontId="28" fillId="0" borderId="0" xfId="6" quotePrefix="1" applyFont="1" applyAlignment="1">
      <alignment horizontal="left"/>
    </xf>
    <xf numFmtId="168" fontId="16" fillId="0" borderId="0" xfId="6" applyNumberFormat="1" applyFont="1" applyAlignment="1">
      <alignment horizontal="right"/>
    </xf>
    <xf numFmtId="167" fontId="13" fillId="0" borderId="0" xfId="6" applyFont="1" applyAlignment="1">
      <alignment horizontal="center"/>
    </xf>
    <xf numFmtId="168" fontId="10" fillId="0" borderId="0" xfId="6" applyNumberFormat="1" applyFont="1" applyBorder="1"/>
    <xf numFmtId="168" fontId="10" fillId="0" borderId="0" xfId="6" applyNumberFormat="1" applyFont="1" applyAlignment="1">
      <alignment horizontal="right"/>
    </xf>
    <xf numFmtId="168" fontId="10" fillId="0" borderId="0" xfId="6" applyNumberFormat="1" applyFont="1" applyFill="1" applyBorder="1" applyAlignment="1">
      <alignment horizontal="right"/>
    </xf>
    <xf numFmtId="168" fontId="14" fillId="0" borderId="0" xfId="6" applyNumberFormat="1" applyFont="1" applyFill="1" applyBorder="1"/>
    <xf numFmtId="168" fontId="14" fillId="0" borderId="0" xfId="6" applyNumberFormat="1" applyFont="1" applyBorder="1"/>
    <xf numFmtId="168" fontId="10" fillId="0" borderId="0" xfId="6" applyNumberFormat="1" applyFont="1" applyBorder="1" applyAlignment="1">
      <alignment horizontal="right"/>
    </xf>
    <xf numFmtId="168" fontId="10" fillId="0" borderId="0" xfId="6" applyNumberFormat="1" applyFont="1" applyFill="1" applyBorder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8" fontId="10" fillId="0" borderId="1" xfId="6" applyNumberFormat="1" applyFont="1" applyBorder="1"/>
    <xf numFmtId="168" fontId="10" fillId="0" borderId="1" xfId="6" applyNumberFormat="1" applyFont="1" applyFill="1" applyBorder="1"/>
    <xf numFmtId="167" fontId="10" fillId="0" borderId="5" xfId="6" applyFont="1" applyFill="1" applyBorder="1" applyAlignment="1">
      <alignment vertical="center"/>
    </xf>
    <xf numFmtId="0" fontId="10" fillId="0" borderId="0" xfId="4" applyFont="1" applyAlignment="1">
      <alignment horizontal="left"/>
    </xf>
    <xf numFmtId="168" fontId="10" fillId="0" borderId="0" xfId="6" applyNumberFormat="1" applyFont="1" applyAlignment="1"/>
    <xf numFmtId="0" fontId="24" fillId="3" borderId="11" xfId="1" applyFont="1" applyFill="1" applyBorder="1" applyAlignment="1">
      <alignment horizontal="center" vertical="center"/>
    </xf>
    <xf numFmtId="0" fontId="24" fillId="3" borderId="0" xfId="1" applyFont="1" applyFill="1" applyBorder="1" applyAlignment="1">
      <alignment horizontal="center" vertical="center"/>
    </xf>
    <xf numFmtId="0" fontId="24" fillId="2" borderId="0" xfId="1" applyFont="1" applyFill="1" applyBorder="1" applyAlignment="1">
      <alignment horizontal="center" vertical="center"/>
    </xf>
    <xf numFmtId="4" fontId="10" fillId="0" borderId="0" xfId="3" applyNumberFormat="1" applyFont="1" applyBorder="1" applyAlignment="1">
      <alignment vertical="center"/>
    </xf>
    <xf numFmtId="4" fontId="16" fillId="0" borderId="0" xfId="3" applyNumberFormat="1" applyFont="1" applyBorder="1" applyAlignment="1">
      <alignment vertical="center"/>
    </xf>
    <xf numFmtId="0" fontId="26" fillId="0" borderId="0" xfId="3" applyFont="1" applyFill="1" applyAlignment="1">
      <alignment vertical="center"/>
    </xf>
    <xf numFmtId="0" fontId="37" fillId="0" borderId="0" xfId="1" applyFont="1" applyFill="1" applyBorder="1" applyAlignment="1">
      <alignment horizontal="center" vertical="center"/>
    </xf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3" fontId="6" fillId="0" borderId="0" xfId="5" applyNumberFormat="1" applyFont="1" applyFill="1" applyAlignment="1">
      <alignment horizontal="right"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Border="1" applyAlignment="1">
      <alignment vertical="center"/>
    </xf>
    <xf numFmtId="0" fontId="0" fillId="0" borderId="0" xfId="0" applyFill="1" applyBorder="1" applyAlignment="1"/>
    <xf numFmtId="2" fontId="25" fillId="0" borderId="0" xfId="3" applyNumberFormat="1" applyFont="1" applyBorder="1" applyAlignment="1">
      <alignment vertical="center"/>
    </xf>
    <xf numFmtId="0" fontId="21" fillId="0" borderId="0" xfId="3" applyFont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/>
    </xf>
    <xf numFmtId="0" fontId="13" fillId="6" borderId="5" xfId="3" applyFont="1" applyFill="1" applyBorder="1" applyAlignment="1">
      <alignment vertical="center"/>
    </xf>
    <xf numFmtId="0" fontId="16" fillId="6" borderId="1" xfId="3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vertical="center"/>
    </xf>
    <xf numFmtId="41" fontId="11" fillId="2" borderId="0" xfId="2" applyFont="1" applyFill="1" applyBorder="1" applyAlignment="1">
      <alignment horizontal="right" vertical="center"/>
    </xf>
    <xf numFmtId="166" fontId="11" fillId="2" borderId="0" xfId="2" applyNumberFormat="1" applyFont="1" applyFill="1" applyBorder="1" applyAlignment="1">
      <alignment horizontal="right" vertical="center"/>
    </xf>
    <xf numFmtId="41" fontId="11" fillId="2" borderId="1" xfId="2" applyFont="1" applyFill="1" applyBorder="1" applyAlignment="1">
      <alignment horizontal="right" vertical="center"/>
    </xf>
    <xf numFmtId="166" fontId="11" fillId="2" borderId="1" xfId="2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13" fillId="0" borderId="0" xfId="3" applyFont="1" applyBorder="1" applyAlignment="1">
      <alignment vertical="center"/>
    </xf>
    <xf numFmtId="0" fontId="16" fillId="6" borderId="1" xfId="3" applyFont="1" applyFill="1" applyBorder="1" applyAlignment="1">
      <alignment horizontal="center" vertical="center"/>
    </xf>
    <xf numFmtId="172" fontId="13" fillId="0" borderId="0" xfId="2" applyNumberFormat="1" applyFont="1" applyAlignment="1">
      <alignment horizontal="right" vertical="center"/>
    </xf>
    <xf numFmtId="41" fontId="6" fillId="0" borderId="0" xfId="2" applyFont="1" applyFill="1" applyBorder="1" applyAlignment="1">
      <alignment horizontal="right" vertical="center"/>
    </xf>
    <xf numFmtId="41" fontId="6" fillId="0" borderId="1" xfId="2" applyFont="1" applyBorder="1" applyAlignment="1">
      <alignment horizontal="right" vertical="center"/>
    </xf>
    <xf numFmtId="41" fontId="6" fillId="0" borderId="1" xfId="2" applyFont="1" applyFill="1" applyBorder="1" applyAlignment="1">
      <alignment horizontal="right" vertical="center"/>
    </xf>
    <xf numFmtId="172" fontId="11" fillId="0" borderId="0" xfId="2" applyNumberFormat="1" applyFont="1" applyAlignment="1">
      <alignment horizontal="right" vertical="center"/>
    </xf>
    <xf numFmtId="172" fontId="11" fillId="0" borderId="0" xfId="2" applyNumberFormat="1" applyFont="1" applyBorder="1" applyAlignment="1">
      <alignment horizontal="right"/>
    </xf>
    <xf numFmtId="0" fontId="24" fillId="3" borderId="12" xfId="1" applyFont="1" applyFill="1" applyBorder="1" applyAlignment="1">
      <alignment horizontal="center" vertical="center"/>
    </xf>
    <xf numFmtId="41" fontId="10" fillId="0" borderId="5" xfId="2" applyFont="1" applyBorder="1" applyAlignment="1">
      <alignment vertical="center"/>
    </xf>
    <xf numFmtId="41" fontId="15" fillId="0" borderId="0" xfId="2" quotePrefix="1" applyFont="1" applyBorder="1" applyAlignment="1">
      <alignment horizontal="left" vertical="center"/>
    </xf>
    <xf numFmtId="41" fontId="0" fillId="0" borderId="0" xfId="2" applyFont="1"/>
    <xf numFmtId="41" fontId="10" fillId="0" borderId="0" xfId="2" applyFont="1" applyBorder="1"/>
    <xf numFmtId="3" fontId="14" fillId="0" borderId="1" xfId="0" applyNumberFormat="1" applyFont="1" applyFill="1" applyBorder="1"/>
    <xf numFmtId="167" fontId="10" fillId="0" borderId="0" xfId="6" applyFont="1" applyFill="1" applyBorder="1" applyAlignment="1">
      <alignment vertical="center" wrapText="1"/>
    </xf>
    <xf numFmtId="0" fontId="10" fillId="0" borderId="0" xfId="4" applyFont="1" applyBorder="1" applyAlignment="1"/>
    <xf numFmtId="0" fontId="10" fillId="0" borderId="0" xfId="3" applyFont="1" applyFill="1" applyBorder="1" applyAlignment="1">
      <alignment vertical="center"/>
    </xf>
    <xf numFmtId="0" fontId="38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39" fillId="2" borderId="15" xfId="1" applyFont="1" applyFill="1" applyBorder="1" applyAlignment="1" applyProtection="1">
      <alignment horizontal="center" vertical="center"/>
      <protection locked="0"/>
    </xf>
    <xf numFmtId="0" fontId="39" fillId="2" borderId="17" xfId="1" applyFont="1" applyFill="1" applyBorder="1" applyAlignment="1" applyProtection="1">
      <alignment horizontal="center" vertical="center"/>
      <protection locked="0"/>
    </xf>
    <xf numFmtId="0" fontId="10" fillId="6" borderId="5" xfId="3" applyFont="1" applyFill="1" applyBorder="1" applyAlignment="1">
      <alignment vertical="center"/>
    </xf>
    <xf numFmtId="0" fontId="10" fillId="6" borderId="0" xfId="3" applyFont="1" applyFill="1" applyBorder="1" applyAlignment="1">
      <alignment vertical="center"/>
    </xf>
    <xf numFmtId="0" fontId="16" fillId="6" borderId="1" xfId="3" applyFont="1" applyFill="1" applyBorder="1" applyAlignment="1">
      <alignment horizontal="right" vertical="center" wrapText="1"/>
    </xf>
    <xf numFmtId="0" fontId="10" fillId="6" borderId="1" xfId="3" applyFont="1" applyFill="1" applyBorder="1" applyAlignment="1">
      <alignment horizontal="right" vertical="center" wrapText="1"/>
    </xf>
    <xf numFmtId="0" fontId="25" fillId="0" borderId="0" xfId="3" quotePrefix="1" applyFont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1" applyFill="1" applyBorder="1" applyAlignment="1" applyProtection="1">
      <alignment horizontal="left" vertical="center"/>
      <protection locked="0"/>
    </xf>
    <xf numFmtId="0" fontId="4" fillId="2" borderId="16" xfId="1" applyFill="1" applyBorder="1" applyAlignment="1" applyProtection="1">
      <alignment horizontal="left" vertical="center"/>
      <protection locked="0"/>
    </xf>
    <xf numFmtId="0" fontId="4" fillId="2" borderId="15" xfId="1" applyFont="1" applyFill="1" applyBorder="1" applyAlignment="1" applyProtection="1">
      <alignment horizontal="left" vertical="center"/>
      <protection locked="0"/>
    </xf>
    <xf numFmtId="0" fontId="4" fillId="2" borderId="16" xfId="1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10" fillId="0" borderId="5" xfId="3" applyFont="1" applyBorder="1" applyAlignment="1">
      <alignment vertical="center"/>
    </xf>
    <xf numFmtId="0" fontId="25" fillId="0" borderId="0" xfId="3" applyFont="1" applyAlignment="1">
      <alignment horizontal="center" vertical="center"/>
    </xf>
    <xf numFmtId="0" fontId="16" fillId="6" borderId="5" xfId="3" applyFont="1" applyFill="1" applyBorder="1" applyAlignment="1">
      <alignment horizontal="center" vertical="center" wrapText="1"/>
    </xf>
    <xf numFmtId="0" fontId="16" fillId="6" borderId="0" xfId="3" applyFont="1" applyFill="1" applyBorder="1" applyAlignment="1">
      <alignment horizontal="center" vertical="center" wrapText="1"/>
    </xf>
    <xf numFmtId="0" fontId="16" fillId="6" borderId="1" xfId="3" applyFont="1" applyFill="1" applyBorder="1" applyAlignment="1">
      <alignment horizontal="center" vertical="center" wrapText="1"/>
    </xf>
    <xf numFmtId="0" fontId="16" fillId="6" borderId="4" xfId="3" applyFont="1" applyFill="1" applyBorder="1" applyAlignment="1">
      <alignment horizontal="center" vertical="center" wrapText="1"/>
    </xf>
    <xf numFmtId="0" fontId="16" fillId="6" borderId="3" xfId="3" applyFont="1" applyFill="1" applyBorder="1" applyAlignment="1">
      <alignment horizontal="center" vertical="center"/>
    </xf>
    <xf numFmtId="0" fontId="16" fillId="6" borderId="6" xfId="3" applyFont="1" applyFill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2" fontId="25" fillId="0" borderId="0" xfId="3" applyNumberFormat="1" applyFont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6" borderId="5" xfId="3" applyFont="1" applyFill="1" applyBorder="1" applyAlignment="1">
      <alignment horizontal="center" vertical="center" wrapText="1"/>
    </xf>
    <xf numFmtId="0" fontId="13" fillId="6" borderId="1" xfId="3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horizontal="center" vertical="center"/>
    </xf>
    <xf numFmtId="0" fontId="30" fillId="0" borderId="0" xfId="3" applyFont="1" applyBorder="1" applyAlignment="1">
      <alignment horizontal="center" vertical="center"/>
    </xf>
    <xf numFmtId="0" fontId="25" fillId="0" borderId="0" xfId="3" quotePrefix="1" applyFont="1" applyBorder="1" applyAlignment="1">
      <alignment horizontal="center" vertical="center"/>
    </xf>
    <xf numFmtId="0" fontId="16" fillId="6" borderId="2" xfId="3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/>
    </xf>
    <xf numFmtId="168" fontId="32" fillId="4" borderId="9" xfId="6" applyNumberFormat="1" applyFont="1" applyFill="1" applyBorder="1" applyAlignment="1">
      <alignment horizontal="center" vertical="center"/>
    </xf>
    <xf numFmtId="167" fontId="10" fillId="0" borderId="5" xfId="6" applyFont="1" applyFill="1" applyBorder="1" applyAlignment="1">
      <alignment horizontal="left" vertical="center" wrapText="1"/>
    </xf>
    <xf numFmtId="167" fontId="32" fillId="4" borderId="0" xfId="6" applyFont="1" applyFill="1" applyBorder="1" applyAlignment="1">
      <alignment horizontal="left" vertical="center" wrapText="1"/>
    </xf>
    <xf numFmtId="167" fontId="7" fillId="0" borderId="0" xfId="6" quotePrefix="1" applyFont="1" applyAlignment="1">
      <alignment horizontal="center"/>
    </xf>
    <xf numFmtId="167" fontId="7" fillId="0" borderId="0" xfId="6" applyFont="1" applyAlignment="1">
      <alignment horizontal="center"/>
    </xf>
    <xf numFmtId="167" fontId="7" fillId="0" borderId="0" xfId="6" quotePrefix="1" applyFont="1" applyBorder="1" applyAlignment="1">
      <alignment horizontal="center"/>
    </xf>
    <xf numFmtId="0" fontId="10" fillId="0" borderId="0" xfId="4" applyFont="1" applyBorder="1" applyAlignment="1">
      <alignment horizontal="left"/>
    </xf>
    <xf numFmtId="0" fontId="25" fillId="0" borderId="0" xfId="0" quotePrefix="1" applyFont="1" applyBorder="1" applyAlignment="1">
      <alignment horizontal="center" vertical="center"/>
    </xf>
    <xf numFmtId="0" fontId="25" fillId="0" borderId="1" xfId="0" quotePrefix="1" applyFont="1" applyBorder="1" applyAlignment="1">
      <alignment horizontal="center" vertical="center"/>
    </xf>
    <xf numFmtId="167" fontId="10" fillId="0" borderId="0" xfId="6" applyFont="1" applyFill="1" applyBorder="1" applyAlignment="1">
      <alignment horizontal="left" vertical="center" wrapText="1"/>
    </xf>
    <xf numFmtId="0" fontId="25" fillId="0" borderId="1" xfId="3" quotePrefix="1" applyFont="1" applyBorder="1" applyAlignment="1">
      <alignment horizontal="center" vertical="center"/>
    </xf>
    <xf numFmtId="0" fontId="10" fillId="0" borderId="5" xfId="3" applyFont="1" applyBorder="1" applyAlignment="1">
      <alignment horizontal="left" vertical="center"/>
    </xf>
    <xf numFmtId="2" fontId="25" fillId="0" borderId="7" xfId="3" applyNumberFormat="1" applyFont="1" applyBorder="1" applyAlignment="1">
      <alignment horizontal="center" vertical="center"/>
    </xf>
    <xf numFmtId="2" fontId="25" fillId="0" borderId="1" xfId="3" applyNumberFormat="1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2" fontId="25" fillId="0" borderId="0" xfId="3" applyNumberFormat="1" applyFont="1" applyBorder="1" applyAlignment="1">
      <alignment horizontal="center" vertical="center"/>
    </xf>
  </cellXfs>
  <cellStyles count="28">
    <cellStyle name="Hipervínculo" xfId="1" builtinId="8"/>
    <cellStyle name="Millares [0]" xfId="2" builtinId="6"/>
    <cellStyle name="Millares 2" xfId="11"/>
    <cellStyle name="Millares 3" xfId="12"/>
    <cellStyle name="Normal" xfId="0" builtinId="0"/>
    <cellStyle name="Normal 10" xfId="13"/>
    <cellStyle name="Normal 11" xfId="14"/>
    <cellStyle name="Normal 12" xfId="6"/>
    <cellStyle name="Normal 12 2" xfId="15"/>
    <cellStyle name="Normal 13" xfId="7"/>
    <cellStyle name="Normal 2" xfId="3"/>
    <cellStyle name="Normal 2 2" xfId="16"/>
    <cellStyle name="Normal 3" xfId="4"/>
    <cellStyle name="Normal 3 2" xfId="9"/>
    <cellStyle name="Normal 3 3" xfId="8"/>
    <cellStyle name="Normal 4" xfId="5"/>
    <cellStyle name="Normal 4 2" xfId="10"/>
    <cellStyle name="Normal 5" xfId="17"/>
    <cellStyle name="Normal 5 2" xfId="18"/>
    <cellStyle name="Normal 6" xfId="19"/>
    <cellStyle name="Normal 7" xfId="20"/>
    <cellStyle name="Normal 8" xfId="21"/>
    <cellStyle name="Normal 9" xfId="22"/>
    <cellStyle name="Notas 2" xfId="23"/>
    <cellStyle name="Porcentaje 2" xfId="24"/>
    <cellStyle name="Porcentaje 3" xfId="25"/>
    <cellStyle name="Porcentaje 4" xfId="26"/>
    <cellStyle name="Porcentaje 5" xfId="2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123825</xdr:rowOff>
    </xdr:from>
    <xdr:to>
      <xdr:col>11</xdr:col>
      <xdr:colOff>552945</xdr:colOff>
      <xdr:row>34</xdr:row>
      <xdr:rowOff>174625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123825"/>
          <a:ext cx="8699995" cy="655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114300</xdr:rowOff>
    </xdr:from>
    <xdr:to>
      <xdr:col>6</xdr:col>
      <xdr:colOff>389949</xdr:colOff>
      <xdr:row>24</xdr:row>
      <xdr:rowOff>28036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314325"/>
          <a:ext cx="4609524" cy="4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Users/Delfina/AppData/Local/Temp/2016/Repitentes%201995-2016.xlsx" TargetMode="External"/><Relationship Id="rId2" Type="http://schemas.openxmlformats.org/officeDocument/2006/relationships/hyperlink" Target="../../../../Users/Delfina/AppData/Local/Temp/2016/Repitentes%201995-2016.xlsx" TargetMode="External"/><Relationship Id="rId1" Type="http://schemas.openxmlformats.org/officeDocument/2006/relationships/hyperlink" Target="../../../../Users/Delfina/AppData/Local/Temp/2016/Repitentes%201995-2016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../../../../Users/Delfina/AppData/Local/Temp/2016/Repitentes%201995-2016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N1:P2"/>
  <sheetViews>
    <sheetView showGridLines="0" zoomScaleNormal="100" workbookViewId="0">
      <selection activeCell="N4" sqref="N4"/>
    </sheetView>
  </sheetViews>
  <sheetFormatPr baseColWidth="10" defaultRowHeight="15" x14ac:dyDescent="0.25"/>
  <cols>
    <col min="1" max="16384" width="11.42578125" style="19"/>
  </cols>
  <sheetData>
    <row r="1" spans="14:16" ht="15.75" thickBot="1" x14ac:dyDescent="0.3"/>
    <row r="2" spans="14:16" ht="16.5" thickBot="1" x14ac:dyDescent="0.3">
      <c r="N2" s="10"/>
      <c r="O2" s="110" t="s">
        <v>158</v>
      </c>
      <c r="P2" s="10"/>
    </row>
  </sheetData>
  <sheetProtection sheet="1" objects="1" scenarios="1"/>
  <hyperlinks>
    <hyperlink ref="O2" location="'CONTENIDO-INDICE'!A1" display="Indice"/>
  </hyperlinks>
  <printOptions horizontalCentered="1" verticalCentered="1"/>
  <pageMargins left="0.39370078740157483" right="0.39370078740157483" top="0.15748031496062992" bottom="0.15748031496062992" header="0.31496062992125984" footer="0.31496062992125984"/>
  <pageSetup scale="91" orientation="landscape" verticalDpi="300" r:id="rId1"/>
  <colBreaks count="1" manualBreakCount="1">
    <brk id="13" max="41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sqref="A1:XFD1048576"/>
    </sheetView>
  </sheetViews>
  <sheetFormatPr baseColWidth="10" defaultColWidth="6.28515625" defaultRowHeight="15" x14ac:dyDescent="0.25"/>
  <cols>
    <col min="1" max="1" width="12.85546875" style="1" customWidth="1"/>
    <col min="2" max="10" width="7.5703125" style="9" bestFit="1" customWidth="1"/>
    <col min="11" max="11" width="6.5703125" style="9" bestFit="1" customWidth="1"/>
    <col min="12" max="12" width="7.5703125" style="9" bestFit="1" customWidth="1"/>
    <col min="13" max="13" width="6.5703125" style="9" bestFit="1" customWidth="1"/>
    <col min="14" max="14" width="11.42578125" style="19" customWidth="1"/>
    <col min="15" max="244" width="11.42578125" style="1" customWidth="1"/>
    <col min="245" max="245" width="11.85546875" style="1" customWidth="1"/>
    <col min="246" max="16384" width="6.28515625" style="1"/>
  </cols>
  <sheetData>
    <row r="1" spans="1:14" s="10" customFormat="1" ht="16.5" thickBot="1" x14ac:dyDescent="0.3">
      <c r="A1" s="226" t="s">
        <v>270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9"/>
    </row>
    <row r="2" spans="1:14" s="10" customFormat="1" ht="16.5" thickBot="1" x14ac:dyDescent="0.3">
      <c r="A2" s="226" t="s">
        <v>122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110" t="s">
        <v>158</v>
      </c>
    </row>
    <row r="3" spans="1:14" s="10" customFormat="1" ht="15.75" x14ac:dyDescent="0.25">
      <c r="A3" s="226" t="s">
        <v>74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9"/>
    </row>
    <row r="4" spans="1:14" s="10" customFormat="1" ht="15.75" x14ac:dyDescent="0.25">
      <c r="A4" s="226" t="s">
        <v>78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9"/>
    </row>
    <row r="5" spans="1:14" s="10" customFormat="1" ht="16.5" thickBot="1" x14ac:dyDescent="0.3">
      <c r="A5" s="226" t="s">
        <v>259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9"/>
    </row>
    <row r="6" spans="1:14" ht="19.5" customHeight="1" thickBot="1" x14ac:dyDescent="0.25">
      <c r="A6" s="178" t="s">
        <v>70</v>
      </c>
      <c r="B6" s="179">
        <v>2010</v>
      </c>
      <c r="C6" s="179">
        <v>2011</v>
      </c>
      <c r="D6" s="179">
        <v>2012</v>
      </c>
      <c r="E6" s="179">
        <v>2013</v>
      </c>
      <c r="F6" s="179">
        <v>2014</v>
      </c>
      <c r="G6" s="179">
        <v>2015</v>
      </c>
      <c r="H6" s="179">
        <v>2016</v>
      </c>
      <c r="I6" s="179">
        <v>2017</v>
      </c>
      <c r="J6" s="179">
        <v>2018</v>
      </c>
      <c r="K6" s="179">
        <v>2019</v>
      </c>
      <c r="L6" s="179">
        <v>2020</v>
      </c>
      <c r="M6" s="179">
        <v>2021</v>
      </c>
      <c r="N6" s="45"/>
    </row>
    <row r="7" spans="1:14" ht="12.75" x14ac:dyDescent="0.2">
      <c r="N7" s="45"/>
    </row>
    <row r="8" spans="1:14" ht="15" customHeight="1" x14ac:dyDescent="0.2">
      <c r="A8" s="233" t="s">
        <v>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45"/>
    </row>
    <row r="9" spans="1:14" ht="15" customHeight="1" x14ac:dyDescent="0.2">
      <c r="A9" s="108" t="s">
        <v>9</v>
      </c>
      <c r="B9" s="106">
        <f t="shared" ref="B9:F9" si="0">+B11+B16</f>
        <v>7834</v>
      </c>
      <c r="C9" s="106">
        <f t="shared" si="0"/>
        <v>7822</v>
      </c>
      <c r="D9" s="106">
        <f t="shared" si="0"/>
        <v>8426</v>
      </c>
      <c r="E9" s="106">
        <f t="shared" si="0"/>
        <v>6794</v>
      </c>
      <c r="F9" s="106">
        <f t="shared" si="0"/>
        <v>6718</v>
      </c>
      <c r="G9" s="106">
        <f>+G11+G16</f>
        <v>7202</v>
      </c>
      <c r="H9" s="106">
        <f>+H11+H16</f>
        <v>6534</v>
      </c>
      <c r="I9" s="106">
        <f>+I11+I16</f>
        <v>5627</v>
      </c>
      <c r="J9" s="106">
        <f>+J11+J16</f>
        <v>6024</v>
      </c>
      <c r="K9" s="47">
        <f>+K11+K16</f>
        <v>4380</v>
      </c>
      <c r="L9" s="47">
        <v>5429</v>
      </c>
      <c r="M9" s="47">
        <v>3824</v>
      </c>
      <c r="N9" s="45"/>
    </row>
    <row r="10" spans="1:14" ht="15" customHeight="1" x14ac:dyDescent="0.2">
      <c r="A10" s="10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</row>
    <row r="11" spans="1:14" ht="15" customHeight="1" x14ac:dyDescent="0.2">
      <c r="A11" s="108" t="s">
        <v>18</v>
      </c>
      <c r="B11" s="47">
        <f t="shared" ref="B11:H11" si="1">+B12+B13+B14</f>
        <v>5471</v>
      </c>
      <c r="C11" s="47">
        <f t="shared" si="1"/>
        <v>5435</v>
      </c>
      <c r="D11" s="47">
        <f t="shared" si="1"/>
        <v>5888</v>
      </c>
      <c r="E11" s="47">
        <f t="shared" si="1"/>
        <v>4635</v>
      </c>
      <c r="F11" s="47">
        <f t="shared" si="1"/>
        <v>4654</v>
      </c>
      <c r="G11" s="47">
        <f t="shared" si="1"/>
        <v>5016</v>
      </c>
      <c r="H11" s="47">
        <f t="shared" si="1"/>
        <v>4534</v>
      </c>
      <c r="I11" s="47">
        <f>+I12+I13+I14</f>
        <v>3720</v>
      </c>
      <c r="J11" s="47">
        <f>+J12+J13+J14</f>
        <v>4051</v>
      </c>
      <c r="K11" s="47">
        <f>+K12+K13+K14</f>
        <v>3052</v>
      </c>
      <c r="L11" s="47">
        <v>3653</v>
      </c>
      <c r="M11" s="47">
        <v>2407</v>
      </c>
      <c r="N11" s="45"/>
    </row>
    <row r="12" spans="1:14" ht="15" customHeight="1" x14ac:dyDescent="0.2">
      <c r="A12" s="104" t="s">
        <v>19</v>
      </c>
      <c r="B12" s="41">
        <v>2212</v>
      </c>
      <c r="C12" s="41">
        <v>1726</v>
      </c>
      <c r="D12" s="41">
        <v>2012</v>
      </c>
      <c r="E12" s="41">
        <v>1520</v>
      </c>
      <c r="F12" s="41">
        <v>1651</v>
      </c>
      <c r="G12" s="41">
        <v>1774</v>
      </c>
      <c r="H12" s="41">
        <v>1594</v>
      </c>
      <c r="I12" s="41">
        <v>1301</v>
      </c>
      <c r="J12" s="41">
        <v>1407</v>
      </c>
      <c r="K12" s="41">
        <v>1018</v>
      </c>
      <c r="L12" s="41">
        <v>1100</v>
      </c>
      <c r="M12" s="41">
        <v>690</v>
      </c>
      <c r="N12" s="45"/>
    </row>
    <row r="13" spans="1:14" ht="15" customHeight="1" x14ac:dyDescent="0.2">
      <c r="A13" s="104" t="s">
        <v>20</v>
      </c>
      <c r="B13" s="41">
        <v>1851</v>
      </c>
      <c r="C13" s="41">
        <v>2083</v>
      </c>
      <c r="D13" s="41">
        <v>2226</v>
      </c>
      <c r="E13" s="41">
        <v>1815</v>
      </c>
      <c r="F13" s="41">
        <v>1694</v>
      </c>
      <c r="G13" s="41">
        <v>1841</v>
      </c>
      <c r="H13" s="41">
        <v>1607</v>
      </c>
      <c r="I13" s="41">
        <v>1434</v>
      </c>
      <c r="J13" s="41">
        <v>1591</v>
      </c>
      <c r="K13" s="41">
        <v>1179</v>
      </c>
      <c r="L13" s="41">
        <v>1456</v>
      </c>
      <c r="M13" s="41">
        <v>917</v>
      </c>
      <c r="N13" s="45"/>
    </row>
    <row r="14" spans="1:14" ht="15" customHeight="1" x14ac:dyDescent="0.2">
      <c r="A14" s="104" t="s">
        <v>21</v>
      </c>
      <c r="B14" s="41">
        <v>1408</v>
      </c>
      <c r="C14" s="41">
        <v>1626</v>
      </c>
      <c r="D14" s="41">
        <v>1650</v>
      </c>
      <c r="E14" s="41">
        <v>1300</v>
      </c>
      <c r="F14" s="41">
        <v>1309</v>
      </c>
      <c r="G14" s="41">
        <v>1401</v>
      </c>
      <c r="H14" s="41">
        <v>1333</v>
      </c>
      <c r="I14" s="41">
        <v>985</v>
      </c>
      <c r="J14" s="41">
        <v>1053</v>
      </c>
      <c r="K14" s="41">
        <v>855</v>
      </c>
      <c r="L14" s="41">
        <v>1097</v>
      </c>
      <c r="M14" s="41">
        <v>800</v>
      </c>
      <c r="N14" s="45"/>
    </row>
    <row r="15" spans="1:14" ht="15" customHeight="1" x14ac:dyDescent="0.2">
      <c r="A15" s="10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</row>
    <row r="16" spans="1:14" ht="27" customHeight="1" x14ac:dyDescent="0.2">
      <c r="A16" s="107" t="s">
        <v>71</v>
      </c>
      <c r="B16" s="47">
        <f t="shared" ref="B16:H16" si="2">+B17+B18</f>
        <v>2363</v>
      </c>
      <c r="C16" s="47">
        <f t="shared" si="2"/>
        <v>2387</v>
      </c>
      <c r="D16" s="47">
        <f t="shared" si="2"/>
        <v>2538</v>
      </c>
      <c r="E16" s="47">
        <f t="shared" si="2"/>
        <v>2159</v>
      </c>
      <c r="F16" s="47">
        <f t="shared" si="2"/>
        <v>2064</v>
      </c>
      <c r="G16" s="47">
        <f t="shared" si="2"/>
        <v>2186</v>
      </c>
      <c r="H16" s="47">
        <f t="shared" si="2"/>
        <v>2000</v>
      </c>
      <c r="I16" s="47">
        <f>+I17+I18</f>
        <v>1907</v>
      </c>
      <c r="J16" s="47">
        <f>+J17+J18</f>
        <v>1973</v>
      </c>
      <c r="K16" s="47">
        <f>+K17+K18</f>
        <v>1328</v>
      </c>
      <c r="L16" s="47">
        <v>1776</v>
      </c>
      <c r="M16" s="47">
        <v>1417</v>
      </c>
      <c r="N16" s="45"/>
    </row>
    <row r="17" spans="1:14" ht="15" customHeight="1" x14ac:dyDescent="0.2">
      <c r="A17" s="104" t="s">
        <v>22</v>
      </c>
      <c r="B17" s="41">
        <v>1664</v>
      </c>
      <c r="C17" s="41">
        <v>1642</v>
      </c>
      <c r="D17" s="41">
        <v>1721</v>
      </c>
      <c r="E17" s="41">
        <v>1394</v>
      </c>
      <c r="F17" s="41">
        <v>1365</v>
      </c>
      <c r="G17" s="41">
        <v>1564</v>
      </c>
      <c r="H17" s="41">
        <v>1338</v>
      </c>
      <c r="I17" s="41">
        <v>1298</v>
      </c>
      <c r="J17" s="41">
        <v>1329</v>
      </c>
      <c r="K17" s="41">
        <v>753</v>
      </c>
      <c r="L17" s="41">
        <v>1108</v>
      </c>
      <c r="M17" s="41">
        <v>829</v>
      </c>
      <c r="N17" s="45"/>
    </row>
    <row r="18" spans="1:14" ht="15" customHeight="1" x14ac:dyDescent="0.2">
      <c r="A18" s="104" t="s">
        <v>23</v>
      </c>
      <c r="B18" s="41">
        <v>699</v>
      </c>
      <c r="C18" s="41">
        <v>745</v>
      </c>
      <c r="D18" s="41">
        <v>817</v>
      </c>
      <c r="E18" s="41">
        <v>765</v>
      </c>
      <c r="F18" s="41">
        <v>699</v>
      </c>
      <c r="G18" s="41">
        <v>622</v>
      </c>
      <c r="H18" s="41">
        <v>662</v>
      </c>
      <c r="I18" s="41">
        <v>609</v>
      </c>
      <c r="J18" s="41">
        <v>644</v>
      </c>
      <c r="K18" s="41">
        <v>575</v>
      </c>
      <c r="L18" s="41">
        <v>668</v>
      </c>
      <c r="M18" s="41">
        <v>588</v>
      </c>
      <c r="N18" s="45"/>
    </row>
    <row r="19" spans="1:14" ht="15" customHeight="1" x14ac:dyDescent="0.2">
      <c r="A19" s="104" t="s">
        <v>24</v>
      </c>
      <c r="B19" s="41" t="s">
        <v>6</v>
      </c>
      <c r="C19" s="41" t="s">
        <v>6</v>
      </c>
      <c r="D19" s="41" t="s">
        <v>6</v>
      </c>
      <c r="E19" s="41" t="s">
        <v>6</v>
      </c>
      <c r="F19" s="41" t="s">
        <v>6</v>
      </c>
      <c r="G19" s="41" t="s">
        <v>6</v>
      </c>
      <c r="H19" s="41" t="s">
        <v>6</v>
      </c>
      <c r="I19" s="41" t="s">
        <v>6</v>
      </c>
      <c r="J19" s="41" t="s">
        <v>6</v>
      </c>
      <c r="K19" s="41" t="s">
        <v>6</v>
      </c>
      <c r="L19" s="41" t="s">
        <v>6</v>
      </c>
      <c r="M19" s="41" t="s">
        <v>6</v>
      </c>
      <c r="N19" s="45"/>
    </row>
    <row r="20" spans="1:14" ht="15" customHeight="1" x14ac:dyDescent="0.2">
      <c r="N20" s="45"/>
    </row>
    <row r="21" spans="1:14" ht="15" customHeight="1" x14ac:dyDescent="0.2">
      <c r="A21" s="233" t="s">
        <v>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45"/>
    </row>
    <row r="22" spans="1:14" s="6" customFormat="1" ht="15" customHeight="1" x14ac:dyDescent="0.2">
      <c r="A22" s="108" t="s">
        <v>9</v>
      </c>
      <c r="B22" s="55">
        <v>21.5</v>
      </c>
      <c r="C22" s="55">
        <v>21.7</v>
      </c>
      <c r="D22" s="55">
        <v>23.6</v>
      </c>
      <c r="E22" s="55">
        <v>18.899999999999999</v>
      </c>
      <c r="F22" s="55">
        <v>18.5</v>
      </c>
      <c r="G22" s="55">
        <v>19.899999999999999</v>
      </c>
      <c r="H22" s="55">
        <v>18.748923959827835</v>
      </c>
      <c r="I22" s="55">
        <v>16.840246603220208</v>
      </c>
      <c r="J22" s="55">
        <v>18.271709787982651</v>
      </c>
      <c r="K22" s="55">
        <v>12.7</v>
      </c>
      <c r="L22" s="55">
        <v>16.880169143709971</v>
      </c>
      <c r="M22" s="55">
        <v>10.371013234975049</v>
      </c>
      <c r="N22" s="45"/>
    </row>
    <row r="23" spans="1:14" ht="15" customHeight="1" x14ac:dyDescent="0.2">
      <c r="A23" s="10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15" customHeight="1" x14ac:dyDescent="0.2">
      <c r="A24" s="108" t="s">
        <v>18</v>
      </c>
      <c r="B24" s="55">
        <v>23.7</v>
      </c>
      <c r="C24" s="55">
        <f>+C11/22784*100</f>
        <v>23.854459269662922</v>
      </c>
      <c r="D24" s="55">
        <v>26.7</v>
      </c>
      <c r="E24" s="55">
        <v>21.2</v>
      </c>
      <c r="F24" s="55">
        <v>21.1</v>
      </c>
      <c r="G24" s="55">
        <v>23</v>
      </c>
      <c r="H24" s="55">
        <v>22.03431015211158</v>
      </c>
      <c r="I24" s="55">
        <v>19.588226001790321</v>
      </c>
      <c r="J24" s="55">
        <v>22.286405897562855</v>
      </c>
      <c r="K24" s="55">
        <v>23.4</v>
      </c>
      <c r="L24" s="55">
        <v>21.870322696521583</v>
      </c>
      <c r="M24" s="55">
        <v>13.967388150641211</v>
      </c>
      <c r="N24" s="45"/>
    </row>
    <row r="25" spans="1:14" ht="15" customHeight="1" x14ac:dyDescent="0.2">
      <c r="A25" s="104" t="s">
        <v>19</v>
      </c>
      <c r="B25" s="42">
        <v>24.5</v>
      </c>
      <c r="C25" s="42">
        <v>20</v>
      </c>
      <c r="D25" s="42">
        <v>23.8</v>
      </c>
      <c r="E25" s="42">
        <v>18.7</v>
      </c>
      <c r="F25" s="42">
        <v>20.7</v>
      </c>
      <c r="G25" s="42">
        <v>22.6</v>
      </c>
      <c r="H25" s="42">
        <v>22.129668193808136</v>
      </c>
      <c r="I25" s="42">
        <v>19.917330067360687</v>
      </c>
      <c r="J25" s="42">
        <v>23.961171662125341</v>
      </c>
      <c r="K25" s="42">
        <v>19.600000000000001</v>
      </c>
      <c r="L25" s="42">
        <v>23.236163920574569</v>
      </c>
      <c r="M25" s="42">
        <v>14.680851063829786</v>
      </c>
      <c r="N25" s="45"/>
    </row>
    <row r="26" spans="1:14" ht="15" customHeight="1" x14ac:dyDescent="0.2">
      <c r="A26" s="104" t="s">
        <v>20</v>
      </c>
      <c r="B26" s="42">
        <v>23.8</v>
      </c>
      <c r="C26" s="42">
        <v>27.6</v>
      </c>
      <c r="D26" s="42">
        <v>30.2</v>
      </c>
      <c r="E26" s="42">
        <v>24.6</v>
      </c>
      <c r="F26" s="42">
        <v>22.9</v>
      </c>
      <c r="G26" s="42">
        <v>25.6</v>
      </c>
      <c r="H26" s="42">
        <v>23.242695979172691</v>
      </c>
      <c r="I26" s="42">
        <v>22.388758782201403</v>
      </c>
      <c r="J26" s="42">
        <v>25.039345294302802</v>
      </c>
      <c r="K26" s="42">
        <v>18.899999999999999</v>
      </c>
      <c r="L26" s="42">
        <v>25.651867512332625</v>
      </c>
      <c r="M26" s="42">
        <v>15.715509854327337</v>
      </c>
      <c r="N26" s="45"/>
    </row>
    <row r="27" spans="1:14" ht="15" customHeight="1" x14ac:dyDescent="0.2">
      <c r="A27" s="104" t="s">
        <v>21</v>
      </c>
      <c r="B27" s="42">
        <v>22.4</v>
      </c>
      <c r="C27" s="42">
        <v>24.5</v>
      </c>
      <c r="D27" s="42">
        <v>26.4</v>
      </c>
      <c r="E27" s="42">
        <v>20.3</v>
      </c>
      <c r="F27" s="42">
        <v>19.5</v>
      </c>
      <c r="G27" s="42">
        <v>20.7</v>
      </c>
      <c r="H27" s="42">
        <v>20.634674922600617</v>
      </c>
      <c r="I27" s="42">
        <v>16.270234555665674</v>
      </c>
      <c r="J27" s="42">
        <v>17.694505125189046</v>
      </c>
      <c r="K27" s="42">
        <v>12.6</v>
      </c>
      <c r="L27" s="42">
        <v>17.432067376450025</v>
      </c>
      <c r="M27" s="42">
        <v>11.943863839952225</v>
      </c>
      <c r="N27" s="45"/>
    </row>
    <row r="28" spans="1:14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</row>
    <row r="29" spans="1:14" ht="21" customHeight="1" x14ac:dyDescent="0.2">
      <c r="A29" s="107" t="s">
        <v>71</v>
      </c>
      <c r="B29" s="55">
        <v>17.8</v>
      </c>
      <c r="C29" s="55">
        <f>+C16/13223*100</f>
        <v>18.051879301217575</v>
      </c>
      <c r="D29" s="55">
        <v>18.5</v>
      </c>
      <c r="E29" s="55">
        <v>15.3</v>
      </c>
      <c r="F29" s="55">
        <v>14.4</v>
      </c>
      <c r="G29" s="55">
        <v>15.2</v>
      </c>
      <c r="H29" s="55">
        <v>14.012471099278359</v>
      </c>
      <c r="I29" s="55">
        <v>13.221937183664981</v>
      </c>
      <c r="J29" s="55">
        <v>13.33829096809086</v>
      </c>
      <c r="K29" s="55">
        <v>8.1</v>
      </c>
      <c r="L29" s="55">
        <v>11.488453328158354</v>
      </c>
      <c r="M29" s="55">
        <v>7.2152349915983498</v>
      </c>
      <c r="N29" s="45"/>
    </row>
    <row r="30" spans="1:14" ht="15" customHeight="1" x14ac:dyDescent="0.2">
      <c r="A30" s="104" t="s">
        <v>22</v>
      </c>
      <c r="B30" s="42">
        <v>21.3</v>
      </c>
      <c r="C30" s="42">
        <v>21.5</v>
      </c>
      <c r="D30" s="42">
        <v>21.1</v>
      </c>
      <c r="E30" s="42">
        <v>17.3</v>
      </c>
      <c r="F30" s="42">
        <v>16.8</v>
      </c>
      <c r="G30" s="42">
        <v>18.7</v>
      </c>
      <c r="H30" s="42">
        <v>16.714553404122423</v>
      </c>
      <c r="I30" s="42">
        <v>15.565415517448136</v>
      </c>
      <c r="J30" s="42">
        <v>15.69437883797827</v>
      </c>
      <c r="K30" s="42">
        <v>9.1999999999999993</v>
      </c>
      <c r="L30" s="42">
        <v>12.904728627999068</v>
      </c>
      <c r="M30" s="42">
        <v>8.2323733862959276</v>
      </c>
      <c r="N30" s="45"/>
    </row>
    <row r="31" spans="1:14" ht="15" customHeight="1" x14ac:dyDescent="0.2">
      <c r="A31" s="104" t="s">
        <v>23</v>
      </c>
      <c r="B31" s="42">
        <v>12.7</v>
      </c>
      <c r="C31" s="42">
        <v>13.3</v>
      </c>
      <c r="D31" s="42">
        <v>14.8</v>
      </c>
      <c r="E31" s="42">
        <v>12.8</v>
      </c>
      <c r="F31" s="42">
        <v>11.3</v>
      </c>
      <c r="G31" s="42">
        <v>10.3</v>
      </c>
      <c r="H31" s="42">
        <v>10.561582641991066</v>
      </c>
      <c r="I31" s="42">
        <v>10.009861932938856</v>
      </c>
      <c r="J31" s="42">
        <v>10.183428209993675</v>
      </c>
      <c r="K31" s="42">
        <v>7</v>
      </c>
      <c r="L31" s="42">
        <v>9.7191910373926973</v>
      </c>
      <c r="M31" s="42">
        <v>6.1448427212874908</v>
      </c>
      <c r="N31" s="45"/>
    </row>
    <row r="32" spans="1:14" ht="15" customHeight="1" thickBot="1" x14ac:dyDescent="0.25">
      <c r="A32" s="105" t="s">
        <v>24</v>
      </c>
      <c r="B32" s="73" t="s">
        <v>6</v>
      </c>
      <c r="C32" s="73" t="s">
        <v>6</v>
      </c>
      <c r="D32" s="73" t="s">
        <v>6</v>
      </c>
      <c r="E32" s="73" t="s">
        <v>6</v>
      </c>
      <c r="F32" s="73" t="s">
        <v>6</v>
      </c>
      <c r="G32" s="73" t="s">
        <v>6</v>
      </c>
      <c r="H32" s="73" t="s">
        <v>6</v>
      </c>
      <c r="I32" s="73" t="s">
        <v>6</v>
      </c>
      <c r="J32" s="73" t="s">
        <v>6</v>
      </c>
      <c r="K32" s="73" t="s">
        <v>6</v>
      </c>
      <c r="L32" s="73" t="s">
        <v>6</v>
      </c>
      <c r="M32" s="73" t="s">
        <v>6</v>
      </c>
      <c r="N32" s="45"/>
    </row>
    <row r="33" spans="1:13" x14ac:dyDescent="0.25">
      <c r="A33" s="225" t="s">
        <v>260</v>
      </c>
      <c r="B33" s="225"/>
      <c r="C33" s="225"/>
      <c r="D33" s="225"/>
      <c r="E33" s="225"/>
      <c r="F33" s="225"/>
      <c r="G33" s="225"/>
      <c r="H33" s="225"/>
      <c r="I33" s="225"/>
      <c r="J33" s="40"/>
      <c r="K33" s="40"/>
      <c r="L33" s="40"/>
      <c r="M33" s="40"/>
    </row>
    <row r="34" spans="1:13" x14ac:dyDescent="0.25">
      <c r="A34" s="6"/>
    </row>
  </sheetData>
  <mergeCells count="8">
    <mergeCell ref="A33:I33"/>
    <mergeCell ref="A8:M8"/>
    <mergeCell ref="A21:M21"/>
    <mergeCell ref="A1:M1"/>
    <mergeCell ref="A2:M2"/>
    <mergeCell ref="A3:M3"/>
    <mergeCell ref="A4:M4"/>
    <mergeCell ref="A5:M5"/>
  </mergeCells>
  <hyperlinks>
    <hyperlink ref="N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activeCell="Q15" sqref="Q15"/>
    </sheetView>
  </sheetViews>
  <sheetFormatPr baseColWidth="10" defaultColWidth="6.28515625" defaultRowHeight="15" x14ac:dyDescent="0.25"/>
  <cols>
    <col min="1" max="1" width="12.85546875" style="1" customWidth="1"/>
    <col min="2" max="10" width="7.5703125" style="9" bestFit="1" customWidth="1"/>
    <col min="11" max="11" width="6.5703125" style="9" bestFit="1" customWidth="1"/>
    <col min="12" max="12" width="7.5703125" style="9" bestFit="1" customWidth="1"/>
    <col min="13" max="13" width="6.5703125" style="9" bestFit="1" customWidth="1"/>
    <col min="14" max="14" width="11.42578125" style="19" customWidth="1"/>
    <col min="15" max="244" width="11.42578125" style="1" customWidth="1"/>
    <col min="245" max="245" width="11.85546875" style="1" customWidth="1"/>
    <col min="246" max="16384" width="6.28515625" style="1"/>
  </cols>
  <sheetData>
    <row r="1" spans="1:14" s="10" customFormat="1" ht="16.5" thickBot="1" x14ac:dyDescent="0.3">
      <c r="A1" s="226" t="s">
        <v>80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9"/>
    </row>
    <row r="2" spans="1:14" s="10" customFormat="1" ht="16.5" thickBot="1" x14ac:dyDescent="0.3">
      <c r="A2" s="226" t="s">
        <v>261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110" t="s">
        <v>158</v>
      </c>
    </row>
    <row r="3" spans="1:14" s="10" customFormat="1" ht="15.75" x14ac:dyDescent="0.25">
      <c r="A3" s="226" t="s">
        <v>74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9"/>
    </row>
    <row r="4" spans="1:14" s="10" customFormat="1" ht="15.75" x14ac:dyDescent="0.25">
      <c r="A4" s="226" t="s">
        <v>78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9"/>
    </row>
    <row r="5" spans="1:14" s="10" customFormat="1" ht="16.5" thickBot="1" x14ac:dyDescent="0.3">
      <c r="A5" s="226" t="s">
        <v>259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9"/>
    </row>
    <row r="6" spans="1:14" ht="19.5" customHeight="1" thickBot="1" x14ac:dyDescent="0.25">
      <c r="A6" s="178" t="s">
        <v>70</v>
      </c>
      <c r="B6" s="179">
        <v>2010</v>
      </c>
      <c r="C6" s="179">
        <v>2011</v>
      </c>
      <c r="D6" s="179">
        <v>2012</v>
      </c>
      <c r="E6" s="179">
        <v>2013</v>
      </c>
      <c r="F6" s="179">
        <v>2014</v>
      </c>
      <c r="G6" s="179">
        <v>2015</v>
      </c>
      <c r="H6" s="179">
        <v>2016</v>
      </c>
      <c r="I6" s="179">
        <v>2017</v>
      </c>
      <c r="J6" s="179">
        <v>2018</v>
      </c>
      <c r="K6" s="179">
        <v>2019</v>
      </c>
      <c r="L6" s="179">
        <v>2020</v>
      </c>
      <c r="M6" s="179">
        <v>2021</v>
      </c>
      <c r="N6" s="45"/>
    </row>
    <row r="7" spans="1:14" ht="12.75" x14ac:dyDescent="0.2">
      <c r="N7" s="45"/>
    </row>
    <row r="8" spans="1:14" ht="15" customHeight="1" x14ac:dyDescent="0.2">
      <c r="A8" s="233" t="s">
        <v>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45"/>
    </row>
    <row r="9" spans="1:14" ht="15" customHeight="1" x14ac:dyDescent="0.2">
      <c r="A9" s="108" t="s">
        <v>9</v>
      </c>
      <c r="B9" s="106">
        <f t="shared" ref="B9:K9" si="0">+B16</f>
        <v>32</v>
      </c>
      <c r="C9" s="106">
        <f t="shared" si="0"/>
        <v>22</v>
      </c>
      <c r="D9" s="106">
        <f t="shared" si="0"/>
        <v>12</v>
      </c>
      <c r="E9" s="106">
        <f t="shared" si="0"/>
        <v>20</v>
      </c>
      <c r="F9" s="106">
        <f t="shared" si="0"/>
        <v>297</v>
      </c>
      <c r="G9" s="106">
        <f t="shared" si="0"/>
        <v>60</v>
      </c>
      <c r="H9" s="106">
        <f t="shared" si="0"/>
        <v>116</v>
      </c>
      <c r="I9" s="106">
        <f t="shared" si="0"/>
        <v>27</v>
      </c>
      <c r="J9" s="106">
        <f t="shared" si="0"/>
        <v>42</v>
      </c>
      <c r="K9" s="47">
        <f t="shared" si="0"/>
        <v>161</v>
      </c>
      <c r="L9" s="47">
        <v>54</v>
      </c>
      <c r="M9" s="47">
        <v>105</v>
      </c>
      <c r="N9" s="45"/>
    </row>
    <row r="10" spans="1:14" ht="15" customHeight="1" x14ac:dyDescent="0.2">
      <c r="A10" s="10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</row>
    <row r="11" spans="1:14" ht="15" customHeight="1" x14ac:dyDescent="0.2">
      <c r="A11" s="108" t="s">
        <v>18</v>
      </c>
      <c r="B11" s="47" t="s">
        <v>6</v>
      </c>
      <c r="C11" s="47" t="s">
        <v>6</v>
      </c>
      <c r="D11" s="47" t="s">
        <v>6</v>
      </c>
      <c r="E11" s="47" t="s">
        <v>6</v>
      </c>
      <c r="F11" s="47" t="s">
        <v>6</v>
      </c>
      <c r="G11" s="47" t="s">
        <v>6</v>
      </c>
      <c r="H11" s="47" t="s">
        <v>6</v>
      </c>
      <c r="I11" s="47" t="s">
        <v>6</v>
      </c>
      <c r="J11" s="47" t="s">
        <v>6</v>
      </c>
      <c r="K11" s="47" t="s">
        <v>6</v>
      </c>
      <c r="L11" s="47" t="s">
        <v>6</v>
      </c>
      <c r="M11" s="47" t="s">
        <v>6</v>
      </c>
      <c r="N11" s="45"/>
    </row>
    <row r="12" spans="1:14" ht="15" customHeight="1" x14ac:dyDescent="0.2">
      <c r="A12" s="104" t="s">
        <v>19</v>
      </c>
      <c r="B12" s="41" t="s">
        <v>6</v>
      </c>
      <c r="C12" s="41" t="s">
        <v>6</v>
      </c>
      <c r="D12" s="41" t="s">
        <v>6</v>
      </c>
      <c r="E12" s="41" t="s">
        <v>6</v>
      </c>
      <c r="F12" s="41" t="s">
        <v>6</v>
      </c>
      <c r="G12" s="41" t="s">
        <v>6</v>
      </c>
      <c r="H12" s="41" t="s">
        <v>6</v>
      </c>
      <c r="I12" s="41" t="s">
        <v>6</v>
      </c>
      <c r="J12" s="41" t="s">
        <v>6</v>
      </c>
      <c r="K12" s="41" t="s">
        <v>6</v>
      </c>
      <c r="L12" s="41" t="s">
        <v>6</v>
      </c>
      <c r="M12" s="41" t="s">
        <v>6</v>
      </c>
      <c r="N12" s="45"/>
    </row>
    <row r="13" spans="1:14" ht="15" customHeight="1" x14ac:dyDescent="0.2">
      <c r="A13" s="104" t="s">
        <v>20</v>
      </c>
      <c r="B13" s="41" t="s">
        <v>6</v>
      </c>
      <c r="C13" s="41" t="s">
        <v>6</v>
      </c>
      <c r="D13" s="41" t="s">
        <v>6</v>
      </c>
      <c r="E13" s="41" t="s">
        <v>6</v>
      </c>
      <c r="F13" s="41" t="s">
        <v>6</v>
      </c>
      <c r="G13" s="41" t="s">
        <v>6</v>
      </c>
      <c r="H13" s="41" t="s">
        <v>6</v>
      </c>
      <c r="I13" s="41" t="s">
        <v>6</v>
      </c>
      <c r="J13" s="41" t="s">
        <v>6</v>
      </c>
      <c r="K13" s="41" t="s">
        <v>6</v>
      </c>
      <c r="L13" s="41" t="s">
        <v>6</v>
      </c>
      <c r="M13" s="41" t="s">
        <v>6</v>
      </c>
      <c r="N13" s="45"/>
    </row>
    <row r="14" spans="1:14" ht="15" customHeight="1" x14ac:dyDescent="0.2">
      <c r="A14" s="104" t="s">
        <v>21</v>
      </c>
      <c r="B14" s="41" t="s">
        <v>6</v>
      </c>
      <c r="C14" s="41" t="s">
        <v>6</v>
      </c>
      <c r="D14" s="41" t="s">
        <v>6</v>
      </c>
      <c r="E14" s="41" t="s">
        <v>6</v>
      </c>
      <c r="F14" s="41" t="s">
        <v>6</v>
      </c>
      <c r="G14" s="41" t="s">
        <v>6</v>
      </c>
      <c r="H14" s="41" t="s">
        <v>6</v>
      </c>
      <c r="I14" s="41" t="s">
        <v>6</v>
      </c>
      <c r="J14" s="41" t="s">
        <v>6</v>
      </c>
      <c r="K14" s="41" t="s">
        <v>6</v>
      </c>
      <c r="L14" s="41" t="s">
        <v>6</v>
      </c>
      <c r="M14" s="41" t="s">
        <v>6</v>
      </c>
      <c r="N14" s="45"/>
    </row>
    <row r="15" spans="1:14" ht="15" customHeight="1" x14ac:dyDescent="0.2">
      <c r="A15" s="10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</row>
    <row r="16" spans="1:14" ht="27" customHeight="1" x14ac:dyDescent="0.2">
      <c r="A16" s="107" t="s">
        <v>71</v>
      </c>
      <c r="B16" s="47">
        <f t="shared" ref="B16:F16" si="1">+B17+B18+B19</f>
        <v>32</v>
      </c>
      <c r="C16" s="47">
        <f t="shared" si="1"/>
        <v>22</v>
      </c>
      <c r="D16" s="47">
        <f t="shared" si="1"/>
        <v>12</v>
      </c>
      <c r="E16" s="47">
        <f t="shared" si="1"/>
        <v>20</v>
      </c>
      <c r="F16" s="47">
        <f t="shared" si="1"/>
        <v>297</v>
      </c>
      <c r="G16" s="47">
        <f>+G17+G18+G19</f>
        <v>60</v>
      </c>
      <c r="H16" s="47">
        <f>+H17+H18+H19</f>
        <v>116</v>
      </c>
      <c r="I16" s="47">
        <f>+I17+I18+I19</f>
        <v>27</v>
      </c>
      <c r="J16" s="47">
        <f>+J17+J18+J19</f>
        <v>42</v>
      </c>
      <c r="K16" s="47">
        <f>+K17+K18+K19</f>
        <v>161</v>
      </c>
      <c r="L16" s="47">
        <v>54</v>
      </c>
      <c r="M16" s="47">
        <v>105</v>
      </c>
      <c r="N16" s="45"/>
    </row>
    <row r="17" spans="1:14" ht="15" customHeight="1" x14ac:dyDescent="0.2">
      <c r="A17" s="104" t="s">
        <v>22</v>
      </c>
      <c r="B17" s="41">
        <v>6</v>
      </c>
      <c r="C17" s="41">
        <v>10</v>
      </c>
      <c r="D17" s="41">
        <v>4</v>
      </c>
      <c r="E17" s="41">
        <v>12</v>
      </c>
      <c r="F17" s="41">
        <v>171</v>
      </c>
      <c r="G17" s="41">
        <v>35</v>
      </c>
      <c r="H17" s="41">
        <v>64</v>
      </c>
      <c r="I17" s="41">
        <v>5</v>
      </c>
      <c r="J17" s="41">
        <v>6</v>
      </c>
      <c r="K17" s="41">
        <v>51</v>
      </c>
      <c r="L17" s="41">
        <v>13</v>
      </c>
      <c r="M17" s="41">
        <v>39</v>
      </c>
      <c r="N17" s="45"/>
    </row>
    <row r="18" spans="1:14" ht="15" customHeight="1" x14ac:dyDescent="0.2">
      <c r="A18" s="104" t="s">
        <v>23</v>
      </c>
      <c r="B18" s="41">
        <v>10</v>
      </c>
      <c r="C18" s="41">
        <v>6</v>
      </c>
      <c r="D18" s="41">
        <v>1</v>
      </c>
      <c r="E18" s="41">
        <v>4</v>
      </c>
      <c r="F18" s="41">
        <v>97</v>
      </c>
      <c r="G18" s="41">
        <v>21</v>
      </c>
      <c r="H18" s="41">
        <v>33</v>
      </c>
      <c r="I18" s="41">
        <v>10</v>
      </c>
      <c r="J18" s="41">
        <v>19</v>
      </c>
      <c r="K18" s="41">
        <v>69</v>
      </c>
      <c r="L18" s="41">
        <v>18</v>
      </c>
      <c r="M18" s="41">
        <v>48</v>
      </c>
      <c r="N18" s="45"/>
    </row>
    <row r="19" spans="1:14" ht="15" customHeight="1" x14ac:dyDescent="0.2">
      <c r="A19" s="104" t="s">
        <v>24</v>
      </c>
      <c r="B19" s="41">
        <v>16</v>
      </c>
      <c r="C19" s="41">
        <v>6</v>
      </c>
      <c r="D19" s="41">
        <v>7</v>
      </c>
      <c r="E19" s="41">
        <v>4</v>
      </c>
      <c r="F19" s="41">
        <v>29</v>
      </c>
      <c r="G19" s="41">
        <v>4</v>
      </c>
      <c r="H19" s="41">
        <v>19</v>
      </c>
      <c r="I19" s="41">
        <v>12</v>
      </c>
      <c r="J19" s="41">
        <v>17</v>
      </c>
      <c r="K19" s="41">
        <v>41</v>
      </c>
      <c r="L19" s="41">
        <v>23</v>
      </c>
      <c r="M19" s="41">
        <v>18</v>
      </c>
      <c r="N19" s="45"/>
    </row>
    <row r="20" spans="1:14" ht="15" customHeight="1" x14ac:dyDescent="0.2">
      <c r="N20" s="45"/>
    </row>
    <row r="21" spans="1:14" ht="15" customHeight="1" x14ac:dyDescent="0.2">
      <c r="A21" s="233" t="s">
        <v>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45"/>
    </row>
    <row r="22" spans="1:14" s="6" customFormat="1" ht="15" customHeight="1" x14ac:dyDescent="0.2">
      <c r="A22" s="108" t="s">
        <v>9</v>
      </c>
      <c r="B22" s="55">
        <v>1.4</v>
      </c>
      <c r="C22" s="55">
        <v>0.7</v>
      </c>
      <c r="D22" s="55">
        <v>0.2</v>
      </c>
      <c r="E22" s="55">
        <v>0.2</v>
      </c>
      <c r="F22" s="55">
        <v>2.6</v>
      </c>
      <c r="G22" s="55">
        <v>0.5</v>
      </c>
      <c r="H22" s="55">
        <v>0.86806854748185291</v>
      </c>
      <c r="I22" s="55">
        <v>0.18988677122160491</v>
      </c>
      <c r="J22" s="55">
        <v>0.28033640368442131</v>
      </c>
      <c r="K22" s="55">
        <v>1</v>
      </c>
      <c r="L22" s="55">
        <v>0.29766826525549855</v>
      </c>
      <c r="M22" s="55">
        <v>0.51647811116576481</v>
      </c>
      <c r="N22" s="45"/>
    </row>
    <row r="23" spans="1:14" ht="15" customHeight="1" x14ac:dyDescent="0.2">
      <c r="A23" s="10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15" customHeight="1" x14ac:dyDescent="0.2">
      <c r="A24" s="108" t="s">
        <v>18</v>
      </c>
      <c r="B24" s="55" t="s">
        <v>6</v>
      </c>
      <c r="C24" s="55" t="s">
        <v>6</v>
      </c>
      <c r="D24" s="55" t="s">
        <v>6</v>
      </c>
      <c r="E24" s="55" t="s">
        <v>6</v>
      </c>
      <c r="F24" s="55" t="s">
        <v>6</v>
      </c>
      <c r="G24" s="55" t="s">
        <v>6</v>
      </c>
      <c r="H24" s="55" t="s">
        <v>6</v>
      </c>
      <c r="I24" s="55" t="s">
        <v>6</v>
      </c>
      <c r="J24" s="55" t="s">
        <v>6</v>
      </c>
      <c r="K24" s="55" t="s">
        <v>6</v>
      </c>
      <c r="L24" s="55" t="s">
        <v>6</v>
      </c>
      <c r="M24" s="55" t="s">
        <v>6</v>
      </c>
      <c r="N24" s="45"/>
    </row>
    <row r="25" spans="1:14" ht="15" customHeight="1" x14ac:dyDescent="0.2">
      <c r="A25" s="104" t="s">
        <v>19</v>
      </c>
      <c r="B25" s="42" t="s">
        <v>6</v>
      </c>
      <c r="C25" s="42" t="s">
        <v>6</v>
      </c>
      <c r="D25" s="42" t="s">
        <v>6</v>
      </c>
      <c r="E25" s="42" t="s">
        <v>6</v>
      </c>
      <c r="F25" s="42" t="s">
        <v>6</v>
      </c>
      <c r="G25" s="42" t="s">
        <v>6</v>
      </c>
      <c r="H25" s="42" t="s">
        <v>6</v>
      </c>
      <c r="I25" s="42" t="s">
        <v>6</v>
      </c>
      <c r="J25" s="42" t="s">
        <v>6</v>
      </c>
      <c r="K25" s="42" t="s">
        <v>6</v>
      </c>
      <c r="L25" s="42" t="s">
        <v>6</v>
      </c>
      <c r="M25" s="42" t="s">
        <v>6</v>
      </c>
      <c r="N25" s="45"/>
    </row>
    <row r="26" spans="1:14" ht="15" customHeight="1" x14ac:dyDescent="0.2">
      <c r="A26" s="104" t="s">
        <v>20</v>
      </c>
      <c r="B26" s="42" t="s">
        <v>6</v>
      </c>
      <c r="C26" s="42" t="s">
        <v>6</v>
      </c>
      <c r="D26" s="42" t="s">
        <v>6</v>
      </c>
      <c r="E26" s="42" t="s">
        <v>6</v>
      </c>
      <c r="F26" s="42" t="s">
        <v>6</v>
      </c>
      <c r="G26" s="42" t="s">
        <v>6</v>
      </c>
      <c r="H26" s="42" t="s">
        <v>6</v>
      </c>
      <c r="I26" s="42" t="s">
        <v>6</v>
      </c>
      <c r="J26" s="42" t="s">
        <v>6</v>
      </c>
      <c r="K26" s="42" t="s">
        <v>6</v>
      </c>
      <c r="L26" s="42" t="s">
        <v>6</v>
      </c>
      <c r="M26" s="42" t="s">
        <v>6</v>
      </c>
      <c r="N26" s="45"/>
    </row>
    <row r="27" spans="1:14" ht="15" customHeight="1" x14ac:dyDescent="0.2">
      <c r="A27" s="104" t="s">
        <v>21</v>
      </c>
      <c r="B27" s="42" t="s">
        <v>6</v>
      </c>
      <c r="C27" s="42" t="s">
        <v>6</v>
      </c>
      <c r="D27" s="42" t="s">
        <v>6</v>
      </c>
      <c r="E27" s="42" t="s">
        <v>6</v>
      </c>
      <c r="F27" s="42" t="s">
        <v>6</v>
      </c>
      <c r="G27" s="42" t="s">
        <v>6</v>
      </c>
      <c r="H27" s="42" t="s">
        <v>6</v>
      </c>
      <c r="I27" s="42" t="s">
        <v>6</v>
      </c>
      <c r="J27" s="42" t="s">
        <v>6</v>
      </c>
      <c r="K27" s="42" t="s">
        <v>6</v>
      </c>
      <c r="L27" s="42" t="s">
        <v>6</v>
      </c>
      <c r="M27" s="42" t="s">
        <v>6</v>
      </c>
      <c r="N27" s="45"/>
    </row>
    <row r="28" spans="1:14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</row>
    <row r="29" spans="1:14" ht="21" customHeight="1" x14ac:dyDescent="0.2">
      <c r="A29" s="107" t="s">
        <v>71</v>
      </c>
      <c r="B29" s="55">
        <v>1.4</v>
      </c>
      <c r="C29" s="55">
        <f>0.00723922342875946*100</f>
        <v>0.72392234287594592</v>
      </c>
      <c r="D29" s="55">
        <v>0.2</v>
      </c>
      <c r="E29" s="55">
        <v>0.2</v>
      </c>
      <c r="F29" s="55">
        <v>2.6</v>
      </c>
      <c r="G29" s="55">
        <v>0.5</v>
      </c>
      <c r="H29" s="55">
        <v>0.86806854748185291</v>
      </c>
      <c r="I29" s="55">
        <v>0.18988677122160491</v>
      </c>
      <c r="J29" s="55">
        <v>0.28033640368442131</v>
      </c>
      <c r="K29" s="55">
        <v>1</v>
      </c>
      <c r="L29" s="55">
        <v>0.29766826525549855</v>
      </c>
      <c r="M29" s="55">
        <v>0.51647811116576481</v>
      </c>
      <c r="N29" s="45"/>
    </row>
    <row r="30" spans="1:14" ht="15" customHeight="1" x14ac:dyDescent="0.2">
      <c r="A30" s="104" t="s">
        <v>22</v>
      </c>
      <c r="B30" s="42">
        <v>0.5</v>
      </c>
      <c r="C30" s="42">
        <v>0.6</v>
      </c>
      <c r="D30" s="42">
        <v>0.1</v>
      </c>
      <c r="E30" s="42">
        <v>0.2</v>
      </c>
      <c r="F30" s="42">
        <v>2.6</v>
      </c>
      <c r="G30" s="42">
        <v>0.6</v>
      </c>
      <c r="H30" s="42">
        <v>0.95138992121302202</v>
      </c>
      <c r="I30" s="42">
        <v>6.8493150684931503E-2</v>
      </c>
      <c r="J30" s="42">
        <v>8.2599118942731281E-2</v>
      </c>
      <c r="K30" s="42">
        <v>0.6</v>
      </c>
      <c r="L30" s="42">
        <v>0.13999569244023261</v>
      </c>
      <c r="M30" s="42">
        <v>0.38594755071746661</v>
      </c>
      <c r="N30" s="45"/>
    </row>
    <row r="31" spans="1:14" ht="15" customHeight="1" x14ac:dyDescent="0.2">
      <c r="A31" s="104" t="s">
        <v>23</v>
      </c>
      <c r="B31" s="42">
        <v>1.6</v>
      </c>
      <c r="C31" s="42">
        <v>0.8</v>
      </c>
      <c r="D31" s="42">
        <v>0.1</v>
      </c>
      <c r="E31" s="42">
        <v>0.2</v>
      </c>
      <c r="F31" s="42">
        <v>3.1</v>
      </c>
      <c r="G31" s="42">
        <v>0.6</v>
      </c>
      <c r="H31" s="42">
        <v>0.90114691425450566</v>
      </c>
      <c r="I31" s="42">
        <v>0.25510204081632654</v>
      </c>
      <c r="J31" s="42">
        <v>0.4177660510114336</v>
      </c>
      <c r="K31" s="42">
        <v>1.5</v>
      </c>
      <c r="L31" s="42">
        <v>0.34655371582595301</v>
      </c>
      <c r="M31" s="42">
        <v>0.82730093071354716</v>
      </c>
      <c r="N31" s="45"/>
    </row>
    <row r="32" spans="1:14" ht="15" customHeight="1" thickBot="1" x14ac:dyDescent="0.25">
      <c r="A32" s="105" t="s">
        <v>24</v>
      </c>
      <c r="B32" s="73">
        <v>3.8</v>
      </c>
      <c r="C32" s="73">
        <v>1.2</v>
      </c>
      <c r="D32" s="73">
        <v>1.2</v>
      </c>
      <c r="E32" s="73">
        <v>0.4</v>
      </c>
      <c r="F32" s="73">
        <v>1.7</v>
      </c>
      <c r="G32" s="73">
        <v>0.2</v>
      </c>
      <c r="H32" s="73">
        <v>0.63887020847343645</v>
      </c>
      <c r="I32" s="73">
        <v>0.40013337779259756</v>
      </c>
      <c r="J32" s="73">
        <v>0.5362776025236593</v>
      </c>
      <c r="K32" s="73">
        <v>1.1000000000000001</v>
      </c>
      <c r="L32" s="73">
        <v>0.62824364927615406</v>
      </c>
      <c r="M32" s="73">
        <v>0.40696359936694554</v>
      </c>
      <c r="N32" s="45"/>
    </row>
    <row r="33" spans="1:13" x14ac:dyDescent="0.25">
      <c r="A33" s="225" t="s">
        <v>260</v>
      </c>
      <c r="B33" s="225"/>
      <c r="C33" s="225"/>
      <c r="D33" s="225"/>
      <c r="E33" s="225"/>
      <c r="F33" s="225"/>
      <c r="G33" s="225"/>
      <c r="H33" s="225"/>
      <c r="I33" s="225"/>
      <c r="J33" s="40"/>
      <c r="K33" s="40"/>
      <c r="L33" s="40"/>
      <c r="M33" s="40"/>
    </row>
    <row r="34" spans="1:13" x14ac:dyDescent="0.25">
      <c r="A34" s="6"/>
    </row>
  </sheetData>
  <mergeCells count="8">
    <mergeCell ref="A33:I33"/>
    <mergeCell ref="A21:M21"/>
    <mergeCell ref="A8:M8"/>
    <mergeCell ref="A1:M1"/>
    <mergeCell ref="A2:M2"/>
    <mergeCell ref="A3:M3"/>
    <mergeCell ref="A4:M4"/>
    <mergeCell ref="A5:M5"/>
  </mergeCells>
  <hyperlinks>
    <hyperlink ref="N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0"/>
  <sheetViews>
    <sheetView showGridLines="0" zoomScaleNormal="100" zoomScaleSheetLayoutView="100" workbookViewId="0">
      <selection activeCell="AE16" sqref="AE16"/>
    </sheetView>
  </sheetViews>
  <sheetFormatPr baseColWidth="10" defaultColWidth="1.7109375" defaultRowHeight="12.75" x14ac:dyDescent="0.25"/>
  <cols>
    <col min="1" max="1" width="16.5703125" style="1" bestFit="1" customWidth="1"/>
    <col min="2" max="2" width="5.140625" style="1" bestFit="1" customWidth="1"/>
    <col min="3" max="3" width="6.7109375" style="1" bestFit="1" customWidth="1"/>
    <col min="4" max="4" width="5.140625" style="1" bestFit="1" customWidth="1"/>
    <col min="5" max="5" width="1.7109375" style="1" customWidth="1"/>
    <col min="6" max="6" width="4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5.1406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5.1406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4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4.57031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29" width="7.85546875" style="1" bestFit="1" customWidth="1"/>
    <col min="30" max="30" width="11.42578125" style="17" customWidth="1"/>
    <col min="31" max="33" width="7.85546875" style="17" customWidth="1"/>
    <col min="34" max="35" width="8.5703125" style="37" hidden="1" customWidth="1"/>
    <col min="36" max="36" width="6.85546875" style="37" hidden="1" customWidth="1"/>
    <col min="37" max="37" width="1.140625" style="37" hidden="1" customWidth="1"/>
    <col min="38" max="40" width="5.28515625" style="37" hidden="1" customWidth="1"/>
    <col min="41" max="41" width="1.140625" style="37" hidden="1" customWidth="1"/>
    <col min="42" max="44" width="5.28515625" style="37" hidden="1" customWidth="1"/>
    <col min="45" max="45" width="1.140625" style="37" hidden="1" customWidth="1"/>
    <col min="46" max="48" width="5.28515625" style="37" hidden="1" customWidth="1"/>
    <col min="49" max="49" width="1.140625" style="37" hidden="1" customWidth="1"/>
    <col min="50" max="52" width="5.28515625" style="37" hidden="1" customWidth="1"/>
    <col min="53" max="53" width="1.140625" style="37" hidden="1" customWidth="1"/>
    <col min="54" max="56" width="5.28515625" style="37" hidden="1" customWidth="1"/>
    <col min="57" max="57" width="1.140625" style="37" hidden="1" customWidth="1"/>
    <col min="58" max="58" width="5.28515625" style="37" hidden="1" customWidth="1"/>
    <col min="59" max="60" width="4.42578125" style="37" hidden="1" customWidth="1"/>
    <col min="61" max="63" width="1.7109375" style="1" customWidth="1"/>
    <col min="64" max="202" width="11.42578125" style="1" customWidth="1"/>
    <col min="203" max="203" width="22.7109375" style="1" customWidth="1"/>
    <col min="204" max="204" width="7.28515625" style="1" customWidth="1"/>
    <col min="205" max="205" width="6.85546875" style="1" customWidth="1"/>
    <col min="206" max="206" width="6" style="1" bestFit="1" customWidth="1"/>
    <col min="207" max="207" width="1.7109375" style="1" customWidth="1"/>
    <col min="208" max="208" width="6" style="1" bestFit="1" customWidth="1"/>
    <col min="209" max="210" width="5.42578125" style="1" customWidth="1"/>
    <col min="211" max="211" width="1.7109375" style="1" customWidth="1"/>
    <col min="212" max="214" width="5.140625" style="1" customWidth="1"/>
    <col min="215" max="215" width="1.7109375" style="1" customWidth="1"/>
    <col min="216" max="218" width="4.7109375" style="1" customWidth="1"/>
    <col min="219" max="219" width="1.7109375" style="1" customWidth="1"/>
    <col min="220" max="222" width="4.7109375" style="1" customWidth="1"/>
    <col min="223" max="223" width="1.7109375" style="1" customWidth="1"/>
    <col min="224" max="226" width="4.7109375" style="1" customWidth="1"/>
    <col min="227" max="227" width="1.7109375" style="1" customWidth="1"/>
    <col min="228" max="228" width="4.85546875" style="1" bestFit="1" customWidth="1"/>
    <col min="229" max="229" width="4" style="1" customWidth="1"/>
    <col min="230" max="230" width="5" style="1" customWidth="1"/>
    <col min="231" max="231" width="11.42578125" style="1" customWidth="1"/>
    <col min="232" max="232" width="12.42578125" style="1" customWidth="1"/>
    <col min="233" max="233" width="10.85546875" style="1" customWidth="1"/>
    <col min="234" max="235" width="6.140625" style="1" customWidth="1"/>
    <col min="236" max="236" width="1.7109375" style="1" customWidth="1"/>
    <col min="237" max="237" width="6" style="1" customWidth="1"/>
    <col min="238" max="239" width="5.28515625" style="1" customWidth="1"/>
    <col min="240" max="240" width="1.7109375" style="1" customWidth="1"/>
    <col min="241" max="243" width="5.28515625" style="1" customWidth="1"/>
    <col min="244" max="244" width="1.7109375" style="1" customWidth="1"/>
    <col min="245" max="247" width="5.28515625" style="1" customWidth="1"/>
    <col min="248" max="248" width="1.7109375" style="1" customWidth="1"/>
    <col min="249" max="251" width="5.28515625" style="1" customWidth="1"/>
    <col min="252" max="252" width="1.7109375" style="1" customWidth="1"/>
    <col min="253" max="255" width="5.28515625" style="1" customWidth="1"/>
    <col min="256" max="16384" width="1.7109375" style="1"/>
  </cols>
  <sheetData>
    <row r="1" spans="1:60" s="112" customFormat="1" ht="16.5" thickBot="1" x14ac:dyDescent="0.3">
      <c r="A1" s="234" t="s">
        <v>271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110" t="s">
        <v>158</v>
      </c>
      <c r="AD1" s="116"/>
      <c r="AE1" s="114"/>
      <c r="AF1" s="114"/>
      <c r="AG1" s="114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</row>
    <row r="2" spans="1:60" s="112" customFormat="1" ht="15.75" x14ac:dyDescent="0.25">
      <c r="A2" s="234" t="s">
        <v>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D2" s="116"/>
      <c r="AE2" s="116"/>
      <c r="AF2" s="116"/>
      <c r="AG2" s="116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</row>
    <row r="3" spans="1:60" s="112" customFormat="1" ht="15.75" x14ac:dyDescent="0.25">
      <c r="A3" s="234" t="s">
        <v>73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D3" s="116"/>
      <c r="AE3" s="116"/>
      <c r="AF3" s="116"/>
      <c r="AG3" s="116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</row>
    <row r="4" spans="1:60" s="112" customFormat="1" ht="15.75" x14ac:dyDescent="0.25">
      <c r="A4" s="234" t="s">
        <v>72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D4" s="116"/>
      <c r="AE4" s="116"/>
      <c r="AF4" s="116"/>
      <c r="AG4" s="116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</row>
    <row r="5" spans="1:60" s="112" customFormat="1" ht="16.5" thickBot="1" x14ac:dyDescent="0.3">
      <c r="A5" s="234" t="s">
        <v>205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D5" s="116"/>
      <c r="AE5" s="116"/>
      <c r="AF5" s="116"/>
      <c r="AG5" s="116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</row>
    <row r="6" spans="1:60" ht="18" customHeight="1" x14ac:dyDescent="0.2">
      <c r="A6" s="236" t="s">
        <v>332</v>
      </c>
      <c r="B6" s="238" t="s">
        <v>9</v>
      </c>
      <c r="C6" s="238"/>
      <c r="D6" s="238"/>
      <c r="E6" s="180"/>
      <c r="F6" s="238" t="s">
        <v>11</v>
      </c>
      <c r="G6" s="238"/>
      <c r="H6" s="238"/>
      <c r="I6" s="180"/>
      <c r="J6" s="238" t="s">
        <v>12</v>
      </c>
      <c r="K6" s="238"/>
      <c r="L6" s="238"/>
      <c r="M6" s="180"/>
      <c r="N6" s="238" t="s">
        <v>13</v>
      </c>
      <c r="O6" s="238"/>
      <c r="P6" s="238"/>
      <c r="Q6" s="180"/>
      <c r="R6" s="238" t="s">
        <v>15</v>
      </c>
      <c r="S6" s="238"/>
      <c r="T6" s="238"/>
      <c r="U6" s="180"/>
      <c r="V6" s="238" t="s">
        <v>16</v>
      </c>
      <c r="W6" s="238"/>
      <c r="X6" s="238"/>
      <c r="Y6" s="180"/>
      <c r="Z6" s="238" t="s">
        <v>17</v>
      </c>
      <c r="AA6" s="238"/>
      <c r="AB6" s="238"/>
      <c r="AC6" s="4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27" customHeight="1" thickBot="1" x14ac:dyDescent="0.25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  <c r="AC7" s="45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">
      <c r="A8" s="135"/>
      <c r="B8" s="109"/>
      <c r="C8" s="117"/>
      <c r="D8" s="117"/>
      <c r="E8" s="109"/>
      <c r="F8" s="109"/>
      <c r="G8" s="117"/>
      <c r="H8" s="117"/>
      <c r="I8" s="109"/>
      <c r="J8" s="109"/>
      <c r="K8" s="117"/>
      <c r="L8" s="117"/>
      <c r="M8" s="109"/>
      <c r="N8" s="109"/>
      <c r="O8" s="117"/>
      <c r="P8" s="117"/>
      <c r="Q8" s="109"/>
      <c r="R8" s="109"/>
      <c r="S8" s="117"/>
      <c r="T8" s="117"/>
      <c r="U8" s="109"/>
      <c r="V8" s="109"/>
      <c r="W8" s="117"/>
      <c r="X8" s="117"/>
      <c r="Y8" s="109"/>
      <c r="Z8" s="109"/>
      <c r="AA8" s="117"/>
      <c r="AB8" s="117"/>
      <c r="AC8" s="45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x14ac:dyDescent="0.25">
      <c r="A9" s="235" t="s">
        <v>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17"/>
      <c r="AH9" s="37" t="s">
        <v>99</v>
      </c>
      <c r="AI9" s="37" t="s">
        <v>100</v>
      </c>
      <c r="AJ9" s="37" t="s">
        <v>101</v>
      </c>
      <c r="AL9" s="37" t="s">
        <v>102</v>
      </c>
      <c r="AM9" s="37" t="s">
        <v>103</v>
      </c>
      <c r="AN9" s="37" t="s">
        <v>104</v>
      </c>
      <c r="AP9" s="37" t="s">
        <v>105</v>
      </c>
      <c r="AQ9" s="37" t="s">
        <v>106</v>
      </c>
      <c r="AR9" s="37" t="s">
        <v>107</v>
      </c>
      <c r="AT9" s="37" t="s">
        <v>108</v>
      </c>
      <c r="AU9" s="37" t="s">
        <v>109</v>
      </c>
      <c r="AV9" s="37" t="s">
        <v>110</v>
      </c>
      <c r="AX9" s="37" t="s">
        <v>111</v>
      </c>
      <c r="AY9" s="37" t="s">
        <v>112</v>
      </c>
      <c r="AZ9" s="37" t="s">
        <v>113</v>
      </c>
      <c r="BB9" s="37" t="s">
        <v>114</v>
      </c>
      <c r="BC9" s="37" t="s">
        <v>115</v>
      </c>
      <c r="BD9" s="37" t="s">
        <v>116</v>
      </c>
      <c r="BF9" s="37" t="s">
        <v>117</v>
      </c>
      <c r="BG9" s="37" t="s">
        <v>118</v>
      </c>
      <c r="BH9" s="37" t="s">
        <v>119</v>
      </c>
    </row>
    <row r="10" spans="1:60" x14ac:dyDescent="0.25">
      <c r="A10" s="46" t="s">
        <v>9</v>
      </c>
      <c r="B10" s="47">
        <f>+B15+B20</f>
        <v>723</v>
      </c>
      <c r="C10" s="47">
        <f t="shared" ref="C10:D10" si="0">+C15+C20</f>
        <v>424</v>
      </c>
      <c r="D10" s="47">
        <f t="shared" si="0"/>
        <v>299</v>
      </c>
      <c r="E10" s="47"/>
      <c r="F10" s="47">
        <f>+F15+F20</f>
        <v>47</v>
      </c>
      <c r="G10" s="47">
        <f t="shared" ref="G10:H10" si="1">+G15+G20</f>
        <v>28</v>
      </c>
      <c r="H10" s="47">
        <f t="shared" si="1"/>
        <v>19</v>
      </c>
      <c r="I10" s="47"/>
      <c r="J10" s="47">
        <f>+J15+J20</f>
        <v>331</v>
      </c>
      <c r="K10" s="47">
        <f t="shared" ref="K10:L10" si="2">+K15+K20</f>
        <v>192</v>
      </c>
      <c r="L10" s="47">
        <f t="shared" si="2"/>
        <v>139</v>
      </c>
      <c r="M10" s="47"/>
      <c r="N10" s="47">
        <f>+N15+N20</f>
        <v>145</v>
      </c>
      <c r="O10" s="47">
        <f t="shared" ref="O10:P10" si="3">+O15+O20</f>
        <v>88</v>
      </c>
      <c r="P10" s="47">
        <f t="shared" si="3"/>
        <v>57</v>
      </c>
      <c r="Q10" s="47"/>
      <c r="R10" s="47">
        <f>+R15+R20</f>
        <v>78</v>
      </c>
      <c r="S10" s="47">
        <f t="shared" ref="S10:T10" si="4">+S15+S20</f>
        <v>50</v>
      </c>
      <c r="T10" s="47">
        <f t="shared" si="4"/>
        <v>28</v>
      </c>
      <c r="U10" s="47"/>
      <c r="V10" s="47">
        <f>+V15+V20</f>
        <v>83</v>
      </c>
      <c r="W10" s="47">
        <f t="shared" ref="W10:X10" si="5">+W15+W20</f>
        <v>48</v>
      </c>
      <c r="X10" s="47">
        <f t="shared" si="5"/>
        <v>35</v>
      </c>
      <c r="Y10" s="47"/>
      <c r="Z10" s="47">
        <f>+Z15+Z20</f>
        <v>39</v>
      </c>
      <c r="AA10" s="47">
        <f t="shared" ref="AA10:AB10" si="6">+AA15+AA20</f>
        <v>18</v>
      </c>
      <c r="AB10" s="47">
        <f t="shared" si="6"/>
        <v>21</v>
      </c>
      <c r="AC10" s="13"/>
      <c r="AD10" s="13"/>
      <c r="AE10" s="13"/>
      <c r="AF10" s="13"/>
      <c r="AG10" s="13"/>
      <c r="AH10" s="87">
        <f>+AH15+AH20</f>
        <v>457889</v>
      </c>
      <c r="AI10" s="87">
        <f t="shared" ref="AI10:AJ10" si="7">+AI15+AI20</f>
        <v>235263</v>
      </c>
      <c r="AJ10" s="87">
        <f t="shared" si="7"/>
        <v>222626</v>
      </c>
      <c r="AK10" s="87"/>
      <c r="AL10" s="87">
        <f>+AL15+AL20</f>
        <v>71327</v>
      </c>
      <c r="AM10" s="87">
        <f t="shared" ref="AM10:AN10" si="8">+AM15+AM20</f>
        <v>36480</v>
      </c>
      <c r="AN10" s="87">
        <f t="shared" si="8"/>
        <v>34847</v>
      </c>
      <c r="AO10" s="87"/>
      <c r="AP10" s="87">
        <f>+AP15+AP20</f>
        <v>72111</v>
      </c>
      <c r="AQ10" s="87">
        <f t="shared" ref="AQ10:AR10" si="9">+AQ15+AQ20</f>
        <v>37042</v>
      </c>
      <c r="AR10" s="87">
        <f t="shared" si="9"/>
        <v>35069</v>
      </c>
      <c r="AS10" s="87"/>
      <c r="AT10" s="87">
        <f>+AT15+AT20</f>
        <v>87410</v>
      </c>
      <c r="AU10" s="87">
        <f t="shared" ref="AU10:AV10" si="10">+AU15+AU20</f>
        <v>45150</v>
      </c>
      <c r="AV10" s="87">
        <f t="shared" si="10"/>
        <v>42260</v>
      </c>
      <c r="AW10" s="87"/>
      <c r="AX10" s="87">
        <f>+AX15+AX20</f>
        <v>79075</v>
      </c>
      <c r="AY10" s="87">
        <f t="shared" ref="AY10:AZ10" si="11">+AY15+AY20</f>
        <v>40438</v>
      </c>
      <c r="AZ10" s="87">
        <f t="shared" si="11"/>
        <v>38637</v>
      </c>
      <c r="BA10" s="87"/>
      <c r="BB10" s="87">
        <f>+BB15+BB20</f>
        <v>73275</v>
      </c>
      <c r="BC10" s="87">
        <f t="shared" ref="BC10:BD10" si="12">+BC15+BC20</f>
        <v>37764</v>
      </c>
      <c r="BD10" s="87">
        <f t="shared" si="12"/>
        <v>35511</v>
      </c>
      <c r="BE10" s="87"/>
      <c r="BF10" s="87">
        <f>+BF15+BF20</f>
        <v>74691</v>
      </c>
      <c r="BG10" s="87">
        <f t="shared" ref="BG10:BH10" si="13">+BG15+BG20</f>
        <v>38389</v>
      </c>
      <c r="BH10" s="87">
        <f t="shared" si="13"/>
        <v>36302</v>
      </c>
    </row>
    <row r="11" spans="1:60" x14ac:dyDescent="0.25">
      <c r="A11" s="48" t="s">
        <v>27</v>
      </c>
      <c r="B11" s="41">
        <f>+B16+B21</f>
        <v>678</v>
      </c>
      <c r="C11" s="41">
        <f t="shared" ref="C11:D11" si="14">+C16+C21</f>
        <v>399</v>
      </c>
      <c r="D11" s="41">
        <f t="shared" si="14"/>
        <v>279</v>
      </c>
      <c r="E11" s="41"/>
      <c r="F11" s="41">
        <f>+F16+F21</f>
        <v>30</v>
      </c>
      <c r="G11" s="41">
        <f t="shared" ref="G11:H11" si="15">+G16+G21</f>
        <v>19</v>
      </c>
      <c r="H11" s="41">
        <f t="shared" si="15"/>
        <v>11</v>
      </c>
      <c r="I11" s="41"/>
      <c r="J11" s="41">
        <f>+J16+J21</f>
        <v>324</v>
      </c>
      <c r="K11" s="41">
        <f t="shared" ref="K11:L11" si="16">+K16+K21</f>
        <v>189</v>
      </c>
      <c r="L11" s="41">
        <f t="shared" si="16"/>
        <v>135</v>
      </c>
      <c r="M11" s="41"/>
      <c r="N11" s="41">
        <f>+N16+N21</f>
        <v>137</v>
      </c>
      <c r="O11" s="41">
        <f t="shared" ref="O11:P11" si="17">+O16+O21</f>
        <v>84</v>
      </c>
      <c r="P11" s="41">
        <f t="shared" si="17"/>
        <v>53</v>
      </c>
      <c r="Q11" s="41"/>
      <c r="R11" s="41">
        <f>+R16+R21</f>
        <v>73</v>
      </c>
      <c r="S11" s="41">
        <f t="shared" ref="S11:T11" si="18">+S16+S21</f>
        <v>47</v>
      </c>
      <c r="T11" s="41">
        <f t="shared" si="18"/>
        <v>26</v>
      </c>
      <c r="U11" s="41"/>
      <c r="V11" s="41">
        <f>+V16+V21</f>
        <v>77</v>
      </c>
      <c r="W11" s="41">
        <f t="shared" ref="W11:X11" si="19">+W16+W21</f>
        <v>43</v>
      </c>
      <c r="X11" s="41">
        <f t="shared" si="19"/>
        <v>34</v>
      </c>
      <c r="Y11" s="41"/>
      <c r="Z11" s="41">
        <f>+Z16+Z21</f>
        <v>37</v>
      </c>
      <c r="AA11" s="41">
        <f t="shared" ref="AA11:AB11" si="20">+AA16+AA21</f>
        <v>17</v>
      </c>
      <c r="AB11" s="41">
        <f t="shared" si="20"/>
        <v>20</v>
      </c>
      <c r="AC11" s="13"/>
      <c r="AD11" s="13"/>
      <c r="AE11" s="13"/>
      <c r="AF11" s="13"/>
      <c r="AG11" s="13"/>
      <c r="AH11" s="88">
        <f>+AH16+AH21</f>
        <v>416321</v>
      </c>
      <c r="AI11" s="88">
        <f t="shared" ref="AI11:AJ11" si="21">+AI16+AI21</f>
        <v>214290</v>
      </c>
      <c r="AJ11" s="88">
        <f t="shared" si="21"/>
        <v>202031</v>
      </c>
      <c r="AK11" s="88"/>
      <c r="AL11" s="88">
        <f>+AL16+AL21</f>
        <v>64383</v>
      </c>
      <c r="AM11" s="88">
        <f t="shared" ref="AM11:AN11" si="22">+AM16+AM21</f>
        <v>32959</v>
      </c>
      <c r="AN11" s="88">
        <f t="shared" si="22"/>
        <v>31424</v>
      </c>
      <c r="AO11" s="88"/>
      <c r="AP11" s="88">
        <f>+AP16+AP21</f>
        <v>65196</v>
      </c>
      <c r="AQ11" s="88">
        <f t="shared" ref="AQ11:AR11" si="23">+AQ16+AQ21</f>
        <v>33594</v>
      </c>
      <c r="AR11" s="88">
        <f t="shared" si="23"/>
        <v>31602</v>
      </c>
      <c r="AS11" s="88"/>
      <c r="AT11" s="88">
        <f>+AT16+AT21</f>
        <v>80265</v>
      </c>
      <c r="AU11" s="88">
        <f t="shared" ref="AU11:AV11" si="24">+AU16+AU21</f>
        <v>41537</v>
      </c>
      <c r="AV11" s="88">
        <f t="shared" si="24"/>
        <v>38728</v>
      </c>
      <c r="AW11" s="88"/>
      <c r="AX11" s="88">
        <f>+AX16+AX21</f>
        <v>72066</v>
      </c>
      <c r="AY11" s="88">
        <f t="shared" ref="AY11:AZ11" si="25">+AY16+AY21</f>
        <v>36925</v>
      </c>
      <c r="AZ11" s="88">
        <f t="shared" si="25"/>
        <v>35141</v>
      </c>
      <c r="BA11" s="88"/>
      <c r="BB11" s="88">
        <f>+BB16+BB21</f>
        <v>66697</v>
      </c>
      <c r="BC11" s="88">
        <f t="shared" ref="BC11:BD11" si="26">+BC16+BC21</f>
        <v>34453</v>
      </c>
      <c r="BD11" s="88">
        <f t="shared" si="26"/>
        <v>32244</v>
      </c>
      <c r="BE11" s="88"/>
      <c r="BF11" s="88">
        <f>+BF16+BF21</f>
        <v>67714</v>
      </c>
      <c r="BG11" s="88">
        <f t="shared" ref="BG11:BH11" si="27">+BG16+BG21</f>
        <v>34822</v>
      </c>
      <c r="BH11" s="88">
        <f t="shared" si="27"/>
        <v>32892</v>
      </c>
    </row>
    <row r="12" spans="1:60" x14ac:dyDescent="0.25">
      <c r="A12" s="48" t="s">
        <v>28</v>
      </c>
      <c r="B12" s="41">
        <f>+B17+B22</f>
        <v>42</v>
      </c>
      <c r="C12" s="41">
        <f t="shared" ref="C12:D12" si="28">+C17+C22</f>
        <v>22</v>
      </c>
      <c r="D12" s="41">
        <f t="shared" si="28"/>
        <v>20</v>
      </c>
      <c r="E12" s="41"/>
      <c r="F12" s="41">
        <f>+F17+F22</f>
        <v>17</v>
      </c>
      <c r="G12" s="41">
        <f t="shared" ref="G12:H12" si="29">+G17+G22</f>
        <v>9</v>
      </c>
      <c r="H12" s="41">
        <f t="shared" si="29"/>
        <v>8</v>
      </c>
      <c r="I12" s="41"/>
      <c r="J12" s="41">
        <f>+J17+J22</f>
        <v>7</v>
      </c>
      <c r="K12" s="41">
        <f t="shared" ref="K12:L12" si="30">+K17+K22</f>
        <v>3</v>
      </c>
      <c r="L12" s="41">
        <f t="shared" si="30"/>
        <v>4</v>
      </c>
      <c r="M12" s="41"/>
      <c r="N12" s="41">
        <f>+N17+N22</f>
        <v>6</v>
      </c>
      <c r="O12" s="41">
        <f t="shared" ref="O12:P12" si="31">+O17+O22</f>
        <v>2</v>
      </c>
      <c r="P12" s="41">
        <f t="shared" si="31"/>
        <v>4</v>
      </c>
      <c r="Q12" s="41"/>
      <c r="R12" s="41">
        <f>+R17+R22</f>
        <v>5</v>
      </c>
      <c r="S12" s="41">
        <f t="shared" ref="S12:T12" si="32">+S17+S22</f>
        <v>3</v>
      </c>
      <c r="T12" s="41">
        <f t="shared" si="32"/>
        <v>2</v>
      </c>
      <c r="U12" s="41"/>
      <c r="V12" s="41">
        <f>+V17+V22</f>
        <v>5</v>
      </c>
      <c r="W12" s="41">
        <f t="shared" ref="W12:X12" si="33">+W17+W22</f>
        <v>4</v>
      </c>
      <c r="X12" s="41">
        <f t="shared" si="33"/>
        <v>1</v>
      </c>
      <c r="Y12" s="41"/>
      <c r="Z12" s="41">
        <f>+Z17+Z22</f>
        <v>2</v>
      </c>
      <c r="AA12" s="41">
        <f t="shared" ref="AA12:AB12" si="34">+AA17+AA22</f>
        <v>1</v>
      </c>
      <c r="AB12" s="41">
        <f t="shared" si="34"/>
        <v>1</v>
      </c>
      <c r="AC12" s="13"/>
      <c r="AD12" s="13"/>
      <c r="AE12" s="13"/>
      <c r="AF12" s="13"/>
      <c r="AG12" s="13"/>
      <c r="AH12" s="88">
        <f>+AH17+AH22</f>
        <v>36730</v>
      </c>
      <c r="AI12" s="88">
        <f t="shared" ref="AI12:AJ12" si="35">+AI17+AI22</f>
        <v>18742</v>
      </c>
      <c r="AJ12" s="88">
        <f t="shared" si="35"/>
        <v>17988</v>
      </c>
      <c r="AK12" s="88"/>
      <c r="AL12" s="88">
        <f>+AL17+AL22</f>
        <v>6203</v>
      </c>
      <c r="AM12" s="88">
        <f t="shared" ref="AM12:AN12" si="36">+AM17+AM22</f>
        <v>3177</v>
      </c>
      <c r="AN12" s="88">
        <f t="shared" si="36"/>
        <v>3026</v>
      </c>
      <c r="AO12" s="88"/>
      <c r="AP12" s="88">
        <f>+AP17+AP22</f>
        <v>6165</v>
      </c>
      <c r="AQ12" s="88">
        <f t="shared" ref="AQ12:AR12" si="37">+AQ17+AQ22</f>
        <v>3109</v>
      </c>
      <c r="AR12" s="88">
        <f t="shared" si="37"/>
        <v>3056</v>
      </c>
      <c r="AS12" s="88"/>
      <c r="AT12" s="88">
        <f>+AT17+AT22</f>
        <v>6321</v>
      </c>
      <c r="AU12" s="88">
        <f t="shared" ref="AU12:AV12" si="38">+AU17+AU22</f>
        <v>3223</v>
      </c>
      <c r="AV12" s="88">
        <f t="shared" si="38"/>
        <v>3098</v>
      </c>
      <c r="AW12" s="88"/>
      <c r="AX12" s="88">
        <f>+AX17+AX22</f>
        <v>6130</v>
      </c>
      <c r="AY12" s="88">
        <f t="shared" ref="AY12:AZ12" si="39">+AY17+AY22</f>
        <v>3105</v>
      </c>
      <c r="AZ12" s="88">
        <f t="shared" si="39"/>
        <v>3025</v>
      </c>
      <c r="BA12" s="88"/>
      <c r="BB12" s="88">
        <f>+BB17+BB22</f>
        <v>5781</v>
      </c>
      <c r="BC12" s="88">
        <f t="shared" ref="BC12:BD12" si="40">+BC17+BC22</f>
        <v>2950</v>
      </c>
      <c r="BD12" s="88">
        <f t="shared" si="40"/>
        <v>2831</v>
      </c>
      <c r="BE12" s="88"/>
      <c r="BF12" s="88">
        <f>+BF17+BF22</f>
        <v>6130</v>
      </c>
      <c r="BG12" s="88">
        <f t="shared" ref="BG12:BH12" si="41">+BG17+BG22</f>
        <v>3178</v>
      </c>
      <c r="BH12" s="88">
        <f t="shared" si="41"/>
        <v>2952</v>
      </c>
    </row>
    <row r="13" spans="1:60" x14ac:dyDescent="0.25">
      <c r="A13" s="49" t="s">
        <v>79</v>
      </c>
      <c r="B13" s="41">
        <f>+B18</f>
        <v>3</v>
      </c>
      <c r="C13" s="41">
        <f t="shared" ref="C13:D13" si="42">+C18</f>
        <v>3</v>
      </c>
      <c r="D13" s="41">
        <f t="shared" si="42"/>
        <v>0</v>
      </c>
      <c r="E13" s="41"/>
      <c r="F13" s="41">
        <f>+F18</f>
        <v>0</v>
      </c>
      <c r="G13" s="41">
        <f t="shared" ref="G13:H13" si="43">+G18</f>
        <v>0</v>
      </c>
      <c r="H13" s="41">
        <f t="shared" si="43"/>
        <v>0</v>
      </c>
      <c r="I13" s="41"/>
      <c r="J13" s="41">
        <f>+J18</f>
        <v>0</v>
      </c>
      <c r="K13" s="41">
        <f t="shared" ref="K13:L13" si="44">+K18</f>
        <v>0</v>
      </c>
      <c r="L13" s="41">
        <f t="shared" si="44"/>
        <v>0</v>
      </c>
      <c r="M13" s="41"/>
      <c r="N13" s="41">
        <f>+N18</f>
        <v>2</v>
      </c>
      <c r="O13" s="41">
        <f t="shared" ref="O13:P13" si="45">+O18</f>
        <v>2</v>
      </c>
      <c r="P13" s="41">
        <f t="shared" si="45"/>
        <v>0</v>
      </c>
      <c r="Q13" s="41"/>
      <c r="R13" s="41">
        <f>+R18</f>
        <v>0</v>
      </c>
      <c r="S13" s="41">
        <f t="shared" ref="S13:T13" si="46">+S18</f>
        <v>0</v>
      </c>
      <c r="T13" s="41">
        <f t="shared" si="46"/>
        <v>0</v>
      </c>
      <c r="U13" s="41"/>
      <c r="V13" s="41">
        <f>+V18</f>
        <v>1</v>
      </c>
      <c r="W13" s="41">
        <f t="shared" ref="W13:X13" si="47">+W18</f>
        <v>1</v>
      </c>
      <c r="X13" s="41">
        <f t="shared" si="47"/>
        <v>0</v>
      </c>
      <c r="Y13" s="41"/>
      <c r="Z13" s="41">
        <f>+Z18</f>
        <v>0</v>
      </c>
      <c r="AA13" s="41">
        <f t="shared" ref="AA13:AB13" si="48">+AA18</f>
        <v>0</v>
      </c>
      <c r="AB13" s="41">
        <f t="shared" si="48"/>
        <v>0</v>
      </c>
      <c r="AC13" s="13"/>
      <c r="AD13" s="13"/>
      <c r="AE13" s="13"/>
      <c r="AF13" s="13"/>
      <c r="AG13" s="13"/>
      <c r="AH13" s="88">
        <f>+AH18</f>
        <v>4838</v>
      </c>
      <c r="AI13" s="88">
        <f t="shared" ref="AI13:AJ13" si="49">+AI18</f>
        <v>2231</v>
      </c>
      <c r="AJ13" s="88">
        <f t="shared" si="49"/>
        <v>2607</v>
      </c>
      <c r="AK13" s="88"/>
      <c r="AL13" s="88">
        <f>+AL18</f>
        <v>741</v>
      </c>
      <c r="AM13" s="88">
        <f t="shared" ref="AM13:AN13" si="50">+AM18</f>
        <v>344</v>
      </c>
      <c r="AN13" s="88">
        <f t="shared" si="50"/>
        <v>397</v>
      </c>
      <c r="AO13" s="88"/>
      <c r="AP13" s="88">
        <f>+AP18</f>
        <v>750</v>
      </c>
      <c r="AQ13" s="88">
        <f t="shared" ref="AQ13:AR13" si="51">+AQ18</f>
        <v>339</v>
      </c>
      <c r="AR13" s="88">
        <f t="shared" si="51"/>
        <v>411</v>
      </c>
      <c r="AS13" s="88"/>
      <c r="AT13" s="88">
        <f>+AT18</f>
        <v>824</v>
      </c>
      <c r="AU13" s="88">
        <f t="shared" ref="AU13:AV13" si="52">+AU18</f>
        <v>390</v>
      </c>
      <c r="AV13" s="88">
        <f t="shared" si="52"/>
        <v>434</v>
      </c>
      <c r="AW13" s="88"/>
      <c r="AX13" s="88">
        <f>+AX18</f>
        <v>879</v>
      </c>
      <c r="AY13" s="88">
        <f t="shared" ref="AY13:AZ13" si="53">+AY18</f>
        <v>408</v>
      </c>
      <c r="AZ13" s="88">
        <f t="shared" si="53"/>
        <v>471</v>
      </c>
      <c r="BA13" s="88"/>
      <c r="BB13" s="88">
        <f>+BB18</f>
        <v>797</v>
      </c>
      <c r="BC13" s="88">
        <f t="shared" ref="BC13:BD13" si="54">+BC18</f>
        <v>361</v>
      </c>
      <c r="BD13" s="88">
        <f t="shared" si="54"/>
        <v>436</v>
      </c>
      <c r="BE13" s="88"/>
      <c r="BF13" s="88">
        <f>+BF18</f>
        <v>847</v>
      </c>
      <c r="BG13" s="88">
        <f t="shared" ref="BG13:BH13" si="55">+BG18</f>
        <v>389</v>
      </c>
      <c r="BH13" s="88">
        <f t="shared" si="55"/>
        <v>458</v>
      </c>
    </row>
    <row r="14" spans="1:60" x14ac:dyDescent="0.25">
      <c r="A14" s="6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78"/>
      <c r="AD14" s="78"/>
      <c r="AE14" s="78"/>
      <c r="AF14" s="78"/>
      <c r="AG14" s="78"/>
      <c r="AH14" s="79"/>
      <c r="AI14" s="79"/>
    </row>
    <row r="15" spans="1:60" x14ac:dyDescent="0.25">
      <c r="A15" s="6" t="s">
        <v>29</v>
      </c>
      <c r="B15" s="47">
        <v>533</v>
      </c>
      <c r="C15" s="47">
        <v>302</v>
      </c>
      <c r="D15" s="47">
        <v>231</v>
      </c>
      <c r="E15" s="47"/>
      <c r="F15" s="47">
        <v>36</v>
      </c>
      <c r="G15" s="47">
        <v>20</v>
      </c>
      <c r="H15" s="47">
        <v>16</v>
      </c>
      <c r="I15" s="47"/>
      <c r="J15" s="47">
        <v>246</v>
      </c>
      <c r="K15" s="47">
        <v>139</v>
      </c>
      <c r="L15" s="47">
        <v>107</v>
      </c>
      <c r="M15" s="47"/>
      <c r="N15" s="47">
        <v>114</v>
      </c>
      <c r="O15" s="47">
        <v>62</v>
      </c>
      <c r="P15" s="47">
        <v>52</v>
      </c>
      <c r="Q15" s="47"/>
      <c r="R15" s="47">
        <v>56</v>
      </c>
      <c r="S15" s="47">
        <v>37</v>
      </c>
      <c r="T15" s="47">
        <v>19</v>
      </c>
      <c r="U15" s="47"/>
      <c r="V15" s="47">
        <v>60</v>
      </c>
      <c r="W15" s="47">
        <v>35</v>
      </c>
      <c r="X15" s="47">
        <v>25</v>
      </c>
      <c r="Y15" s="47"/>
      <c r="Z15" s="47">
        <v>21</v>
      </c>
      <c r="AA15" s="47">
        <v>9</v>
      </c>
      <c r="AB15" s="47">
        <v>12</v>
      </c>
      <c r="AC15" s="18"/>
      <c r="AD15" s="18"/>
      <c r="AE15" s="18"/>
      <c r="AF15" s="18"/>
      <c r="AG15" s="18"/>
      <c r="AH15" s="39">
        <v>319031</v>
      </c>
      <c r="AI15" s="79">
        <v>163415</v>
      </c>
      <c r="AJ15" s="37">
        <v>155616</v>
      </c>
      <c r="AL15" s="37">
        <v>49440</v>
      </c>
      <c r="AM15" s="37">
        <v>25184</v>
      </c>
      <c r="AN15" s="37">
        <v>24256</v>
      </c>
      <c r="AP15" s="37">
        <v>49988</v>
      </c>
      <c r="AQ15" s="37">
        <v>25680</v>
      </c>
      <c r="AR15" s="37">
        <v>24308</v>
      </c>
      <c r="AT15" s="37">
        <v>60684</v>
      </c>
      <c r="AU15" s="37">
        <v>31183</v>
      </c>
      <c r="AV15" s="37">
        <v>29501</v>
      </c>
      <c r="AX15" s="37">
        <v>54791</v>
      </c>
      <c r="AY15" s="37">
        <v>28012</v>
      </c>
      <c r="AZ15" s="37">
        <v>26779</v>
      </c>
      <c r="BB15" s="37">
        <v>51385</v>
      </c>
      <c r="BC15" s="37">
        <v>26378</v>
      </c>
      <c r="BD15" s="37">
        <v>25007</v>
      </c>
      <c r="BF15" s="37">
        <v>52743</v>
      </c>
      <c r="BG15" s="37">
        <v>26978</v>
      </c>
      <c r="BH15" s="37">
        <v>25765</v>
      </c>
    </row>
    <row r="16" spans="1:60" x14ac:dyDescent="0.2">
      <c r="A16" s="48" t="s">
        <v>27</v>
      </c>
      <c r="B16" s="90">
        <v>490</v>
      </c>
      <c r="C16" s="90">
        <v>279</v>
      </c>
      <c r="D16" s="90">
        <v>211</v>
      </c>
      <c r="E16" s="90"/>
      <c r="F16" s="90">
        <v>19</v>
      </c>
      <c r="G16" s="90">
        <v>11</v>
      </c>
      <c r="H16" s="90">
        <v>8</v>
      </c>
      <c r="I16" s="90"/>
      <c r="J16" s="90">
        <v>240</v>
      </c>
      <c r="K16" s="90">
        <v>137</v>
      </c>
      <c r="L16" s="90">
        <v>103</v>
      </c>
      <c r="M16" s="90"/>
      <c r="N16" s="90">
        <v>106</v>
      </c>
      <c r="O16" s="90">
        <v>58</v>
      </c>
      <c r="P16" s="90">
        <v>48</v>
      </c>
      <c r="Q16" s="90"/>
      <c r="R16" s="90">
        <v>51</v>
      </c>
      <c r="S16" s="90">
        <v>34</v>
      </c>
      <c r="T16" s="90">
        <v>17</v>
      </c>
      <c r="U16" s="90"/>
      <c r="V16" s="90">
        <v>55</v>
      </c>
      <c r="W16" s="90">
        <v>31</v>
      </c>
      <c r="X16" s="90">
        <v>24</v>
      </c>
      <c r="Y16" s="90"/>
      <c r="Z16" s="90">
        <v>19</v>
      </c>
      <c r="AA16" s="90">
        <v>8</v>
      </c>
      <c r="AB16" s="90">
        <v>11</v>
      </c>
      <c r="AC16" s="12"/>
      <c r="AD16" s="18"/>
      <c r="AE16" s="18"/>
      <c r="AF16" s="18"/>
      <c r="AG16" s="18"/>
      <c r="AH16" s="39">
        <v>279399</v>
      </c>
      <c r="AI16" s="79">
        <v>143392</v>
      </c>
      <c r="AJ16" s="37">
        <v>136007</v>
      </c>
      <c r="AL16" s="37">
        <v>42835</v>
      </c>
      <c r="AM16" s="37">
        <v>21838</v>
      </c>
      <c r="AN16" s="37">
        <v>20997</v>
      </c>
      <c r="AP16" s="37">
        <v>43412</v>
      </c>
      <c r="AQ16" s="37">
        <v>22388</v>
      </c>
      <c r="AR16" s="37">
        <v>21024</v>
      </c>
      <c r="AT16" s="37">
        <v>53867</v>
      </c>
      <c r="AU16" s="37">
        <v>27736</v>
      </c>
      <c r="AV16" s="37">
        <v>26131</v>
      </c>
      <c r="AX16" s="37">
        <v>48097</v>
      </c>
      <c r="AY16" s="37">
        <v>24654</v>
      </c>
      <c r="AZ16" s="37">
        <v>23443</v>
      </c>
      <c r="BB16" s="37">
        <v>45108</v>
      </c>
      <c r="BC16" s="37">
        <v>23211</v>
      </c>
      <c r="BD16" s="37">
        <v>21897</v>
      </c>
      <c r="BF16" s="37">
        <v>46080</v>
      </c>
      <c r="BG16" s="37">
        <v>23565</v>
      </c>
      <c r="BH16" s="37">
        <v>22515</v>
      </c>
    </row>
    <row r="17" spans="1:60" x14ac:dyDescent="0.2">
      <c r="A17" s="48" t="s">
        <v>28</v>
      </c>
      <c r="B17" s="90">
        <v>40</v>
      </c>
      <c r="C17" s="90">
        <v>20</v>
      </c>
      <c r="D17" s="90">
        <v>20</v>
      </c>
      <c r="E17" s="90"/>
      <c r="F17" s="90">
        <v>17</v>
      </c>
      <c r="G17" s="90">
        <v>9</v>
      </c>
      <c r="H17" s="90">
        <v>8</v>
      </c>
      <c r="I17" s="90"/>
      <c r="J17" s="90">
        <v>6</v>
      </c>
      <c r="K17" s="90">
        <v>2</v>
      </c>
      <c r="L17" s="90">
        <v>4</v>
      </c>
      <c r="M17" s="90"/>
      <c r="N17" s="90">
        <v>6</v>
      </c>
      <c r="O17" s="90">
        <v>2</v>
      </c>
      <c r="P17" s="90">
        <v>4</v>
      </c>
      <c r="Q17" s="90"/>
      <c r="R17" s="90">
        <v>5</v>
      </c>
      <c r="S17" s="90">
        <v>3</v>
      </c>
      <c r="T17" s="90">
        <v>2</v>
      </c>
      <c r="U17" s="90"/>
      <c r="V17" s="90">
        <v>4</v>
      </c>
      <c r="W17" s="90">
        <v>3</v>
      </c>
      <c r="X17" s="90">
        <v>1</v>
      </c>
      <c r="Y17" s="90"/>
      <c r="Z17" s="90">
        <v>2</v>
      </c>
      <c r="AA17" s="90">
        <v>1</v>
      </c>
      <c r="AB17" s="90">
        <v>1</v>
      </c>
      <c r="AC17" s="12"/>
      <c r="AD17" s="18"/>
      <c r="AE17" s="18"/>
      <c r="AF17" s="18"/>
      <c r="AG17" s="18"/>
      <c r="AH17" s="39">
        <v>34794</v>
      </c>
      <c r="AI17" s="79">
        <v>17792</v>
      </c>
      <c r="AJ17" s="37">
        <v>17002</v>
      </c>
      <c r="AL17" s="37">
        <v>5864</v>
      </c>
      <c r="AM17" s="37">
        <v>3002</v>
      </c>
      <c r="AN17" s="37">
        <v>2862</v>
      </c>
      <c r="AP17" s="37">
        <v>5826</v>
      </c>
      <c r="AQ17" s="37">
        <v>2953</v>
      </c>
      <c r="AR17" s="37">
        <v>2873</v>
      </c>
      <c r="AT17" s="37">
        <v>5993</v>
      </c>
      <c r="AU17" s="37">
        <v>3057</v>
      </c>
      <c r="AV17" s="37">
        <v>2936</v>
      </c>
      <c r="AX17" s="37">
        <v>5815</v>
      </c>
      <c r="AY17" s="37">
        <v>2950</v>
      </c>
      <c r="AZ17" s="37">
        <v>2865</v>
      </c>
      <c r="BB17" s="37">
        <v>5480</v>
      </c>
      <c r="BC17" s="37">
        <v>2806</v>
      </c>
      <c r="BD17" s="37">
        <v>2674</v>
      </c>
      <c r="BF17" s="37">
        <v>5816</v>
      </c>
      <c r="BG17" s="37">
        <v>3024</v>
      </c>
      <c r="BH17" s="37">
        <v>2792</v>
      </c>
    </row>
    <row r="18" spans="1:60" x14ac:dyDescent="0.2">
      <c r="A18" s="49" t="s">
        <v>79</v>
      </c>
      <c r="B18" s="90">
        <v>3</v>
      </c>
      <c r="C18" s="90">
        <v>3</v>
      </c>
      <c r="D18" s="90">
        <v>0</v>
      </c>
      <c r="E18" s="90"/>
      <c r="F18" s="90">
        <v>0</v>
      </c>
      <c r="G18" s="90">
        <v>0</v>
      </c>
      <c r="H18" s="90">
        <v>0</v>
      </c>
      <c r="I18" s="90"/>
      <c r="J18" s="90">
        <v>0</v>
      </c>
      <c r="K18" s="90">
        <v>0</v>
      </c>
      <c r="L18" s="90">
        <v>0</v>
      </c>
      <c r="M18" s="90"/>
      <c r="N18" s="90">
        <v>2</v>
      </c>
      <c r="O18" s="90">
        <v>2</v>
      </c>
      <c r="P18" s="90">
        <v>0</v>
      </c>
      <c r="Q18" s="90"/>
      <c r="R18" s="90">
        <v>0</v>
      </c>
      <c r="S18" s="90">
        <v>0</v>
      </c>
      <c r="T18" s="90">
        <v>0</v>
      </c>
      <c r="U18" s="90"/>
      <c r="V18" s="90">
        <v>1</v>
      </c>
      <c r="W18" s="90">
        <v>1</v>
      </c>
      <c r="X18" s="90">
        <v>0</v>
      </c>
      <c r="Y18" s="90"/>
      <c r="Z18" s="90">
        <v>0</v>
      </c>
      <c r="AA18" s="90">
        <v>0</v>
      </c>
      <c r="AB18" s="90">
        <v>0</v>
      </c>
      <c r="AC18" s="12"/>
      <c r="AD18" s="18"/>
      <c r="AE18" s="18"/>
      <c r="AF18" s="18"/>
      <c r="AG18" s="18"/>
      <c r="AH18" s="39">
        <v>4838</v>
      </c>
      <c r="AI18" s="79">
        <v>2231</v>
      </c>
      <c r="AJ18" s="37">
        <v>2607</v>
      </c>
      <c r="AL18" s="37">
        <v>741</v>
      </c>
      <c r="AM18" s="37">
        <v>344</v>
      </c>
      <c r="AN18" s="37">
        <v>397</v>
      </c>
      <c r="AP18" s="37">
        <v>750</v>
      </c>
      <c r="AQ18" s="37">
        <v>339</v>
      </c>
      <c r="AR18" s="37">
        <v>411</v>
      </c>
      <c r="AT18" s="37">
        <v>824</v>
      </c>
      <c r="AU18" s="37">
        <v>390</v>
      </c>
      <c r="AV18" s="37">
        <v>434</v>
      </c>
      <c r="AX18" s="37">
        <v>879</v>
      </c>
      <c r="AY18" s="37">
        <v>408</v>
      </c>
      <c r="AZ18" s="37">
        <v>471</v>
      </c>
      <c r="BB18" s="37">
        <v>797</v>
      </c>
      <c r="BC18" s="37">
        <v>361</v>
      </c>
      <c r="BD18" s="37">
        <v>436</v>
      </c>
      <c r="BF18" s="37">
        <v>847</v>
      </c>
      <c r="BG18" s="37">
        <v>389</v>
      </c>
      <c r="BH18" s="37">
        <v>458</v>
      </c>
    </row>
    <row r="19" spans="1:60" x14ac:dyDescent="0.25">
      <c r="A19" s="6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12"/>
      <c r="AD19" s="18"/>
      <c r="AE19" s="18"/>
      <c r="AF19" s="18"/>
      <c r="AG19" s="18"/>
      <c r="AH19" s="39"/>
      <c r="AI19" s="79"/>
    </row>
    <row r="20" spans="1:60" x14ac:dyDescent="0.25">
      <c r="A20" s="6" t="s">
        <v>30</v>
      </c>
      <c r="B20" s="47">
        <v>190</v>
      </c>
      <c r="C20" s="47">
        <v>122</v>
      </c>
      <c r="D20" s="47">
        <v>68</v>
      </c>
      <c r="E20" s="47"/>
      <c r="F20" s="47">
        <v>11</v>
      </c>
      <c r="G20" s="47">
        <v>8</v>
      </c>
      <c r="H20" s="47">
        <v>3</v>
      </c>
      <c r="I20" s="47"/>
      <c r="J20" s="47">
        <v>85</v>
      </c>
      <c r="K20" s="47">
        <v>53</v>
      </c>
      <c r="L20" s="47">
        <v>32</v>
      </c>
      <c r="M20" s="47"/>
      <c r="N20" s="47">
        <v>31</v>
      </c>
      <c r="O20" s="47">
        <v>26</v>
      </c>
      <c r="P20" s="47">
        <v>5</v>
      </c>
      <c r="Q20" s="47"/>
      <c r="R20" s="47">
        <v>22</v>
      </c>
      <c r="S20" s="47">
        <v>13</v>
      </c>
      <c r="T20" s="47">
        <v>9</v>
      </c>
      <c r="U20" s="47"/>
      <c r="V20" s="47">
        <v>23</v>
      </c>
      <c r="W20" s="47">
        <v>13</v>
      </c>
      <c r="X20" s="47">
        <v>10</v>
      </c>
      <c r="Y20" s="47"/>
      <c r="Z20" s="47">
        <v>18</v>
      </c>
      <c r="AA20" s="47">
        <v>9</v>
      </c>
      <c r="AB20" s="47">
        <v>9</v>
      </c>
      <c r="AC20" s="12"/>
      <c r="AD20" s="18"/>
      <c r="AE20" s="18"/>
      <c r="AF20" s="18"/>
      <c r="AG20" s="18"/>
      <c r="AH20" s="39">
        <v>138858</v>
      </c>
      <c r="AI20" s="79">
        <v>71848</v>
      </c>
      <c r="AJ20" s="37">
        <v>67010</v>
      </c>
      <c r="AL20" s="37">
        <v>21887</v>
      </c>
      <c r="AM20" s="37">
        <v>11296</v>
      </c>
      <c r="AN20" s="37">
        <v>10591</v>
      </c>
      <c r="AP20" s="37">
        <v>22123</v>
      </c>
      <c r="AQ20" s="37">
        <v>11362</v>
      </c>
      <c r="AR20" s="37">
        <v>10761</v>
      </c>
      <c r="AT20" s="37">
        <v>26726</v>
      </c>
      <c r="AU20" s="37">
        <v>13967</v>
      </c>
      <c r="AV20" s="37">
        <v>12759</v>
      </c>
      <c r="AX20" s="37">
        <v>24284</v>
      </c>
      <c r="AY20" s="37">
        <v>12426</v>
      </c>
      <c r="AZ20" s="37">
        <v>11858</v>
      </c>
      <c r="BB20" s="37">
        <v>21890</v>
      </c>
      <c r="BC20" s="37">
        <v>11386</v>
      </c>
      <c r="BD20" s="37">
        <v>10504</v>
      </c>
      <c r="BF20" s="37">
        <v>21948</v>
      </c>
      <c r="BG20" s="37">
        <v>11411</v>
      </c>
      <c r="BH20" s="37">
        <v>10537</v>
      </c>
    </row>
    <row r="21" spans="1:60" x14ac:dyDescent="0.25">
      <c r="A21" s="48" t="s">
        <v>27</v>
      </c>
      <c r="B21" s="72">
        <v>188</v>
      </c>
      <c r="C21" s="72">
        <v>120</v>
      </c>
      <c r="D21" s="72">
        <v>68</v>
      </c>
      <c r="E21" s="72"/>
      <c r="F21" s="72">
        <v>11</v>
      </c>
      <c r="G21" s="72">
        <v>8</v>
      </c>
      <c r="H21" s="72">
        <v>3</v>
      </c>
      <c r="I21" s="72"/>
      <c r="J21" s="72">
        <v>84</v>
      </c>
      <c r="K21" s="72">
        <v>52</v>
      </c>
      <c r="L21" s="72">
        <v>32</v>
      </c>
      <c r="M21" s="72"/>
      <c r="N21" s="72">
        <v>31</v>
      </c>
      <c r="O21" s="72">
        <v>26</v>
      </c>
      <c r="P21" s="72">
        <v>5</v>
      </c>
      <c r="Q21" s="72"/>
      <c r="R21" s="72">
        <v>22</v>
      </c>
      <c r="S21" s="72">
        <v>13</v>
      </c>
      <c r="T21" s="72">
        <v>9</v>
      </c>
      <c r="U21" s="72"/>
      <c r="V21" s="72">
        <v>22</v>
      </c>
      <c r="W21" s="72">
        <v>12</v>
      </c>
      <c r="X21" s="72">
        <v>10</v>
      </c>
      <c r="Y21" s="72"/>
      <c r="Z21" s="72">
        <v>18</v>
      </c>
      <c r="AA21" s="72">
        <v>9</v>
      </c>
      <c r="AB21" s="72">
        <v>9</v>
      </c>
      <c r="AC21" s="12"/>
      <c r="AD21" s="18"/>
      <c r="AE21" s="18"/>
      <c r="AF21" s="18"/>
      <c r="AG21" s="18"/>
      <c r="AH21" s="39">
        <v>136922</v>
      </c>
      <c r="AI21" s="79">
        <v>70898</v>
      </c>
      <c r="AJ21" s="37">
        <v>66024</v>
      </c>
      <c r="AL21" s="37">
        <v>21548</v>
      </c>
      <c r="AM21" s="37">
        <v>11121</v>
      </c>
      <c r="AN21" s="37">
        <v>10427</v>
      </c>
      <c r="AP21" s="37">
        <v>21784</v>
      </c>
      <c r="AQ21" s="37">
        <v>11206</v>
      </c>
      <c r="AR21" s="37">
        <v>10578</v>
      </c>
      <c r="AT21" s="37">
        <v>26398</v>
      </c>
      <c r="AU21" s="37">
        <v>13801</v>
      </c>
      <c r="AV21" s="37">
        <v>12597</v>
      </c>
      <c r="AX21" s="37">
        <v>23969</v>
      </c>
      <c r="AY21" s="37">
        <v>12271</v>
      </c>
      <c r="AZ21" s="37">
        <v>11698</v>
      </c>
      <c r="BB21" s="37">
        <v>21589</v>
      </c>
      <c r="BC21" s="37">
        <v>11242</v>
      </c>
      <c r="BD21" s="37">
        <v>10347</v>
      </c>
      <c r="BF21" s="37">
        <v>21634</v>
      </c>
      <c r="BG21" s="37">
        <v>11257</v>
      </c>
      <c r="BH21" s="37">
        <v>10377</v>
      </c>
    </row>
    <row r="22" spans="1:60" x14ac:dyDescent="0.25">
      <c r="A22" s="48" t="s">
        <v>28</v>
      </c>
      <c r="B22" s="72">
        <v>2</v>
      </c>
      <c r="C22" s="72">
        <v>2</v>
      </c>
      <c r="D22" s="72">
        <v>0</v>
      </c>
      <c r="E22" s="72"/>
      <c r="F22" s="72">
        <v>0</v>
      </c>
      <c r="G22" s="72">
        <v>0</v>
      </c>
      <c r="H22" s="72">
        <v>0</v>
      </c>
      <c r="I22" s="72"/>
      <c r="J22" s="72">
        <v>1</v>
      </c>
      <c r="K22" s="72">
        <v>1</v>
      </c>
      <c r="L22" s="72">
        <v>0</v>
      </c>
      <c r="M22" s="72"/>
      <c r="N22" s="72">
        <v>0</v>
      </c>
      <c r="O22" s="72">
        <v>0</v>
      </c>
      <c r="P22" s="72">
        <v>0</v>
      </c>
      <c r="Q22" s="72"/>
      <c r="R22" s="72">
        <v>0</v>
      </c>
      <c r="S22" s="72">
        <v>0</v>
      </c>
      <c r="T22" s="72">
        <v>0</v>
      </c>
      <c r="U22" s="72"/>
      <c r="V22" s="72">
        <v>1</v>
      </c>
      <c r="W22" s="72">
        <v>1</v>
      </c>
      <c r="X22" s="72">
        <v>0</v>
      </c>
      <c r="Y22" s="72"/>
      <c r="Z22" s="72">
        <v>0</v>
      </c>
      <c r="AA22" s="72">
        <v>0</v>
      </c>
      <c r="AB22" s="72">
        <v>0</v>
      </c>
      <c r="AC22" s="12"/>
      <c r="AD22" s="18"/>
      <c r="AE22" s="18"/>
      <c r="AF22" s="18"/>
      <c r="AG22" s="18"/>
      <c r="AH22" s="39">
        <v>1936</v>
      </c>
      <c r="AI22" s="79">
        <v>950</v>
      </c>
      <c r="AJ22" s="37">
        <v>986</v>
      </c>
      <c r="AL22" s="37">
        <v>339</v>
      </c>
      <c r="AM22" s="37">
        <v>175</v>
      </c>
      <c r="AN22" s="37">
        <v>164</v>
      </c>
      <c r="AP22" s="37">
        <v>339</v>
      </c>
      <c r="AQ22" s="37">
        <v>156</v>
      </c>
      <c r="AR22" s="37">
        <v>183</v>
      </c>
      <c r="AT22" s="37">
        <v>328</v>
      </c>
      <c r="AU22" s="37">
        <v>166</v>
      </c>
      <c r="AV22" s="37">
        <v>162</v>
      </c>
      <c r="AX22" s="37">
        <v>315</v>
      </c>
      <c r="AY22" s="37">
        <v>155</v>
      </c>
      <c r="AZ22" s="37">
        <v>160</v>
      </c>
      <c r="BB22" s="37">
        <v>301</v>
      </c>
      <c r="BC22" s="37">
        <v>144</v>
      </c>
      <c r="BD22" s="37">
        <v>157</v>
      </c>
      <c r="BF22" s="37">
        <v>314</v>
      </c>
      <c r="BG22" s="37">
        <v>154</v>
      </c>
      <c r="BH22" s="37">
        <v>160</v>
      </c>
    </row>
    <row r="23" spans="1:60" x14ac:dyDescent="0.25">
      <c r="A23" s="51" t="s">
        <v>79</v>
      </c>
      <c r="B23" s="43" t="s">
        <v>6</v>
      </c>
      <c r="C23" s="43" t="s">
        <v>6</v>
      </c>
      <c r="D23" s="43" t="s">
        <v>6</v>
      </c>
      <c r="E23" s="52"/>
      <c r="F23" s="43" t="s">
        <v>6</v>
      </c>
      <c r="G23" s="43" t="s">
        <v>6</v>
      </c>
      <c r="H23" s="43" t="s">
        <v>6</v>
      </c>
      <c r="I23" s="52"/>
      <c r="J23" s="43" t="s">
        <v>6</v>
      </c>
      <c r="K23" s="43" t="s">
        <v>6</v>
      </c>
      <c r="L23" s="43" t="s">
        <v>6</v>
      </c>
      <c r="M23" s="52"/>
      <c r="N23" s="43" t="s">
        <v>6</v>
      </c>
      <c r="O23" s="43" t="s">
        <v>6</v>
      </c>
      <c r="P23" s="43" t="s">
        <v>6</v>
      </c>
      <c r="Q23" s="52"/>
      <c r="R23" s="43" t="s">
        <v>6</v>
      </c>
      <c r="S23" s="43" t="s">
        <v>6</v>
      </c>
      <c r="T23" s="43" t="s">
        <v>6</v>
      </c>
      <c r="U23" s="52"/>
      <c r="V23" s="43" t="s">
        <v>6</v>
      </c>
      <c r="W23" s="43" t="s">
        <v>6</v>
      </c>
      <c r="X23" s="43" t="s">
        <v>6</v>
      </c>
      <c r="Y23" s="52"/>
      <c r="Z23" s="43" t="s">
        <v>6</v>
      </c>
      <c r="AA23" s="43" t="s">
        <v>6</v>
      </c>
      <c r="AB23" s="43" t="s">
        <v>6</v>
      </c>
      <c r="AC23" s="12"/>
      <c r="AD23" s="18"/>
      <c r="AE23" s="18"/>
      <c r="AF23" s="18"/>
      <c r="AG23" s="18"/>
      <c r="AH23" s="39"/>
      <c r="AI23" s="79"/>
    </row>
    <row r="24" spans="1:60" x14ac:dyDescent="0.25">
      <c r="A24" s="53"/>
      <c r="B24" s="54"/>
      <c r="C24" s="54"/>
      <c r="D24" s="54"/>
      <c r="E24" s="54"/>
      <c r="AC24" s="12"/>
      <c r="AD24" s="18"/>
      <c r="AE24" s="18"/>
      <c r="AF24" s="18"/>
      <c r="AG24" s="18"/>
      <c r="AH24" s="39"/>
      <c r="AI24" s="79"/>
    </row>
    <row r="25" spans="1:60" x14ac:dyDescent="0.25">
      <c r="A25" s="235" t="s">
        <v>77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12"/>
      <c r="AD25" s="18"/>
      <c r="AE25" s="18"/>
      <c r="AF25" s="18"/>
      <c r="AG25" s="18"/>
      <c r="AH25" s="39"/>
      <c r="AI25" s="79"/>
    </row>
    <row r="26" spans="1:60" x14ac:dyDescent="0.25">
      <c r="A26" s="46" t="s">
        <v>9</v>
      </c>
      <c r="B26" s="55">
        <f t="shared" ref="B26:B38" si="56">IFERROR(B10/AH10*100,"")</f>
        <v>0.15789852999307691</v>
      </c>
      <c r="C26" s="55">
        <f t="shared" ref="C26:C38" si="57">IFERROR(C10/AI10*100,"")</f>
        <v>0.18022383460212615</v>
      </c>
      <c r="D26" s="55">
        <f t="shared" ref="D26:D38" si="58">IFERROR(D10/AJ10*100,"")</f>
        <v>0.13430596605966957</v>
      </c>
      <c r="E26" s="55" t="str">
        <f t="shared" ref="E26:E38" si="59">IFERROR(E10/AK10*100,"")</f>
        <v/>
      </c>
      <c r="F26" s="55">
        <f t="shared" ref="F26:F38" si="60">IFERROR(F10/AL10*100,"")</f>
        <v>6.5893700842598171E-2</v>
      </c>
      <c r="G26" s="55">
        <f t="shared" ref="G26:G38" si="61">IFERROR(G10/AM10*100,"")</f>
        <v>7.6754385964912283E-2</v>
      </c>
      <c r="H26" s="55">
        <f t="shared" ref="H26:H38" si="62">IFERROR(H10/AN10*100,"")</f>
        <v>5.4524062329612308E-2</v>
      </c>
      <c r="I26" s="55" t="str">
        <f t="shared" ref="I26:I38" si="63">IFERROR(I10/AO10*100,"")</f>
        <v/>
      </c>
      <c r="J26" s="55">
        <f t="shared" ref="J26:J38" si="64">IFERROR(J10/AP10*100,"")</f>
        <v>0.4590145747528116</v>
      </c>
      <c r="K26" s="55">
        <f t="shared" ref="K26:K38" si="65">IFERROR(K10/AQ10*100,"")</f>
        <v>0.51833054370714315</v>
      </c>
      <c r="L26" s="55">
        <f t="shared" ref="L26:L38" si="66">IFERROR(L10/AR10*100,"")</f>
        <v>0.39636145883829021</v>
      </c>
      <c r="M26" s="55" t="str">
        <f t="shared" ref="M26:M38" si="67">IFERROR(M10/AS10*100,"")</f>
        <v/>
      </c>
      <c r="N26" s="55">
        <f t="shared" ref="N26:N38" si="68">IFERROR(N10/AT10*100,"")</f>
        <v>0.16588491019334173</v>
      </c>
      <c r="O26" s="55">
        <f t="shared" ref="O26:O38" si="69">IFERROR(O10/AU10*100,"")</f>
        <v>0.19490586932447396</v>
      </c>
      <c r="P26" s="55">
        <f t="shared" ref="P26:P38" si="70">IFERROR(P10/AV10*100,"")</f>
        <v>0.134879318504496</v>
      </c>
      <c r="Q26" s="55" t="str">
        <f t="shared" ref="Q26:Q38" si="71">IFERROR(Q10/AW10*100,"")</f>
        <v/>
      </c>
      <c r="R26" s="55">
        <f t="shared" ref="R26:R38" si="72">IFERROR(R10/AX10*100,"")</f>
        <v>9.8640531141321541E-2</v>
      </c>
      <c r="S26" s="55">
        <f t="shared" ref="S26:S38" si="73">IFERROR(S10/AY10*100,"")</f>
        <v>0.12364607547356446</v>
      </c>
      <c r="T26" s="55">
        <f t="shared" ref="T26:T38" si="74">IFERROR(T10/AZ10*100,"")</f>
        <v>7.2469394621735642E-2</v>
      </c>
      <c r="U26" s="55" t="str">
        <f t="shared" ref="U26:U38" si="75">IFERROR(U10/BA10*100,"")</f>
        <v/>
      </c>
      <c r="V26" s="55">
        <f t="shared" ref="V26:V38" si="76">IFERROR(V10/BB10*100,"")</f>
        <v>0.1132719208461276</v>
      </c>
      <c r="W26" s="55">
        <f t="shared" ref="W26:W38" si="77">IFERROR(W10/BC10*100,"")</f>
        <v>0.12710517953606609</v>
      </c>
      <c r="X26" s="55">
        <f t="shared" ref="X26:X38" si="78">IFERROR(X10/BD10*100,"")</f>
        <v>9.8561009264734864E-2</v>
      </c>
      <c r="Y26" s="55" t="str">
        <f t="shared" ref="Y26:Y38" si="79">IFERROR(Y10/BE10*100,"")</f>
        <v/>
      </c>
      <c r="Z26" s="55">
        <f t="shared" ref="Z26:Z38" si="80">IFERROR(Z10/BF10*100,"")</f>
        <v>5.2215126320440217E-2</v>
      </c>
      <c r="AA26" s="55">
        <f t="shared" ref="AA26:AA38" si="81">IFERROR(AA10/BG10*100,"")</f>
        <v>4.6888431581963583E-2</v>
      </c>
      <c r="AB26" s="55">
        <f t="shared" ref="AB26:AB38" si="82">IFERROR(AB10/BH10*100,"")</f>
        <v>5.7848052448900893E-2</v>
      </c>
      <c r="AC26" s="12"/>
      <c r="AD26" s="18"/>
      <c r="AE26" s="18"/>
      <c r="AF26" s="18"/>
      <c r="AG26" s="18"/>
      <c r="AH26" s="39"/>
    </row>
    <row r="27" spans="1:60" x14ac:dyDescent="0.25">
      <c r="A27" s="48" t="s">
        <v>27</v>
      </c>
      <c r="B27" s="42">
        <f t="shared" si="56"/>
        <v>0.16285510459477182</v>
      </c>
      <c r="C27" s="42">
        <f t="shared" si="57"/>
        <v>0.1861962760744785</v>
      </c>
      <c r="D27" s="42">
        <f t="shared" si="58"/>
        <v>0.13809761868228143</v>
      </c>
      <c r="E27" s="42" t="str">
        <f t="shared" si="59"/>
        <v/>
      </c>
      <c r="F27" s="42">
        <f t="shared" si="60"/>
        <v>4.6596151157914358E-2</v>
      </c>
      <c r="G27" s="42">
        <f t="shared" si="61"/>
        <v>5.7647380078279076E-2</v>
      </c>
      <c r="H27" s="42">
        <f t="shared" si="62"/>
        <v>3.5005091649694502E-2</v>
      </c>
      <c r="I27" s="42" t="str">
        <f t="shared" si="63"/>
        <v/>
      </c>
      <c r="J27" s="42">
        <f t="shared" si="64"/>
        <v>0.49696300386526782</v>
      </c>
      <c r="K27" s="42">
        <f t="shared" si="65"/>
        <v>0.56260046436863731</v>
      </c>
      <c r="L27" s="42">
        <f t="shared" si="66"/>
        <v>0.42718815264856658</v>
      </c>
      <c r="M27" s="42" t="str">
        <f t="shared" si="67"/>
        <v/>
      </c>
      <c r="N27" s="42">
        <f t="shared" si="68"/>
        <v>0.17068460723852241</v>
      </c>
      <c r="O27" s="42">
        <f t="shared" si="69"/>
        <v>0.20222933769891904</v>
      </c>
      <c r="P27" s="42">
        <f t="shared" si="70"/>
        <v>0.13685189010535012</v>
      </c>
      <c r="Q27" s="42" t="str">
        <f t="shared" si="71"/>
        <v/>
      </c>
      <c r="R27" s="42">
        <f t="shared" si="72"/>
        <v>0.10129603419088058</v>
      </c>
      <c r="S27" s="42">
        <f t="shared" si="73"/>
        <v>0.12728503723764387</v>
      </c>
      <c r="T27" s="42">
        <f t="shared" si="74"/>
        <v>7.3987649753848778E-2</v>
      </c>
      <c r="U27" s="42" t="str">
        <f t="shared" si="75"/>
        <v/>
      </c>
      <c r="V27" s="42">
        <f t="shared" si="76"/>
        <v>0.11544747140051277</v>
      </c>
      <c r="W27" s="42">
        <f t="shared" si="77"/>
        <v>0.12480770905291268</v>
      </c>
      <c r="X27" s="42">
        <f t="shared" si="78"/>
        <v>0.10544597444485795</v>
      </c>
      <c r="Y27" s="42" t="str">
        <f t="shared" si="79"/>
        <v/>
      </c>
      <c r="Z27" s="42">
        <f t="shared" si="80"/>
        <v>5.4641580766163565E-2</v>
      </c>
      <c r="AA27" s="42">
        <f t="shared" si="81"/>
        <v>4.881971167652633E-2</v>
      </c>
      <c r="AB27" s="42">
        <f t="shared" si="82"/>
        <v>6.0805058980907212E-2</v>
      </c>
      <c r="AC27" s="12"/>
      <c r="AD27" s="18"/>
      <c r="AE27" s="18"/>
      <c r="AF27" s="18"/>
      <c r="AG27" s="18"/>
      <c r="AH27" s="39"/>
    </row>
    <row r="28" spans="1:60" x14ac:dyDescent="0.25">
      <c r="A28" s="48" t="s">
        <v>28</v>
      </c>
      <c r="B28" s="42">
        <f t="shared" si="56"/>
        <v>0.11434794445956983</v>
      </c>
      <c r="C28" s="42">
        <f t="shared" si="57"/>
        <v>0.11738341692455448</v>
      </c>
      <c r="D28" s="42">
        <f t="shared" si="58"/>
        <v>0.11118523460084502</v>
      </c>
      <c r="E28" s="42" t="str">
        <f t="shared" si="59"/>
        <v/>
      </c>
      <c r="F28" s="42">
        <f t="shared" si="60"/>
        <v>0.27406093825568273</v>
      </c>
      <c r="G28" s="42">
        <f t="shared" si="61"/>
        <v>0.28328611898016998</v>
      </c>
      <c r="H28" s="42">
        <f t="shared" si="62"/>
        <v>0.26437541308658291</v>
      </c>
      <c r="I28" s="42" t="str">
        <f t="shared" si="63"/>
        <v/>
      </c>
      <c r="J28" s="42">
        <f t="shared" si="64"/>
        <v>0.11354420113544202</v>
      </c>
      <c r="K28" s="42">
        <f t="shared" si="65"/>
        <v>9.6494049533612097E-2</v>
      </c>
      <c r="L28" s="42">
        <f t="shared" si="66"/>
        <v>0.13089005235602094</v>
      </c>
      <c r="M28" s="42" t="str">
        <f t="shared" si="67"/>
        <v/>
      </c>
      <c r="N28" s="42">
        <f t="shared" si="68"/>
        <v>9.4921689606074985E-2</v>
      </c>
      <c r="O28" s="42">
        <f t="shared" si="69"/>
        <v>6.2053986968662732E-2</v>
      </c>
      <c r="P28" s="42">
        <f t="shared" si="70"/>
        <v>0.12911555842479017</v>
      </c>
      <c r="Q28" s="42" t="str">
        <f t="shared" si="71"/>
        <v/>
      </c>
      <c r="R28" s="42">
        <f t="shared" si="72"/>
        <v>8.1566068515497553E-2</v>
      </c>
      <c r="S28" s="42">
        <f t="shared" si="73"/>
        <v>9.6618357487922704E-2</v>
      </c>
      <c r="T28" s="42">
        <f t="shared" si="74"/>
        <v>6.6115702479338845E-2</v>
      </c>
      <c r="U28" s="42" t="str">
        <f t="shared" si="75"/>
        <v/>
      </c>
      <c r="V28" s="42">
        <f t="shared" si="76"/>
        <v>8.6490226604393705E-2</v>
      </c>
      <c r="W28" s="42">
        <f t="shared" si="77"/>
        <v>0.13559322033898305</v>
      </c>
      <c r="X28" s="42">
        <f t="shared" si="78"/>
        <v>3.5323207347227124E-2</v>
      </c>
      <c r="Y28" s="42" t="str">
        <f t="shared" si="79"/>
        <v/>
      </c>
      <c r="Z28" s="42">
        <f t="shared" si="80"/>
        <v>3.2626427406199018E-2</v>
      </c>
      <c r="AA28" s="42">
        <f t="shared" si="81"/>
        <v>3.1466331025802395E-2</v>
      </c>
      <c r="AB28" s="42">
        <f t="shared" si="82"/>
        <v>3.3875338753387531E-2</v>
      </c>
    </row>
    <row r="29" spans="1:60" x14ac:dyDescent="0.25">
      <c r="A29" s="49" t="s">
        <v>79</v>
      </c>
      <c r="B29" s="42">
        <f t="shared" si="56"/>
        <v>6.2009094667217858E-2</v>
      </c>
      <c r="C29" s="42">
        <f t="shared" si="57"/>
        <v>0.13446884805020171</v>
      </c>
      <c r="D29" s="42">
        <f t="shared" si="58"/>
        <v>0</v>
      </c>
      <c r="E29" s="42" t="str">
        <f t="shared" si="59"/>
        <v/>
      </c>
      <c r="F29" s="42">
        <f t="shared" si="60"/>
        <v>0</v>
      </c>
      <c r="G29" s="42">
        <f t="shared" si="61"/>
        <v>0</v>
      </c>
      <c r="H29" s="42">
        <f t="shared" si="62"/>
        <v>0</v>
      </c>
      <c r="I29" s="42" t="str">
        <f t="shared" si="63"/>
        <v/>
      </c>
      <c r="J29" s="42">
        <f t="shared" si="64"/>
        <v>0</v>
      </c>
      <c r="K29" s="42">
        <f t="shared" si="65"/>
        <v>0</v>
      </c>
      <c r="L29" s="42">
        <f t="shared" si="66"/>
        <v>0</v>
      </c>
      <c r="M29" s="42" t="str">
        <f t="shared" si="67"/>
        <v/>
      </c>
      <c r="N29" s="42">
        <f t="shared" si="68"/>
        <v>0.24271844660194172</v>
      </c>
      <c r="O29" s="42">
        <f t="shared" si="69"/>
        <v>0.51282051282051277</v>
      </c>
      <c r="P29" s="42">
        <f t="shared" si="70"/>
        <v>0</v>
      </c>
      <c r="Q29" s="42" t="str">
        <f t="shared" si="71"/>
        <v/>
      </c>
      <c r="R29" s="42">
        <f t="shared" si="72"/>
        <v>0</v>
      </c>
      <c r="S29" s="42">
        <f t="shared" si="73"/>
        <v>0</v>
      </c>
      <c r="T29" s="42">
        <f t="shared" si="74"/>
        <v>0</v>
      </c>
      <c r="U29" s="42" t="str">
        <f t="shared" si="75"/>
        <v/>
      </c>
      <c r="V29" s="42">
        <f t="shared" si="76"/>
        <v>0.12547051442910914</v>
      </c>
      <c r="W29" s="42">
        <f t="shared" si="77"/>
        <v>0.2770083102493075</v>
      </c>
      <c r="X29" s="42">
        <f t="shared" si="78"/>
        <v>0</v>
      </c>
      <c r="Y29" s="42" t="str">
        <f t="shared" si="79"/>
        <v/>
      </c>
      <c r="Z29" s="42">
        <f t="shared" si="80"/>
        <v>0</v>
      </c>
      <c r="AA29" s="42">
        <f t="shared" si="81"/>
        <v>0</v>
      </c>
      <c r="AB29" s="42">
        <f t="shared" si="82"/>
        <v>0</v>
      </c>
    </row>
    <row r="30" spans="1:60" x14ac:dyDescent="0.25">
      <c r="A30" s="6"/>
      <c r="B30" s="42" t="str">
        <f t="shared" si="56"/>
        <v/>
      </c>
      <c r="C30" s="42" t="str">
        <f t="shared" si="57"/>
        <v/>
      </c>
      <c r="D30" s="42" t="str">
        <f t="shared" si="58"/>
        <v/>
      </c>
      <c r="E30" s="42" t="str">
        <f t="shared" si="59"/>
        <v/>
      </c>
      <c r="F30" s="42" t="str">
        <f t="shared" si="60"/>
        <v/>
      </c>
      <c r="G30" s="42" t="str">
        <f t="shared" si="61"/>
        <v/>
      </c>
      <c r="H30" s="42" t="str">
        <f t="shared" si="62"/>
        <v/>
      </c>
      <c r="I30" s="42" t="str">
        <f t="shared" si="63"/>
        <v/>
      </c>
      <c r="J30" s="42" t="str">
        <f t="shared" si="64"/>
        <v/>
      </c>
      <c r="K30" s="42" t="str">
        <f t="shared" si="65"/>
        <v/>
      </c>
      <c r="L30" s="42" t="str">
        <f t="shared" si="66"/>
        <v/>
      </c>
      <c r="M30" s="42" t="str">
        <f t="shared" si="67"/>
        <v/>
      </c>
      <c r="N30" s="42" t="str">
        <f t="shared" si="68"/>
        <v/>
      </c>
      <c r="O30" s="42" t="str">
        <f t="shared" si="69"/>
        <v/>
      </c>
      <c r="P30" s="42" t="str">
        <f t="shared" si="70"/>
        <v/>
      </c>
      <c r="Q30" s="42" t="str">
        <f t="shared" si="71"/>
        <v/>
      </c>
      <c r="R30" s="42" t="str">
        <f t="shared" si="72"/>
        <v/>
      </c>
      <c r="S30" s="42" t="str">
        <f t="shared" si="73"/>
        <v/>
      </c>
      <c r="T30" s="42" t="str">
        <f t="shared" si="74"/>
        <v/>
      </c>
      <c r="U30" s="42" t="str">
        <f t="shared" si="75"/>
        <v/>
      </c>
      <c r="V30" s="42" t="str">
        <f t="shared" si="76"/>
        <v/>
      </c>
      <c r="W30" s="42" t="str">
        <f t="shared" si="77"/>
        <v/>
      </c>
      <c r="X30" s="42" t="str">
        <f t="shared" si="78"/>
        <v/>
      </c>
      <c r="Y30" s="42" t="str">
        <f t="shared" si="79"/>
        <v/>
      </c>
      <c r="Z30" s="42" t="str">
        <f t="shared" si="80"/>
        <v/>
      </c>
      <c r="AA30" s="42" t="str">
        <f t="shared" si="81"/>
        <v/>
      </c>
      <c r="AB30" s="42" t="str">
        <f t="shared" si="82"/>
        <v/>
      </c>
    </row>
    <row r="31" spans="1:60" x14ac:dyDescent="0.25">
      <c r="A31" s="6" t="s">
        <v>29</v>
      </c>
      <c r="B31" s="55">
        <f t="shared" si="56"/>
        <v>0.16706840401089551</v>
      </c>
      <c r="C31" s="55">
        <f t="shared" si="57"/>
        <v>0.18480555640547075</v>
      </c>
      <c r="D31" s="55">
        <f t="shared" si="58"/>
        <v>0.14844231955582973</v>
      </c>
      <c r="E31" s="55" t="str">
        <f t="shared" si="59"/>
        <v/>
      </c>
      <c r="F31" s="55">
        <f t="shared" si="60"/>
        <v>7.281553398058252E-2</v>
      </c>
      <c r="G31" s="55">
        <f t="shared" si="61"/>
        <v>7.9415501905972047E-2</v>
      </c>
      <c r="H31" s="55">
        <f t="shared" si="62"/>
        <v>6.5963060686015831E-2</v>
      </c>
      <c r="I31" s="55" t="str">
        <f t="shared" si="63"/>
        <v/>
      </c>
      <c r="J31" s="55">
        <f t="shared" si="64"/>
        <v>0.49211810834600306</v>
      </c>
      <c r="K31" s="55">
        <f t="shared" si="65"/>
        <v>0.54127725856697828</v>
      </c>
      <c r="L31" s="55">
        <f t="shared" si="66"/>
        <v>0.44018430146453846</v>
      </c>
      <c r="M31" s="55" t="str">
        <f t="shared" si="67"/>
        <v/>
      </c>
      <c r="N31" s="55">
        <f t="shared" si="68"/>
        <v>0.18785841407949377</v>
      </c>
      <c r="O31" s="55">
        <f t="shared" si="69"/>
        <v>0.19882628355193535</v>
      </c>
      <c r="P31" s="55">
        <f t="shared" si="70"/>
        <v>0.17626521134876785</v>
      </c>
      <c r="Q31" s="55" t="str">
        <f t="shared" si="71"/>
        <v/>
      </c>
      <c r="R31" s="55">
        <f t="shared" si="72"/>
        <v>0.1022065667719151</v>
      </c>
      <c r="S31" s="55">
        <f t="shared" si="73"/>
        <v>0.13208624875053548</v>
      </c>
      <c r="T31" s="55">
        <f t="shared" si="74"/>
        <v>7.095111841368236E-2</v>
      </c>
      <c r="U31" s="55" t="str">
        <f t="shared" si="75"/>
        <v/>
      </c>
      <c r="V31" s="55">
        <f t="shared" si="76"/>
        <v>0.11676559307190815</v>
      </c>
      <c r="W31" s="55">
        <f t="shared" si="77"/>
        <v>0.13268632951702178</v>
      </c>
      <c r="X31" s="55">
        <f t="shared" si="78"/>
        <v>9.9972007837805424E-2</v>
      </c>
      <c r="Y31" s="55" t="str">
        <f t="shared" si="79"/>
        <v/>
      </c>
      <c r="Z31" s="55">
        <f t="shared" si="80"/>
        <v>3.981571014163017E-2</v>
      </c>
      <c r="AA31" s="55">
        <f t="shared" si="81"/>
        <v>3.3360515975980429E-2</v>
      </c>
      <c r="AB31" s="55">
        <f t="shared" si="82"/>
        <v>4.6574810789831167E-2</v>
      </c>
    </row>
    <row r="32" spans="1:60" x14ac:dyDescent="0.25">
      <c r="A32" s="48" t="s">
        <v>27</v>
      </c>
      <c r="B32" s="42">
        <f t="shared" si="56"/>
        <v>0.17537643298651751</v>
      </c>
      <c r="C32" s="42">
        <f t="shared" si="57"/>
        <v>0.19457152421334523</v>
      </c>
      <c r="D32" s="42">
        <f t="shared" si="58"/>
        <v>0.15513907372414654</v>
      </c>
      <c r="E32" s="42" t="str">
        <f t="shared" si="59"/>
        <v/>
      </c>
      <c r="F32" s="42">
        <f t="shared" si="60"/>
        <v>4.4356250729543599E-2</v>
      </c>
      <c r="G32" s="42">
        <f t="shared" si="61"/>
        <v>5.0370913087279055E-2</v>
      </c>
      <c r="H32" s="42">
        <f t="shared" si="62"/>
        <v>3.8100681049673762E-2</v>
      </c>
      <c r="I32" s="42" t="str">
        <f t="shared" si="63"/>
        <v/>
      </c>
      <c r="J32" s="42">
        <f t="shared" si="64"/>
        <v>0.55284253201879663</v>
      </c>
      <c r="K32" s="42">
        <f t="shared" si="65"/>
        <v>0.61193496515990708</v>
      </c>
      <c r="L32" s="42">
        <f t="shared" si="66"/>
        <v>0.48991628614916283</v>
      </c>
      <c r="M32" s="42" t="str">
        <f t="shared" si="67"/>
        <v/>
      </c>
      <c r="N32" s="42">
        <f t="shared" si="68"/>
        <v>0.19678096051385821</v>
      </c>
      <c r="O32" s="42">
        <f t="shared" si="69"/>
        <v>0.2091145082203634</v>
      </c>
      <c r="P32" s="42">
        <f t="shared" si="70"/>
        <v>0.18368987026902911</v>
      </c>
      <c r="Q32" s="42" t="str">
        <f t="shared" si="71"/>
        <v/>
      </c>
      <c r="R32" s="42">
        <f t="shared" si="72"/>
        <v>0.10603571948354366</v>
      </c>
      <c r="S32" s="42">
        <f t="shared" si="73"/>
        <v>0.13790865579621966</v>
      </c>
      <c r="T32" s="42">
        <f t="shared" si="74"/>
        <v>7.2516316171138503E-2</v>
      </c>
      <c r="U32" s="42" t="str">
        <f t="shared" si="75"/>
        <v/>
      </c>
      <c r="V32" s="42">
        <f t="shared" si="76"/>
        <v>0.12192959120333423</v>
      </c>
      <c r="W32" s="42">
        <f t="shared" si="77"/>
        <v>0.13355736504243679</v>
      </c>
      <c r="X32" s="42">
        <f t="shared" si="78"/>
        <v>0.10960405535004795</v>
      </c>
      <c r="Y32" s="42" t="str">
        <f t="shared" si="79"/>
        <v/>
      </c>
      <c r="Z32" s="42">
        <f t="shared" si="80"/>
        <v>4.1232638888888888E-2</v>
      </c>
      <c r="AA32" s="42">
        <f t="shared" si="81"/>
        <v>3.3948652662847446E-2</v>
      </c>
      <c r="AB32" s="42">
        <f t="shared" si="82"/>
        <v>4.8856318010215415E-2</v>
      </c>
    </row>
    <row r="33" spans="1:60" x14ac:dyDescent="0.25">
      <c r="A33" s="48" t="s">
        <v>28</v>
      </c>
      <c r="B33" s="42">
        <f t="shared" si="56"/>
        <v>0.11496234983043054</v>
      </c>
      <c r="C33" s="42">
        <f t="shared" si="57"/>
        <v>0.11241007194244604</v>
      </c>
      <c r="D33" s="42">
        <f t="shared" si="58"/>
        <v>0.11763321962122103</v>
      </c>
      <c r="E33" s="42" t="str">
        <f t="shared" si="59"/>
        <v/>
      </c>
      <c r="F33" s="42">
        <f t="shared" si="60"/>
        <v>0.28990450204638468</v>
      </c>
      <c r="G33" s="42">
        <f t="shared" si="61"/>
        <v>0.29980013324450366</v>
      </c>
      <c r="H33" s="42">
        <f t="shared" si="62"/>
        <v>0.27952480782669459</v>
      </c>
      <c r="I33" s="42" t="str">
        <f t="shared" si="63"/>
        <v/>
      </c>
      <c r="J33" s="42">
        <f t="shared" si="64"/>
        <v>0.10298661174047373</v>
      </c>
      <c r="K33" s="42">
        <f t="shared" si="65"/>
        <v>6.7727734507280729E-2</v>
      </c>
      <c r="L33" s="42">
        <f t="shared" si="66"/>
        <v>0.13922728854855554</v>
      </c>
      <c r="M33" s="42" t="str">
        <f t="shared" si="67"/>
        <v/>
      </c>
      <c r="N33" s="42">
        <f t="shared" si="68"/>
        <v>0.10011680293675956</v>
      </c>
      <c r="O33" s="42">
        <f t="shared" si="69"/>
        <v>6.542361792607132E-2</v>
      </c>
      <c r="P33" s="42">
        <f t="shared" si="70"/>
        <v>0.13623978201634876</v>
      </c>
      <c r="Q33" s="42" t="str">
        <f t="shared" si="71"/>
        <v/>
      </c>
      <c r="R33" s="42">
        <f t="shared" si="72"/>
        <v>8.5984522785898534E-2</v>
      </c>
      <c r="S33" s="42">
        <f t="shared" si="73"/>
        <v>0.10169491525423729</v>
      </c>
      <c r="T33" s="42">
        <f t="shared" si="74"/>
        <v>6.9808027923211169E-2</v>
      </c>
      <c r="U33" s="42" t="str">
        <f t="shared" si="75"/>
        <v/>
      </c>
      <c r="V33" s="42">
        <f t="shared" si="76"/>
        <v>7.2992700729927001E-2</v>
      </c>
      <c r="W33" s="42">
        <f t="shared" si="77"/>
        <v>0.10691375623663579</v>
      </c>
      <c r="X33" s="42">
        <f t="shared" si="78"/>
        <v>3.7397157816005985E-2</v>
      </c>
      <c r="Y33" s="42" t="str">
        <f t="shared" si="79"/>
        <v/>
      </c>
      <c r="Z33" s="42">
        <f t="shared" si="80"/>
        <v>3.4387895460797797E-2</v>
      </c>
      <c r="AA33" s="42">
        <f t="shared" si="81"/>
        <v>3.3068783068783067E-2</v>
      </c>
      <c r="AB33" s="42">
        <f t="shared" si="82"/>
        <v>3.5816618911174783E-2</v>
      </c>
    </row>
    <row r="34" spans="1:60" x14ac:dyDescent="0.25">
      <c r="A34" s="49" t="s">
        <v>79</v>
      </c>
      <c r="B34" s="42">
        <f t="shared" si="56"/>
        <v>6.2009094667217858E-2</v>
      </c>
      <c r="C34" s="42">
        <f t="shared" si="57"/>
        <v>0.13446884805020171</v>
      </c>
      <c r="D34" s="42">
        <f t="shared" si="58"/>
        <v>0</v>
      </c>
      <c r="E34" s="42" t="str">
        <f t="shared" si="59"/>
        <v/>
      </c>
      <c r="F34" s="42">
        <f t="shared" si="60"/>
        <v>0</v>
      </c>
      <c r="G34" s="42">
        <f t="shared" si="61"/>
        <v>0</v>
      </c>
      <c r="H34" s="42">
        <f t="shared" si="62"/>
        <v>0</v>
      </c>
      <c r="I34" s="42" t="str">
        <f t="shared" si="63"/>
        <v/>
      </c>
      <c r="J34" s="42">
        <f t="shared" si="64"/>
        <v>0</v>
      </c>
      <c r="K34" s="42">
        <f t="shared" si="65"/>
        <v>0</v>
      </c>
      <c r="L34" s="42">
        <f t="shared" si="66"/>
        <v>0</v>
      </c>
      <c r="M34" s="42" t="str">
        <f t="shared" si="67"/>
        <v/>
      </c>
      <c r="N34" s="42">
        <f t="shared" si="68"/>
        <v>0.24271844660194172</v>
      </c>
      <c r="O34" s="42">
        <f t="shared" si="69"/>
        <v>0.51282051282051277</v>
      </c>
      <c r="P34" s="42">
        <f t="shared" si="70"/>
        <v>0</v>
      </c>
      <c r="Q34" s="42" t="str">
        <f t="shared" si="71"/>
        <v/>
      </c>
      <c r="R34" s="42">
        <f t="shared" si="72"/>
        <v>0</v>
      </c>
      <c r="S34" s="42">
        <f t="shared" si="73"/>
        <v>0</v>
      </c>
      <c r="T34" s="42">
        <f t="shared" si="74"/>
        <v>0</v>
      </c>
      <c r="U34" s="42" t="str">
        <f t="shared" si="75"/>
        <v/>
      </c>
      <c r="V34" s="42">
        <f t="shared" si="76"/>
        <v>0.12547051442910914</v>
      </c>
      <c r="W34" s="42">
        <f t="shared" si="77"/>
        <v>0.2770083102493075</v>
      </c>
      <c r="X34" s="42">
        <f t="shared" si="78"/>
        <v>0</v>
      </c>
      <c r="Y34" s="42" t="str">
        <f t="shared" si="79"/>
        <v/>
      </c>
      <c r="Z34" s="42">
        <f t="shared" si="80"/>
        <v>0</v>
      </c>
      <c r="AA34" s="42">
        <f t="shared" si="81"/>
        <v>0</v>
      </c>
      <c r="AB34" s="42">
        <f t="shared" si="82"/>
        <v>0</v>
      </c>
    </row>
    <row r="35" spans="1:60" x14ac:dyDescent="0.25">
      <c r="A35" s="6"/>
      <c r="B35" s="42" t="str">
        <f t="shared" si="56"/>
        <v/>
      </c>
      <c r="C35" s="42" t="str">
        <f t="shared" si="57"/>
        <v/>
      </c>
      <c r="D35" s="42" t="str">
        <f t="shared" si="58"/>
        <v/>
      </c>
      <c r="E35" s="42" t="str">
        <f t="shared" si="59"/>
        <v/>
      </c>
      <c r="F35" s="42" t="str">
        <f t="shared" si="60"/>
        <v/>
      </c>
      <c r="G35" s="42" t="str">
        <f t="shared" si="61"/>
        <v/>
      </c>
      <c r="H35" s="42" t="str">
        <f t="shared" si="62"/>
        <v/>
      </c>
      <c r="I35" s="42" t="str">
        <f t="shared" si="63"/>
        <v/>
      </c>
      <c r="J35" s="42" t="str">
        <f t="shared" si="64"/>
        <v/>
      </c>
      <c r="K35" s="42" t="str">
        <f t="shared" si="65"/>
        <v/>
      </c>
      <c r="L35" s="42" t="str">
        <f t="shared" si="66"/>
        <v/>
      </c>
      <c r="M35" s="42" t="str">
        <f t="shared" si="67"/>
        <v/>
      </c>
      <c r="N35" s="42" t="str">
        <f t="shared" si="68"/>
        <v/>
      </c>
      <c r="O35" s="42" t="str">
        <f t="shared" si="69"/>
        <v/>
      </c>
      <c r="P35" s="42" t="str">
        <f t="shared" si="70"/>
        <v/>
      </c>
      <c r="Q35" s="42" t="str">
        <f t="shared" si="71"/>
        <v/>
      </c>
      <c r="R35" s="42" t="str">
        <f t="shared" si="72"/>
        <v/>
      </c>
      <c r="S35" s="42" t="str">
        <f t="shared" si="73"/>
        <v/>
      </c>
      <c r="T35" s="42" t="str">
        <f t="shared" si="74"/>
        <v/>
      </c>
      <c r="U35" s="42" t="str">
        <f t="shared" si="75"/>
        <v/>
      </c>
      <c r="V35" s="42" t="str">
        <f t="shared" si="76"/>
        <v/>
      </c>
      <c r="W35" s="42" t="str">
        <f t="shared" si="77"/>
        <v/>
      </c>
      <c r="X35" s="42" t="str">
        <f t="shared" si="78"/>
        <v/>
      </c>
      <c r="Y35" s="42" t="str">
        <f t="shared" si="79"/>
        <v/>
      </c>
      <c r="Z35" s="42" t="str">
        <f t="shared" si="80"/>
        <v/>
      </c>
      <c r="AA35" s="42" t="str">
        <f t="shared" si="81"/>
        <v/>
      </c>
      <c r="AB35" s="42" t="str">
        <f t="shared" si="82"/>
        <v/>
      </c>
    </row>
    <row r="36" spans="1:60" x14ac:dyDescent="0.25">
      <c r="A36" s="6" t="s">
        <v>30</v>
      </c>
      <c r="B36" s="55">
        <f t="shared" si="56"/>
        <v>0.13683043108787396</v>
      </c>
      <c r="C36" s="55">
        <f t="shared" si="57"/>
        <v>0.16980291726979177</v>
      </c>
      <c r="D36" s="55">
        <f t="shared" si="58"/>
        <v>0.1014773914341143</v>
      </c>
      <c r="E36" s="55" t="str">
        <f t="shared" si="59"/>
        <v/>
      </c>
      <c r="F36" s="55">
        <f t="shared" si="60"/>
        <v>5.0258144103805913E-2</v>
      </c>
      <c r="G36" s="55">
        <f t="shared" si="61"/>
        <v>7.0821529745042494E-2</v>
      </c>
      <c r="H36" s="55">
        <f t="shared" si="62"/>
        <v>2.8325937116419602E-2</v>
      </c>
      <c r="I36" s="55" t="str">
        <f t="shared" si="63"/>
        <v/>
      </c>
      <c r="J36" s="55">
        <f t="shared" si="64"/>
        <v>0.38421552230710121</v>
      </c>
      <c r="K36" s="55">
        <f t="shared" si="65"/>
        <v>0.46646717127266324</v>
      </c>
      <c r="L36" s="55">
        <f t="shared" si="66"/>
        <v>0.29737013288727815</v>
      </c>
      <c r="M36" s="55" t="str">
        <f t="shared" si="67"/>
        <v/>
      </c>
      <c r="N36" s="55">
        <f t="shared" si="68"/>
        <v>0.11599191798248897</v>
      </c>
      <c r="O36" s="55">
        <f t="shared" si="69"/>
        <v>0.18615307510560608</v>
      </c>
      <c r="P36" s="55">
        <f t="shared" si="70"/>
        <v>3.918802413982287E-2</v>
      </c>
      <c r="Q36" s="55" t="str">
        <f t="shared" si="71"/>
        <v/>
      </c>
      <c r="R36" s="55">
        <f t="shared" si="72"/>
        <v>9.0594630209191243E-2</v>
      </c>
      <c r="S36" s="55">
        <f t="shared" si="73"/>
        <v>0.10461934653146629</v>
      </c>
      <c r="T36" s="55">
        <f t="shared" si="74"/>
        <v>7.5898127846179789E-2</v>
      </c>
      <c r="U36" s="55" t="str">
        <f t="shared" si="75"/>
        <v/>
      </c>
      <c r="V36" s="55">
        <f t="shared" si="76"/>
        <v>0.10507080858839653</v>
      </c>
      <c r="W36" s="55">
        <f t="shared" si="77"/>
        <v>0.11417530300368874</v>
      </c>
      <c r="X36" s="55">
        <f t="shared" si="78"/>
        <v>9.5201827875095207E-2</v>
      </c>
      <c r="Y36" s="55" t="str">
        <f t="shared" si="79"/>
        <v/>
      </c>
      <c r="Z36" s="55">
        <f t="shared" si="80"/>
        <v>8.201202843083652E-2</v>
      </c>
      <c r="AA36" s="55">
        <f t="shared" si="81"/>
        <v>7.8871264569275262E-2</v>
      </c>
      <c r="AB36" s="55">
        <f t="shared" si="82"/>
        <v>8.5413305494922653E-2</v>
      </c>
    </row>
    <row r="37" spans="1:60" x14ac:dyDescent="0.25">
      <c r="A37" s="48" t="s">
        <v>27</v>
      </c>
      <c r="B37" s="42">
        <f t="shared" si="56"/>
        <v>0.13730445070916289</v>
      </c>
      <c r="C37" s="42">
        <f t="shared" si="57"/>
        <v>0.16925724279951482</v>
      </c>
      <c r="D37" s="42">
        <f t="shared" si="58"/>
        <v>0.10299285108445413</v>
      </c>
      <c r="E37" s="42" t="str">
        <f t="shared" si="59"/>
        <v/>
      </c>
      <c r="F37" s="42">
        <f t="shared" si="60"/>
        <v>5.1048821236309633E-2</v>
      </c>
      <c r="G37" s="42">
        <f t="shared" si="61"/>
        <v>7.1935976980487371E-2</v>
      </c>
      <c r="H37" s="42">
        <f t="shared" si="62"/>
        <v>2.8771458712956745E-2</v>
      </c>
      <c r="I37" s="42" t="str">
        <f t="shared" si="63"/>
        <v/>
      </c>
      <c r="J37" s="42">
        <f t="shared" si="64"/>
        <v>0.38560411311053983</v>
      </c>
      <c r="K37" s="42">
        <f t="shared" si="65"/>
        <v>0.46403712296983757</v>
      </c>
      <c r="L37" s="42">
        <f t="shared" si="66"/>
        <v>0.30251465305350728</v>
      </c>
      <c r="M37" s="42" t="str">
        <f t="shared" si="67"/>
        <v/>
      </c>
      <c r="N37" s="42">
        <f t="shared" si="68"/>
        <v>0.11743313887415713</v>
      </c>
      <c r="O37" s="42">
        <f t="shared" si="69"/>
        <v>0.18839214549670313</v>
      </c>
      <c r="P37" s="42">
        <f t="shared" si="70"/>
        <v>3.9691990156386442E-2</v>
      </c>
      <c r="Q37" s="42" t="str">
        <f t="shared" si="71"/>
        <v/>
      </c>
      <c r="R37" s="42">
        <f t="shared" si="72"/>
        <v>9.1785222579164757E-2</v>
      </c>
      <c r="S37" s="42">
        <f t="shared" si="73"/>
        <v>0.10594083611767582</v>
      </c>
      <c r="T37" s="42">
        <f t="shared" si="74"/>
        <v>7.6936228415113703E-2</v>
      </c>
      <c r="U37" s="42" t="str">
        <f t="shared" si="75"/>
        <v/>
      </c>
      <c r="V37" s="42">
        <f t="shared" si="76"/>
        <v>0.10190374727870675</v>
      </c>
      <c r="W37" s="42">
        <f t="shared" si="77"/>
        <v>0.10674257249599715</v>
      </c>
      <c r="X37" s="42">
        <f t="shared" si="78"/>
        <v>9.6646370928771624E-2</v>
      </c>
      <c r="Y37" s="42" t="str">
        <f t="shared" si="79"/>
        <v/>
      </c>
      <c r="Z37" s="42">
        <f t="shared" si="80"/>
        <v>8.3202366645095685E-2</v>
      </c>
      <c r="AA37" s="42">
        <f t="shared" si="81"/>
        <v>7.9950253175801719E-2</v>
      </c>
      <c r="AB37" s="42">
        <f t="shared" si="82"/>
        <v>8.6730268863833476E-2</v>
      </c>
    </row>
    <row r="38" spans="1:60" x14ac:dyDescent="0.25">
      <c r="A38" s="48" t="s">
        <v>28</v>
      </c>
      <c r="B38" s="42">
        <f t="shared" si="56"/>
        <v>0.10330578512396695</v>
      </c>
      <c r="C38" s="42">
        <f t="shared" si="57"/>
        <v>0.21052631578947367</v>
      </c>
      <c r="D38" s="42">
        <f t="shared" si="58"/>
        <v>0</v>
      </c>
      <c r="E38" s="42" t="str">
        <f t="shared" si="59"/>
        <v/>
      </c>
      <c r="F38" s="42">
        <f t="shared" si="60"/>
        <v>0</v>
      </c>
      <c r="G38" s="42">
        <f t="shared" si="61"/>
        <v>0</v>
      </c>
      <c r="H38" s="42">
        <f t="shared" si="62"/>
        <v>0</v>
      </c>
      <c r="I38" s="42" t="str">
        <f t="shared" si="63"/>
        <v/>
      </c>
      <c r="J38" s="42">
        <f t="shared" si="64"/>
        <v>0.29498525073746312</v>
      </c>
      <c r="K38" s="42">
        <f t="shared" si="65"/>
        <v>0.64102564102564097</v>
      </c>
      <c r="L38" s="42">
        <f t="shared" si="66"/>
        <v>0</v>
      </c>
      <c r="M38" s="42" t="str">
        <f t="shared" si="67"/>
        <v/>
      </c>
      <c r="N38" s="42">
        <f t="shared" si="68"/>
        <v>0</v>
      </c>
      <c r="O38" s="42">
        <f t="shared" si="69"/>
        <v>0</v>
      </c>
      <c r="P38" s="42">
        <f t="shared" si="70"/>
        <v>0</v>
      </c>
      <c r="Q38" s="42" t="str">
        <f t="shared" si="71"/>
        <v/>
      </c>
      <c r="R38" s="42">
        <f t="shared" si="72"/>
        <v>0</v>
      </c>
      <c r="S38" s="42">
        <f t="shared" si="73"/>
        <v>0</v>
      </c>
      <c r="T38" s="42">
        <f t="shared" si="74"/>
        <v>0</v>
      </c>
      <c r="U38" s="42" t="str">
        <f t="shared" si="75"/>
        <v/>
      </c>
      <c r="V38" s="42">
        <f t="shared" si="76"/>
        <v>0.33222591362126247</v>
      </c>
      <c r="W38" s="42">
        <f t="shared" si="77"/>
        <v>0.69444444444444442</v>
      </c>
      <c r="X38" s="42">
        <f t="shared" si="78"/>
        <v>0</v>
      </c>
      <c r="Y38" s="42" t="str">
        <f t="shared" si="79"/>
        <v/>
      </c>
      <c r="Z38" s="42">
        <f t="shared" si="80"/>
        <v>0</v>
      </c>
      <c r="AA38" s="42">
        <f t="shared" si="81"/>
        <v>0</v>
      </c>
      <c r="AB38" s="42">
        <f t="shared" si="82"/>
        <v>0</v>
      </c>
    </row>
    <row r="39" spans="1:60" ht="13.5" thickBot="1" x14ac:dyDescent="0.3">
      <c r="A39" s="56" t="s">
        <v>79</v>
      </c>
      <c r="B39" s="44" t="s">
        <v>6</v>
      </c>
      <c r="C39" s="44" t="s">
        <v>6</v>
      </c>
      <c r="D39" s="44" t="s">
        <v>6</v>
      </c>
      <c r="E39" s="57"/>
      <c r="F39" s="44" t="s">
        <v>6</v>
      </c>
      <c r="G39" s="44" t="s">
        <v>6</v>
      </c>
      <c r="H39" s="44" t="s">
        <v>6</v>
      </c>
      <c r="I39" s="57"/>
      <c r="J39" s="44" t="s">
        <v>6</v>
      </c>
      <c r="K39" s="44" t="s">
        <v>6</v>
      </c>
      <c r="L39" s="44" t="s">
        <v>6</v>
      </c>
      <c r="M39" s="57"/>
      <c r="N39" s="44" t="s">
        <v>6</v>
      </c>
      <c r="O39" s="44" t="s">
        <v>6</v>
      </c>
      <c r="P39" s="44" t="s">
        <v>6</v>
      </c>
      <c r="Q39" s="57"/>
      <c r="R39" s="44" t="s">
        <v>6</v>
      </c>
      <c r="S39" s="44" t="s">
        <v>6</v>
      </c>
      <c r="T39" s="44" t="s">
        <v>6</v>
      </c>
      <c r="U39" s="57"/>
      <c r="V39" s="44" t="s">
        <v>6</v>
      </c>
      <c r="W39" s="44" t="s">
        <v>6</v>
      </c>
      <c r="X39" s="44" t="s">
        <v>6</v>
      </c>
      <c r="Y39" s="57"/>
      <c r="Z39" s="44" t="s">
        <v>6</v>
      </c>
      <c r="AA39" s="44" t="s">
        <v>6</v>
      </c>
      <c r="AB39" s="44" t="s">
        <v>6</v>
      </c>
    </row>
    <row r="40" spans="1:60" ht="15" x14ac:dyDescent="0.25">
      <c r="A40" s="134" t="s">
        <v>260</v>
      </c>
      <c r="B40" s="134"/>
      <c r="C40" s="134"/>
      <c r="D40" s="134"/>
      <c r="E40" s="134"/>
      <c r="F40" s="134"/>
      <c r="G40" s="134"/>
      <c r="H40" s="134"/>
      <c r="I40" s="134"/>
      <c r="J40" s="40"/>
      <c r="K40" s="40"/>
      <c r="L40" s="40"/>
      <c r="M40" s="40"/>
      <c r="N40" s="40"/>
      <c r="O40" s="19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</sheetData>
  <mergeCells count="15">
    <mergeCell ref="A9:AB9"/>
    <mergeCell ref="A25:AB25"/>
    <mergeCell ref="A6:A7"/>
    <mergeCell ref="Z6:AB6"/>
    <mergeCell ref="V6:X6"/>
    <mergeCell ref="R6:T6"/>
    <mergeCell ref="N6:P6"/>
    <mergeCell ref="J6:L6"/>
    <mergeCell ref="F6:H6"/>
    <mergeCell ref="B6:D6"/>
    <mergeCell ref="A1:AB1"/>
    <mergeCell ref="A2:AB2"/>
    <mergeCell ref="A3:AB3"/>
    <mergeCell ref="A4:AB4"/>
    <mergeCell ref="A5:AB5"/>
  </mergeCells>
  <hyperlinks>
    <hyperlink ref="AC1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C88"/>
  <sheetViews>
    <sheetView showGridLines="0" tabSelected="1" zoomScaleNormal="100" zoomScaleSheetLayoutView="100" workbookViewId="0">
      <selection activeCell="AD10" sqref="AD10"/>
    </sheetView>
  </sheetViews>
  <sheetFormatPr baseColWidth="10" defaultRowHeight="15" x14ac:dyDescent="0.25"/>
  <cols>
    <col min="1" max="1" width="8" style="6" customWidth="1"/>
    <col min="2" max="4" width="7" style="8" bestFit="1" customWidth="1"/>
    <col min="5" max="5" width="1.7109375" style="8" customWidth="1"/>
    <col min="6" max="6" width="6.140625" style="8" bestFit="1" customWidth="1"/>
    <col min="7" max="7" width="6.7109375" style="8" bestFit="1" customWidth="1"/>
    <col min="8" max="8" width="6.140625" style="8" bestFit="1" customWidth="1"/>
    <col min="9" max="9" width="1.7109375" style="8" customWidth="1"/>
    <col min="10" max="10" width="6.140625" style="8" bestFit="1" customWidth="1"/>
    <col min="11" max="11" width="6.7109375" style="8" bestFit="1" customWidth="1"/>
    <col min="12" max="12" width="6.140625" style="8" bestFit="1" customWidth="1"/>
    <col min="13" max="13" width="1.7109375" style="8" customWidth="1"/>
    <col min="14" max="14" width="6.140625" style="8" bestFit="1" customWidth="1"/>
    <col min="15" max="15" width="6.7109375" style="8" bestFit="1" customWidth="1"/>
    <col min="16" max="16" width="6.140625" style="8" bestFit="1" customWidth="1"/>
    <col min="17" max="17" width="1.7109375" style="8" customWidth="1"/>
    <col min="18" max="18" width="6.140625" style="8" bestFit="1" customWidth="1"/>
    <col min="19" max="19" width="6.7109375" style="8" bestFit="1" customWidth="1"/>
    <col min="20" max="20" width="6.140625" style="8" bestFit="1" customWidth="1"/>
    <col min="21" max="21" width="1.7109375" style="8" customWidth="1"/>
    <col min="22" max="22" width="6.140625" style="8" bestFit="1" customWidth="1"/>
    <col min="23" max="23" width="6.7109375" style="8" bestFit="1" customWidth="1"/>
    <col min="24" max="24" width="6.140625" style="8" bestFit="1" customWidth="1"/>
    <col min="25" max="25" width="1.7109375" style="8" customWidth="1"/>
    <col min="26" max="26" width="6.140625" style="8" bestFit="1" customWidth="1"/>
    <col min="27" max="27" width="6.7109375" style="8" bestFit="1" customWidth="1"/>
    <col min="28" max="28" width="6.140625" style="8" bestFit="1" customWidth="1"/>
    <col min="29" max="29" width="11.42578125" style="19"/>
    <col min="30" max="105" width="11.42578125" style="1"/>
    <col min="106" max="106" width="7.85546875" style="1" bestFit="1" customWidth="1"/>
    <col min="107" max="108" width="5.7109375" style="1" bestFit="1" customWidth="1"/>
    <col min="109" max="109" width="5.140625" style="1" customWidth="1"/>
    <col min="110" max="110" width="2.140625" style="1" customWidth="1"/>
    <col min="111" max="113" width="5.140625" style="1" customWidth="1"/>
    <col min="114" max="114" width="1.140625" style="1" customWidth="1"/>
    <col min="115" max="117" width="5.140625" style="1" customWidth="1"/>
    <col min="118" max="118" width="1.5703125" style="1" customWidth="1"/>
    <col min="119" max="121" width="5.140625" style="1" customWidth="1"/>
    <col min="122" max="122" width="1.42578125" style="1" customWidth="1"/>
    <col min="123" max="125" width="5.140625" style="1" customWidth="1"/>
    <col min="126" max="126" width="2" style="1" customWidth="1"/>
    <col min="127" max="129" width="5.140625" style="1" customWidth="1"/>
    <col min="130" max="130" width="1.85546875" style="1" customWidth="1"/>
    <col min="131" max="133" width="5.140625" style="1" customWidth="1"/>
    <col min="134" max="16384" width="11.42578125" style="1"/>
  </cols>
  <sheetData>
    <row r="1" spans="1:29" s="112" customFormat="1" ht="16.5" thickBot="1" x14ac:dyDescent="0.3">
      <c r="A1" s="240" t="s">
        <v>272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1"/>
    </row>
    <row r="2" spans="1:29" s="112" customFormat="1" ht="16.5" thickBot="1" x14ac:dyDescent="0.3">
      <c r="A2" s="240" t="s">
        <v>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110" t="s">
        <v>158</v>
      </c>
    </row>
    <row r="3" spans="1:29" s="112" customFormat="1" ht="15.75" x14ac:dyDescent="0.25">
      <c r="A3" s="240" t="s">
        <v>359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111"/>
    </row>
    <row r="4" spans="1:29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111"/>
    </row>
    <row r="5" spans="1:29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111"/>
    </row>
    <row r="6" spans="1:29" s="8" customFormat="1" ht="18" customHeight="1" thickBot="1" x14ac:dyDescent="0.25">
      <c r="A6" s="241" t="s">
        <v>32</v>
      </c>
      <c r="B6" s="231" t="s">
        <v>9</v>
      </c>
      <c r="C6" s="231"/>
      <c r="D6" s="231"/>
      <c r="E6" s="183"/>
      <c r="F6" s="231" t="s">
        <v>11</v>
      </c>
      <c r="G6" s="231"/>
      <c r="H6" s="231"/>
      <c r="I6" s="183"/>
      <c r="J6" s="231" t="s">
        <v>12</v>
      </c>
      <c r="K6" s="231"/>
      <c r="L6" s="231"/>
      <c r="M6" s="183"/>
      <c r="N6" s="231" t="s">
        <v>13</v>
      </c>
      <c r="O6" s="231"/>
      <c r="P6" s="231"/>
      <c r="Q6" s="183"/>
      <c r="R6" s="231" t="s">
        <v>15</v>
      </c>
      <c r="S6" s="231"/>
      <c r="T6" s="231"/>
      <c r="U6" s="183"/>
      <c r="V6" s="231" t="s">
        <v>16</v>
      </c>
      <c r="W6" s="231"/>
      <c r="X6" s="231"/>
      <c r="Y6" s="183"/>
      <c r="Z6" s="231" t="s">
        <v>17</v>
      </c>
      <c r="AA6" s="231"/>
      <c r="AB6" s="231"/>
      <c r="AC6" s="24"/>
    </row>
    <row r="7" spans="1:29" s="8" customFormat="1" ht="27" customHeight="1" thickBot="1" x14ac:dyDescent="0.25">
      <c r="A7" s="242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  <c r="AC7" s="24"/>
    </row>
    <row r="8" spans="1:29" s="8" customFormat="1" ht="12" x14ac:dyDescent="0.2">
      <c r="AC8" s="24"/>
    </row>
    <row r="9" spans="1:29" s="8" customFormat="1" ht="12" x14ac:dyDescent="0.2">
      <c r="A9" s="239" t="s">
        <v>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4"/>
    </row>
    <row r="10" spans="1:29" s="8" customFormat="1" ht="12" x14ac:dyDescent="0.2">
      <c r="A10" s="25" t="s">
        <v>9</v>
      </c>
      <c r="B10" s="84">
        <f>SUM(B12:B22)</f>
        <v>723</v>
      </c>
      <c r="C10" s="84">
        <f t="shared" ref="C10:D10" si="0">SUM(C12:C22)</f>
        <v>424</v>
      </c>
      <c r="D10" s="84">
        <f t="shared" si="0"/>
        <v>299</v>
      </c>
      <c r="E10" s="84"/>
      <c r="F10" s="84">
        <f>SUM(F12:F22)</f>
        <v>47</v>
      </c>
      <c r="G10" s="84">
        <f t="shared" ref="G10:H10" si="1">SUM(G12:G22)</f>
        <v>28</v>
      </c>
      <c r="H10" s="84">
        <f t="shared" si="1"/>
        <v>19</v>
      </c>
      <c r="I10" s="84"/>
      <c r="J10" s="84">
        <f>SUM(J12:J22)</f>
        <v>331</v>
      </c>
      <c r="K10" s="84">
        <f t="shared" ref="K10:L10" si="2">SUM(K12:K22)</f>
        <v>192</v>
      </c>
      <c r="L10" s="84">
        <f t="shared" si="2"/>
        <v>139</v>
      </c>
      <c r="M10" s="84"/>
      <c r="N10" s="84">
        <f>SUM(N12:N22)</f>
        <v>145</v>
      </c>
      <c r="O10" s="84">
        <f t="shared" ref="O10:P10" si="3">SUM(O12:O22)</f>
        <v>88</v>
      </c>
      <c r="P10" s="84">
        <f t="shared" si="3"/>
        <v>57</v>
      </c>
      <c r="Q10" s="84"/>
      <c r="R10" s="84">
        <f>SUM(R12:R22)</f>
        <v>78</v>
      </c>
      <c r="S10" s="84">
        <f t="shared" ref="S10:T10" si="4">SUM(S12:S22)</f>
        <v>50</v>
      </c>
      <c r="T10" s="84">
        <f t="shared" si="4"/>
        <v>28</v>
      </c>
      <c r="U10" s="84"/>
      <c r="V10" s="84">
        <f>SUM(V12:V22)</f>
        <v>83</v>
      </c>
      <c r="W10" s="84">
        <f t="shared" ref="W10:X10" si="5">SUM(W12:W22)</f>
        <v>48</v>
      </c>
      <c r="X10" s="84">
        <f t="shared" si="5"/>
        <v>35</v>
      </c>
      <c r="Y10" s="84"/>
      <c r="Z10" s="84">
        <f>SUM(Z12:Z22)</f>
        <v>39</v>
      </c>
      <c r="AA10" s="84">
        <f t="shared" ref="AA10:AB10" si="6">SUM(AA12:AA22)</f>
        <v>18</v>
      </c>
      <c r="AB10" s="84">
        <f t="shared" si="6"/>
        <v>21</v>
      </c>
      <c r="AC10" s="24"/>
    </row>
    <row r="11" spans="1:29" s="32" customFormat="1" ht="12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24"/>
    </row>
    <row r="12" spans="1:29" s="8" customFormat="1" ht="12" x14ac:dyDescent="0.2">
      <c r="A12" s="26">
        <v>7</v>
      </c>
      <c r="B12" s="21">
        <v>29</v>
      </c>
      <c r="C12" s="21">
        <v>15</v>
      </c>
      <c r="D12" s="21">
        <v>14</v>
      </c>
      <c r="E12" s="21"/>
      <c r="F12" s="21">
        <v>29</v>
      </c>
      <c r="G12" s="21">
        <v>15</v>
      </c>
      <c r="H12" s="21">
        <v>14</v>
      </c>
      <c r="I12" s="21"/>
      <c r="J12" s="21">
        <v>0</v>
      </c>
      <c r="K12" s="21">
        <v>0</v>
      </c>
      <c r="L12" s="21">
        <v>0</v>
      </c>
      <c r="M12" s="21"/>
      <c r="N12" s="21">
        <v>0</v>
      </c>
      <c r="O12" s="21">
        <v>0</v>
      </c>
      <c r="P12" s="21">
        <v>0</v>
      </c>
      <c r="Q12" s="21"/>
      <c r="R12" s="21">
        <v>0</v>
      </c>
      <c r="S12" s="21">
        <v>0</v>
      </c>
      <c r="T12" s="21">
        <v>0</v>
      </c>
      <c r="U12" s="21"/>
      <c r="V12" s="21">
        <v>0</v>
      </c>
      <c r="W12" s="21">
        <v>0</v>
      </c>
      <c r="X12" s="21">
        <v>0</v>
      </c>
      <c r="Y12" s="21"/>
      <c r="Z12" s="21">
        <v>0</v>
      </c>
      <c r="AA12" s="21">
        <v>0</v>
      </c>
      <c r="AB12" s="21">
        <v>0</v>
      </c>
      <c r="AC12" s="24"/>
    </row>
    <row r="13" spans="1:29" s="8" customFormat="1" ht="12" x14ac:dyDescent="0.2">
      <c r="A13" s="26">
        <v>8</v>
      </c>
      <c r="B13" s="21">
        <v>253</v>
      </c>
      <c r="C13" s="21">
        <v>150</v>
      </c>
      <c r="D13" s="21">
        <v>103</v>
      </c>
      <c r="E13" s="21"/>
      <c r="F13" s="21">
        <v>13</v>
      </c>
      <c r="G13" s="21">
        <v>9</v>
      </c>
      <c r="H13" s="21">
        <v>4</v>
      </c>
      <c r="I13" s="21"/>
      <c r="J13" s="21">
        <v>240</v>
      </c>
      <c r="K13" s="21">
        <v>141</v>
      </c>
      <c r="L13" s="21">
        <v>99</v>
      </c>
      <c r="M13" s="21"/>
      <c r="N13" s="21">
        <v>0</v>
      </c>
      <c r="O13" s="21">
        <v>0</v>
      </c>
      <c r="P13" s="21">
        <v>0</v>
      </c>
      <c r="Q13" s="21"/>
      <c r="R13" s="21">
        <v>0</v>
      </c>
      <c r="S13" s="21">
        <v>0</v>
      </c>
      <c r="T13" s="21">
        <v>0</v>
      </c>
      <c r="U13" s="21"/>
      <c r="V13" s="21">
        <v>0</v>
      </c>
      <c r="W13" s="21">
        <v>0</v>
      </c>
      <c r="X13" s="21">
        <v>0</v>
      </c>
      <c r="Y13" s="21"/>
      <c r="Z13" s="21">
        <v>0</v>
      </c>
      <c r="AA13" s="21">
        <v>0</v>
      </c>
      <c r="AB13" s="21">
        <v>0</v>
      </c>
      <c r="AC13" s="24"/>
    </row>
    <row r="14" spans="1:29" s="8" customFormat="1" ht="12" x14ac:dyDescent="0.2">
      <c r="A14" s="26">
        <v>9</v>
      </c>
      <c r="B14" s="21">
        <v>161</v>
      </c>
      <c r="C14" s="21">
        <v>98</v>
      </c>
      <c r="D14" s="21">
        <v>63</v>
      </c>
      <c r="E14" s="21"/>
      <c r="F14" s="21">
        <v>3</v>
      </c>
      <c r="G14" s="21">
        <v>2</v>
      </c>
      <c r="H14" s="21">
        <v>1</v>
      </c>
      <c r="I14" s="21"/>
      <c r="J14" s="21">
        <v>81</v>
      </c>
      <c r="K14" s="21">
        <v>46</v>
      </c>
      <c r="L14" s="21">
        <v>35</v>
      </c>
      <c r="M14" s="21"/>
      <c r="N14" s="21">
        <v>77</v>
      </c>
      <c r="O14" s="21">
        <v>50</v>
      </c>
      <c r="P14" s="21">
        <v>27</v>
      </c>
      <c r="Q14" s="21"/>
      <c r="R14" s="21">
        <v>0</v>
      </c>
      <c r="S14" s="21">
        <v>0</v>
      </c>
      <c r="T14" s="21">
        <v>0</v>
      </c>
      <c r="U14" s="21"/>
      <c r="V14" s="21">
        <v>0</v>
      </c>
      <c r="W14" s="21">
        <v>0</v>
      </c>
      <c r="X14" s="21">
        <v>0</v>
      </c>
      <c r="Y14" s="21"/>
      <c r="Z14" s="21">
        <v>0</v>
      </c>
      <c r="AA14" s="21">
        <v>0</v>
      </c>
      <c r="AB14" s="21">
        <v>0</v>
      </c>
      <c r="AC14" s="24"/>
    </row>
    <row r="15" spans="1:29" s="8" customFormat="1" ht="12" x14ac:dyDescent="0.2">
      <c r="A15" s="26">
        <v>10</v>
      </c>
      <c r="B15" s="21">
        <v>95</v>
      </c>
      <c r="C15" s="21">
        <v>57</v>
      </c>
      <c r="D15" s="21">
        <v>38</v>
      </c>
      <c r="E15" s="21"/>
      <c r="F15" s="21">
        <v>2</v>
      </c>
      <c r="G15" s="21">
        <v>2</v>
      </c>
      <c r="H15" s="21">
        <v>0</v>
      </c>
      <c r="I15" s="21"/>
      <c r="J15" s="21">
        <v>6</v>
      </c>
      <c r="K15" s="21">
        <v>5</v>
      </c>
      <c r="L15" s="21">
        <v>1</v>
      </c>
      <c r="M15" s="21"/>
      <c r="N15" s="21">
        <v>48</v>
      </c>
      <c r="O15" s="21">
        <v>23</v>
      </c>
      <c r="P15" s="21">
        <v>25</v>
      </c>
      <c r="Q15" s="21"/>
      <c r="R15" s="21">
        <v>39</v>
      </c>
      <c r="S15" s="21">
        <v>27</v>
      </c>
      <c r="T15" s="21">
        <v>12</v>
      </c>
      <c r="U15" s="21"/>
      <c r="V15" s="21">
        <v>0</v>
      </c>
      <c r="W15" s="21">
        <v>0</v>
      </c>
      <c r="X15" s="21">
        <v>0</v>
      </c>
      <c r="Y15" s="21"/>
      <c r="Z15" s="21">
        <v>0</v>
      </c>
      <c r="AA15" s="21">
        <v>0</v>
      </c>
      <c r="AB15" s="21">
        <v>0</v>
      </c>
      <c r="AC15" s="24"/>
    </row>
    <row r="16" spans="1:29" s="8" customFormat="1" ht="12" x14ac:dyDescent="0.2">
      <c r="A16" s="26">
        <v>11</v>
      </c>
      <c r="B16" s="21">
        <v>76</v>
      </c>
      <c r="C16" s="21">
        <v>46</v>
      </c>
      <c r="D16" s="21">
        <v>30</v>
      </c>
      <c r="E16" s="21"/>
      <c r="F16" s="21">
        <v>0</v>
      </c>
      <c r="G16" s="21">
        <v>0</v>
      </c>
      <c r="H16" s="21">
        <v>0</v>
      </c>
      <c r="I16" s="21"/>
      <c r="J16" s="21">
        <v>2</v>
      </c>
      <c r="K16" s="21">
        <v>0</v>
      </c>
      <c r="L16" s="21">
        <v>2</v>
      </c>
      <c r="M16" s="21"/>
      <c r="N16" s="21">
        <v>10</v>
      </c>
      <c r="O16" s="21">
        <v>7</v>
      </c>
      <c r="P16" s="21">
        <v>3</v>
      </c>
      <c r="Q16" s="21"/>
      <c r="R16" s="21">
        <v>24</v>
      </c>
      <c r="S16" s="21">
        <v>14</v>
      </c>
      <c r="T16" s="21">
        <v>10</v>
      </c>
      <c r="U16" s="21"/>
      <c r="V16" s="21">
        <v>40</v>
      </c>
      <c r="W16" s="21">
        <v>25</v>
      </c>
      <c r="X16" s="21">
        <v>15</v>
      </c>
      <c r="Y16" s="21"/>
      <c r="Z16" s="21">
        <v>0</v>
      </c>
      <c r="AA16" s="21">
        <v>0</v>
      </c>
      <c r="AB16" s="21">
        <v>0</v>
      </c>
      <c r="AC16" s="24"/>
    </row>
    <row r="17" spans="1:29" s="8" customFormat="1" ht="12" x14ac:dyDescent="0.2">
      <c r="A17" s="26">
        <v>12</v>
      </c>
      <c r="B17" s="21">
        <v>61</v>
      </c>
      <c r="C17" s="21">
        <v>36</v>
      </c>
      <c r="D17" s="21">
        <v>25</v>
      </c>
      <c r="E17" s="21"/>
      <c r="F17" s="21">
        <v>0</v>
      </c>
      <c r="G17" s="21">
        <v>0</v>
      </c>
      <c r="H17" s="21">
        <v>0</v>
      </c>
      <c r="I17" s="21"/>
      <c r="J17" s="21">
        <v>1</v>
      </c>
      <c r="K17" s="21">
        <v>0</v>
      </c>
      <c r="L17" s="21">
        <v>1</v>
      </c>
      <c r="M17" s="21"/>
      <c r="N17" s="21">
        <v>6</v>
      </c>
      <c r="O17" s="21">
        <v>5</v>
      </c>
      <c r="P17" s="21">
        <v>1</v>
      </c>
      <c r="Q17" s="21"/>
      <c r="R17" s="21">
        <v>9</v>
      </c>
      <c r="S17" s="21">
        <v>7</v>
      </c>
      <c r="T17" s="21">
        <v>2</v>
      </c>
      <c r="U17" s="21"/>
      <c r="V17" s="21">
        <v>30</v>
      </c>
      <c r="W17" s="21">
        <v>16</v>
      </c>
      <c r="X17" s="21">
        <v>14</v>
      </c>
      <c r="Y17" s="21"/>
      <c r="Z17" s="21">
        <v>15</v>
      </c>
      <c r="AA17" s="21">
        <v>8</v>
      </c>
      <c r="AB17" s="21">
        <v>7</v>
      </c>
      <c r="AC17" s="24"/>
    </row>
    <row r="18" spans="1:29" s="8" customFormat="1" ht="12" x14ac:dyDescent="0.2">
      <c r="A18" s="34">
        <v>13</v>
      </c>
      <c r="B18" s="21">
        <v>31</v>
      </c>
      <c r="C18" s="21">
        <v>14</v>
      </c>
      <c r="D18" s="21">
        <v>17</v>
      </c>
      <c r="E18" s="21"/>
      <c r="F18" s="21">
        <v>0</v>
      </c>
      <c r="G18" s="21">
        <v>0</v>
      </c>
      <c r="H18" s="21">
        <v>0</v>
      </c>
      <c r="I18" s="21"/>
      <c r="J18" s="21">
        <v>1</v>
      </c>
      <c r="K18" s="21">
        <v>0</v>
      </c>
      <c r="L18" s="21">
        <v>1</v>
      </c>
      <c r="M18" s="21"/>
      <c r="N18" s="21">
        <v>2</v>
      </c>
      <c r="O18" s="21">
        <v>2</v>
      </c>
      <c r="P18" s="21">
        <v>0</v>
      </c>
      <c r="Q18" s="21"/>
      <c r="R18" s="21">
        <v>4</v>
      </c>
      <c r="S18" s="21">
        <v>1</v>
      </c>
      <c r="T18" s="21">
        <v>3</v>
      </c>
      <c r="U18" s="21"/>
      <c r="V18" s="21">
        <v>10</v>
      </c>
      <c r="W18" s="21">
        <v>5</v>
      </c>
      <c r="X18" s="21">
        <v>5</v>
      </c>
      <c r="Y18" s="21"/>
      <c r="Z18" s="21">
        <v>14</v>
      </c>
      <c r="AA18" s="21">
        <v>6</v>
      </c>
      <c r="AB18" s="21">
        <v>8</v>
      </c>
      <c r="AC18" s="24"/>
    </row>
    <row r="19" spans="1:29" s="8" customFormat="1" ht="12" x14ac:dyDescent="0.2">
      <c r="A19" s="26">
        <v>14</v>
      </c>
      <c r="B19" s="21">
        <v>14</v>
      </c>
      <c r="C19" s="21">
        <v>6</v>
      </c>
      <c r="D19" s="21">
        <v>8</v>
      </c>
      <c r="E19" s="21"/>
      <c r="F19" s="21">
        <v>0</v>
      </c>
      <c r="G19" s="21">
        <v>0</v>
      </c>
      <c r="H19" s="21">
        <v>0</v>
      </c>
      <c r="I19" s="21"/>
      <c r="J19" s="21">
        <v>0</v>
      </c>
      <c r="K19" s="21">
        <v>0</v>
      </c>
      <c r="L19" s="21">
        <v>0</v>
      </c>
      <c r="M19" s="21"/>
      <c r="N19" s="21">
        <v>2</v>
      </c>
      <c r="O19" s="21">
        <v>1</v>
      </c>
      <c r="P19" s="21">
        <v>1</v>
      </c>
      <c r="Q19" s="21"/>
      <c r="R19" s="21">
        <v>2</v>
      </c>
      <c r="S19" s="21">
        <v>1</v>
      </c>
      <c r="T19" s="21">
        <v>1</v>
      </c>
      <c r="U19" s="21"/>
      <c r="V19" s="21">
        <v>2</v>
      </c>
      <c r="W19" s="21">
        <v>1</v>
      </c>
      <c r="X19" s="21">
        <v>1</v>
      </c>
      <c r="Y19" s="21"/>
      <c r="Z19" s="21">
        <v>8</v>
      </c>
      <c r="AA19" s="21">
        <v>3</v>
      </c>
      <c r="AB19" s="21">
        <v>5</v>
      </c>
      <c r="AC19" s="24"/>
    </row>
    <row r="20" spans="1:29" s="8" customFormat="1" ht="12" x14ac:dyDescent="0.2">
      <c r="A20" s="26">
        <v>15</v>
      </c>
      <c r="B20" s="21">
        <v>1</v>
      </c>
      <c r="C20" s="21">
        <v>1</v>
      </c>
      <c r="D20" s="21">
        <v>0</v>
      </c>
      <c r="E20" s="21"/>
      <c r="F20" s="21">
        <v>0</v>
      </c>
      <c r="G20" s="21">
        <v>0</v>
      </c>
      <c r="H20" s="21">
        <v>0</v>
      </c>
      <c r="I20" s="21"/>
      <c r="J20" s="21">
        <v>0</v>
      </c>
      <c r="K20" s="21">
        <v>0</v>
      </c>
      <c r="L20" s="21">
        <v>0</v>
      </c>
      <c r="M20" s="21"/>
      <c r="N20" s="21">
        <v>0</v>
      </c>
      <c r="O20" s="21">
        <v>0</v>
      </c>
      <c r="P20" s="21">
        <v>0</v>
      </c>
      <c r="Q20" s="21"/>
      <c r="R20" s="21">
        <v>0</v>
      </c>
      <c r="S20" s="21">
        <v>0</v>
      </c>
      <c r="T20" s="21">
        <v>0</v>
      </c>
      <c r="U20" s="21"/>
      <c r="V20" s="21">
        <v>0</v>
      </c>
      <c r="W20" s="21">
        <v>0</v>
      </c>
      <c r="X20" s="21">
        <v>0</v>
      </c>
      <c r="Y20" s="21"/>
      <c r="Z20" s="21">
        <v>1</v>
      </c>
      <c r="AA20" s="21">
        <v>1</v>
      </c>
      <c r="AB20" s="21">
        <v>0</v>
      </c>
      <c r="AC20" s="24"/>
    </row>
    <row r="21" spans="1:29" s="8" customFormat="1" ht="12" x14ac:dyDescent="0.2">
      <c r="A21" s="26">
        <v>16</v>
      </c>
      <c r="B21" s="21">
        <v>1</v>
      </c>
      <c r="C21" s="21">
        <v>1</v>
      </c>
      <c r="D21" s="21">
        <v>0</v>
      </c>
      <c r="E21" s="21"/>
      <c r="F21" s="21">
        <v>0</v>
      </c>
      <c r="G21" s="21">
        <v>0</v>
      </c>
      <c r="H21" s="21">
        <v>0</v>
      </c>
      <c r="I21" s="21"/>
      <c r="J21" s="21">
        <v>0</v>
      </c>
      <c r="K21" s="21">
        <v>0</v>
      </c>
      <c r="L21" s="21">
        <v>0</v>
      </c>
      <c r="M21" s="21"/>
      <c r="N21" s="21">
        <v>0</v>
      </c>
      <c r="O21" s="21">
        <v>0</v>
      </c>
      <c r="P21" s="21">
        <v>0</v>
      </c>
      <c r="Q21" s="21"/>
      <c r="R21" s="21">
        <v>0</v>
      </c>
      <c r="S21" s="21">
        <v>0</v>
      </c>
      <c r="T21" s="21">
        <v>0</v>
      </c>
      <c r="U21" s="21"/>
      <c r="V21" s="21">
        <v>1</v>
      </c>
      <c r="W21" s="21">
        <v>1</v>
      </c>
      <c r="X21" s="21">
        <v>0</v>
      </c>
      <c r="Y21" s="21"/>
      <c r="Z21" s="21">
        <v>0</v>
      </c>
      <c r="AA21" s="21">
        <v>0</v>
      </c>
      <c r="AB21" s="21">
        <v>0</v>
      </c>
      <c r="AC21" s="24"/>
    </row>
    <row r="22" spans="1:29" s="8" customFormat="1" ht="12" x14ac:dyDescent="0.2">
      <c r="A22" s="26">
        <v>17</v>
      </c>
      <c r="B22" s="21">
        <v>1</v>
      </c>
      <c r="C22" s="21">
        <v>0</v>
      </c>
      <c r="D22" s="21">
        <v>1</v>
      </c>
      <c r="E22" s="21"/>
      <c r="F22" s="21">
        <v>0</v>
      </c>
      <c r="G22" s="21">
        <v>0</v>
      </c>
      <c r="H22" s="21">
        <v>0</v>
      </c>
      <c r="I22" s="21"/>
      <c r="J22" s="21">
        <v>0</v>
      </c>
      <c r="K22" s="21">
        <v>0</v>
      </c>
      <c r="L22" s="21">
        <v>0</v>
      </c>
      <c r="M22" s="21"/>
      <c r="N22" s="21">
        <v>0</v>
      </c>
      <c r="O22" s="21">
        <v>0</v>
      </c>
      <c r="P22" s="21">
        <v>0</v>
      </c>
      <c r="Q22" s="21"/>
      <c r="R22" s="21">
        <v>0</v>
      </c>
      <c r="S22" s="21">
        <v>0</v>
      </c>
      <c r="T22" s="21">
        <v>0</v>
      </c>
      <c r="U22" s="21"/>
      <c r="V22" s="21">
        <v>0</v>
      </c>
      <c r="W22" s="21">
        <v>0</v>
      </c>
      <c r="X22" s="21">
        <v>0</v>
      </c>
      <c r="Y22" s="21"/>
      <c r="Z22" s="21">
        <v>1</v>
      </c>
      <c r="AA22" s="21">
        <v>0</v>
      </c>
      <c r="AB22" s="21">
        <v>1</v>
      </c>
      <c r="AC22" s="24"/>
    </row>
    <row r="23" spans="1:29" s="8" customFormat="1" ht="12" x14ac:dyDescent="0.2">
      <c r="A23" s="28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24"/>
    </row>
    <row r="24" spans="1:29" s="8" customFormat="1" ht="12" x14ac:dyDescent="0.2">
      <c r="A24" s="239" t="s">
        <v>5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4"/>
    </row>
    <row r="25" spans="1:29" s="8" customFormat="1" ht="12" x14ac:dyDescent="0.2">
      <c r="A25" s="25" t="s">
        <v>9</v>
      </c>
      <c r="B25" s="85">
        <v>0.15789852999307691</v>
      </c>
      <c r="C25" s="85">
        <v>0.18022383460212615</v>
      </c>
      <c r="D25" s="85">
        <v>0.13430596605966957</v>
      </c>
      <c r="E25" s="85"/>
      <c r="F25" s="85">
        <v>6.5893700842598171E-2</v>
      </c>
      <c r="G25" s="85">
        <v>7.6754385964912283E-2</v>
      </c>
      <c r="H25" s="85">
        <v>5.4524062329612308E-2</v>
      </c>
      <c r="I25" s="85"/>
      <c r="J25" s="85">
        <v>0.4590145747528116</v>
      </c>
      <c r="K25" s="85">
        <v>0.51833054370714315</v>
      </c>
      <c r="L25" s="85">
        <v>0.39636145883829021</v>
      </c>
      <c r="M25" s="85"/>
      <c r="N25" s="85">
        <v>0.16588491019334173</v>
      </c>
      <c r="O25" s="85">
        <v>0.19490586932447396</v>
      </c>
      <c r="P25" s="85">
        <v>0.134879318504496</v>
      </c>
      <c r="Q25" s="85"/>
      <c r="R25" s="85">
        <v>9.8640531141321541E-2</v>
      </c>
      <c r="S25" s="85">
        <v>0.12364607547356446</v>
      </c>
      <c r="T25" s="85">
        <v>7.2469394621735642E-2</v>
      </c>
      <c r="U25" s="85"/>
      <c r="V25" s="85">
        <v>0.1132719208461276</v>
      </c>
      <c r="W25" s="85">
        <v>0.12710517953606609</v>
      </c>
      <c r="X25" s="85">
        <v>9.8561009264734864E-2</v>
      </c>
      <c r="Y25" s="85"/>
      <c r="Z25" s="85">
        <v>5.2215126320440217E-2</v>
      </c>
      <c r="AA25" s="162">
        <v>4.6888431581963583E-2</v>
      </c>
      <c r="AB25" s="85">
        <v>5.7848052448900893E-2</v>
      </c>
      <c r="AC25" s="24"/>
    </row>
    <row r="26" spans="1:29" s="8" customFormat="1" ht="12" x14ac:dyDescent="0.2">
      <c r="A26" s="25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4"/>
    </row>
    <row r="27" spans="1:29" s="8" customFormat="1" ht="12" x14ac:dyDescent="0.2">
      <c r="A27" s="26">
        <v>7</v>
      </c>
      <c r="B27" s="22">
        <v>4.2021068494341646E-2</v>
      </c>
      <c r="C27" s="22">
        <v>4.2412418356094668E-2</v>
      </c>
      <c r="D27" s="22">
        <v>4.1609701004577067E-2</v>
      </c>
      <c r="E27" s="22"/>
      <c r="F27" s="22">
        <v>1.4902363823227132</v>
      </c>
      <c r="G27" s="22">
        <v>1.3888888888888888</v>
      </c>
      <c r="H27" s="22">
        <v>1.6166281755196306</v>
      </c>
      <c r="I27" s="22"/>
      <c r="J27" s="22">
        <v>0</v>
      </c>
      <c r="K27" s="22">
        <v>0</v>
      </c>
      <c r="L27" s="22">
        <v>0</v>
      </c>
      <c r="M27" s="22"/>
      <c r="N27" s="22">
        <v>0</v>
      </c>
      <c r="O27" s="22">
        <v>0</v>
      </c>
      <c r="P27" s="22">
        <v>0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4"/>
    </row>
    <row r="28" spans="1:29" s="8" customFormat="1" ht="12" x14ac:dyDescent="0.2">
      <c r="A28" s="26">
        <v>8</v>
      </c>
      <c r="B28" s="22">
        <v>0.35299206116668758</v>
      </c>
      <c r="C28" s="22">
        <v>0.412348461940237</v>
      </c>
      <c r="D28" s="22">
        <v>0.29181776971894835</v>
      </c>
      <c r="E28" s="22"/>
      <c r="F28" s="22">
        <v>5.8823529411764701</v>
      </c>
      <c r="G28" s="22">
        <v>7.5630252100840334</v>
      </c>
      <c r="H28" s="22">
        <v>3.9215686274509802</v>
      </c>
      <c r="I28" s="22"/>
      <c r="J28" s="22">
        <v>5.684509711037423</v>
      </c>
      <c r="K28" s="22">
        <v>6.1065396275443913</v>
      </c>
      <c r="L28" s="22">
        <v>5.1751176163094614</v>
      </c>
      <c r="M28" s="22"/>
      <c r="N28" s="22">
        <v>0</v>
      </c>
      <c r="O28" s="22">
        <v>0</v>
      </c>
      <c r="P28" s="22">
        <v>0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4"/>
    </row>
    <row r="29" spans="1:29" s="8" customFormat="1" ht="12" x14ac:dyDescent="0.2">
      <c r="A29" s="26">
        <v>9</v>
      </c>
      <c r="B29" s="22">
        <v>0.22278186749321968</v>
      </c>
      <c r="C29" s="22">
        <v>0.26518739006900283</v>
      </c>
      <c r="D29" s="22">
        <v>0.17840455356384335</v>
      </c>
      <c r="E29" s="22"/>
      <c r="F29" s="22">
        <v>5</v>
      </c>
      <c r="G29" s="22">
        <v>5.2631578947368416</v>
      </c>
      <c r="H29" s="22">
        <v>4.5454545454545459</v>
      </c>
      <c r="I29" s="22"/>
      <c r="J29" s="22">
        <v>13.170731707317074</v>
      </c>
      <c r="K29" s="22">
        <v>13.450292397660817</v>
      </c>
      <c r="L29" s="22">
        <v>12.820512820512819</v>
      </c>
      <c r="M29" s="22"/>
      <c r="N29" s="22">
        <v>0.4409322567714597</v>
      </c>
      <c r="O29" s="22">
        <v>0.5214851898206091</v>
      </c>
      <c r="P29" s="22">
        <v>0.34285714285714286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4"/>
    </row>
    <row r="30" spans="1:29" s="8" customFormat="1" ht="12" x14ac:dyDescent="0.2">
      <c r="A30" s="26">
        <v>10</v>
      </c>
      <c r="B30" s="22">
        <v>0.1377130928911052</v>
      </c>
      <c r="C30" s="22">
        <v>0.16099420985736479</v>
      </c>
      <c r="D30" s="22">
        <v>0.11316596682450342</v>
      </c>
      <c r="E30" s="22"/>
      <c r="F30" s="22">
        <v>5.5555555555555554</v>
      </c>
      <c r="G30" s="22">
        <v>9.0909090909090917</v>
      </c>
      <c r="H30" s="22">
        <v>0</v>
      </c>
      <c r="I30" s="22"/>
      <c r="J30" s="22">
        <v>4.3795620437956204</v>
      </c>
      <c r="K30" s="22">
        <v>6.8493150684931505</v>
      </c>
      <c r="L30" s="22">
        <v>1.5625</v>
      </c>
      <c r="M30" s="22"/>
      <c r="N30" s="22">
        <v>2.2620169651272386</v>
      </c>
      <c r="O30" s="22">
        <v>1.8341307814992027</v>
      </c>
      <c r="P30" s="22">
        <v>2.8801843317972349</v>
      </c>
      <c r="Q30" s="22"/>
      <c r="R30" s="22">
        <v>0.18339132888178314</v>
      </c>
      <c r="S30" s="22">
        <v>0.24040601905440298</v>
      </c>
      <c r="T30" s="22">
        <v>0.1195814648729447</v>
      </c>
      <c r="U30" s="22"/>
      <c r="V30" s="22">
        <v>0</v>
      </c>
      <c r="W30" s="22">
        <v>0</v>
      </c>
      <c r="X30" s="22">
        <v>0</v>
      </c>
      <c r="Y30" s="22"/>
      <c r="Z30" s="22">
        <v>0</v>
      </c>
      <c r="AA30" s="22">
        <v>0</v>
      </c>
      <c r="AB30" s="22">
        <v>0</v>
      </c>
      <c r="AC30" s="24"/>
    </row>
    <row r="31" spans="1:29" s="8" customFormat="1" ht="12" x14ac:dyDescent="0.2">
      <c r="A31" s="26">
        <v>11</v>
      </c>
      <c r="B31" s="22">
        <v>0.10524712301449918</v>
      </c>
      <c r="C31" s="22">
        <v>0.1249253163869426</v>
      </c>
      <c r="D31" s="22">
        <v>8.4772104326203052E-2</v>
      </c>
      <c r="E31" s="22"/>
      <c r="F31" s="22">
        <v>0</v>
      </c>
      <c r="G31" s="22">
        <v>0</v>
      </c>
      <c r="H31" s="22">
        <v>0</v>
      </c>
      <c r="I31" s="22"/>
      <c r="J31" s="22">
        <v>4.4444444444444446</v>
      </c>
      <c r="K31" s="22">
        <v>0</v>
      </c>
      <c r="L31" s="22">
        <v>11.111111111111111</v>
      </c>
      <c r="M31" s="22"/>
      <c r="N31" s="22">
        <v>2.5252525252525251</v>
      </c>
      <c r="O31" s="22">
        <v>2.9288702928870292</v>
      </c>
      <c r="P31" s="22">
        <v>1.910828025477707</v>
      </c>
      <c r="Q31" s="22"/>
      <c r="R31" s="22">
        <v>0.8727272727272728</v>
      </c>
      <c r="S31" s="22">
        <v>0.87173100871731013</v>
      </c>
      <c r="T31" s="22">
        <v>0.87412587412587417</v>
      </c>
      <c r="U31" s="22"/>
      <c r="V31" s="22">
        <v>0.17301786409446776</v>
      </c>
      <c r="W31" s="22">
        <v>0.2063046707377455</v>
      </c>
      <c r="X31" s="22">
        <v>0.13635124079629124</v>
      </c>
      <c r="Y31" s="22"/>
      <c r="Z31" s="22">
        <v>0</v>
      </c>
      <c r="AA31" s="22">
        <v>0</v>
      </c>
      <c r="AB31" s="22">
        <v>0</v>
      </c>
      <c r="AC31" s="24"/>
    </row>
    <row r="32" spans="1:29" s="8" customFormat="1" ht="12" x14ac:dyDescent="0.2">
      <c r="A32" s="26">
        <v>12</v>
      </c>
      <c r="B32" s="22">
        <v>0.21944814188581502</v>
      </c>
      <c r="C32" s="22">
        <v>0.24019215372297836</v>
      </c>
      <c r="D32" s="22">
        <v>0.19517526739011634</v>
      </c>
      <c r="E32" s="22"/>
      <c r="F32" s="22">
        <v>0</v>
      </c>
      <c r="G32" s="22">
        <v>0</v>
      </c>
      <c r="H32" s="22">
        <v>0</v>
      </c>
      <c r="I32" s="22"/>
      <c r="J32" s="22">
        <v>4.7619047619047619</v>
      </c>
      <c r="K32" s="22">
        <v>0</v>
      </c>
      <c r="L32" s="22">
        <v>16.666666666666664</v>
      </c>
      <c r="M32" s="22"/>
      <c r="N32" s="22">
        <v>5.6074766355140184</v>
      </c>
      <c r="O32" s="22">
        <v>7.2463768115942031</v>
      </c>
      <c r="P32" s="22">
        <v>2.6315789473684208</v>
      </c>
      <c r="Q32" s="22"/>
      <c r="R32" s="22">
        <v>1.3803680981595092</v>
      </c>
      <c r="S32" s="22">
        <v>1.6587677725118484</v>
      </c>
      <c r="T32" s="22">
        <v>0.86956521739130432</v>
      </c>
      <c r="U32" s="22"/>
      <c r="V32" s="22">
        <v>0.84317032040472173</v>
      </c>
      <c r="W32" s="22">
        <v>0.74836295603367631</v>
      </c>
      <c r="X32" s="22">
        <v>0.9859154929577465</v>
      </c>
      <c r="Y32" s="22"/>
      <c r="Z32" s="22">
        <v>6.3974069177293466E-2</v>
      </c>
      <c r="AA32" s="22">
        <v>6.4840330685686495E-2</v>
      </c>
      <c r="AB32" s="22">
        <v>6.3011972274732195E-2</v>
      </c>
      <c r="AC32" s="24"/>
    </row>
    <row r="33" spans="1:29" s="8" customFormat="1" ht="12" x14ac:dyDescent="0.2">
      <c r="A33" s="34">
        <v>13</v>
      </c>
      <c r="B33" s="22">
        <v>0.6262626262626263</v>
      </c>
      <c r="C33" s="22">
        <v>0.46791443850267378</v>
      </c>
      <c r="D33" s="22">
        <v>0.8682328907048007</v>
      </c>
      <c r="E33" s="22"/>
      <c r="F33" s="22"/>
      <c r="G33" s="22"/>
      <c r="H33" s="22"/>
      <c r="I33" s="22"/>
      <c r="J33" s="22">
        <v>8.3333333333333321</v>
      </c>
      <c r="K33" s="22">
        <v>0</v>
      </c>
      <c r="L33" s="22">
        <v>14.285714285714285</v>
      </c>
      <c r="M33" s="22"/>
      <c r="N33" s="22">
        <v>6.666666666666667</v>
      </c>
      <c r="O33" s="22">
        <v>9.5238095238095237</v>
      </c>
      <c r="P33" s="22">
        <v>0</v>
      </c>
      <c r="Q33" s="22"/>
      <c r="R33" s="22">
        <v>2.4539877300613497</v>
      </c>
      <c r="S33" s="22">
        <v>0.99009900990099009</v>
      </c>
      <c r="T33" s="22">
        <v>4.838709677419355</v>
      </c>
      <c r="U33" s="22"/>
      <c r="V33" s="22">
        <v>1.179245283018868</v>
      </c>
      <c r="W33" s="22">
        <v>0.96153846153846156</v>
      </c>
      <c r="X33" s="22">
        <v>1.524390243902439</v>
      </c>
      <c r="Y33" s="22"/>
      <c r="Z33" s="22">
        <v>0.35934291581108829</v>
      </c>
      <c r="AA33" s="22">
        <v>0.25597269624573377</v>
      </c>
      <c r="AB33" s="22">
        <v>0.51546391752577314</v>
      </c>
      <c r="AC33" s="24"/>
    </row>
    <row r="34" spans="1:29" s="8" customFormat="1" ht="12" x14ac:dyDescent="0.2">
      <c r="A34" s="26">
        <v>14</v>
      </c>
      <c r="B34" s="22">
        <v>1.1354420113544201</v>
      </c>
      <c r="C34" s="22">
        <v>0.78534031413612559</v>
      </c>
      <c r="D34" s="22">
        <v>1.7057569296375266</v>
      </c>
      <c r="E34" s="22"/>
      <c r="F34" s="22"/>
      <c r="G34" s="22"/>
      <c r="H34" s="22"/>
      <c r="I34" s="22"/>
      <c r="J34" s="22">
        <v>0</v>
      </c>
      <c r="K34" s="22">
        <v>0</v>
      </c>
      <c r="L34" s="22">
        <v>0</v>
      </c>
      <c r="M34" s="22"/>
      <c r="N34" s="22">
        <v>9.5238095238095237</v>
      </c>
      <c r="O34" s="22">
        <v>9.0909090909090917</v>
      </c>
      <c r="P34" s="22">
        <v>10</v>
      </c>
      <c r="Q34" s="22"/>
      <c r="R34" s="22">
        <v>3.7735849056603774</v>
      </c>
      <c r="S34" s="22">
        <v>3.3333333333333335</v>
      </c>
      <c r="T34" s="22">
        <v>4.3478260869565215</v>
      </c>
      <c r="U34" s="22"/>
      <c r="V34" s="22">
        <v>0.94786729857819907</v>
      </c>
      <c r="W34" s="22">
        <v>0.86206896551724133</v>
      </c>
      <c r="X34" s="22">
        <v>1.0526315789473684</v>
      </c>
      <c r="Y34" s="22"/>
      <c r="Z34" s="22">
        <v>0.84745762711864403</v>
      </c>
      <c r="AA34" s="22">
        <v>0.49504950495049505</v>
      </c>
      <c r="AB34" s="22">
        <v>1.4792899408284024</v>
      </c>
      <c r="AC34" s="24"/>
    </row>
    <row r="35" spans="1:29" s="8" customFormat="1" ht="12" x14ac:dyDescent="0.2">
      <c r="A35" s="26">
        <v>15</v>
      </c>
      <c r="B35" s="22">
        <v>0.38022813688212925</v>
      </c>
      <c r="C35" s="22">
        <v>0.59171597633136097</v>
      </c>
      <c r="D35" s="22">
        <v>0</v>
      </c>
      <c r="E35" s="22"/>
      <c r="F35" s="22"/>
      <c r="G35" s="22"/>
      <c r="H35" s="22"/>
      <c r="I35" s="22"/>
      <c r="J35" s="22">
        <v>0</v>
      </c>
      <c r="K35" s="22">
        <v>0</v>
      </c>
      <c r="L35" s="22">
        <v>0</v>
      </c>
      <c r="M35" s="22"/>
      <c r="N35" s="22">
        <v>0</v>
      </c>
      <c r="O35" s="22">
        <v>0</v>
      </c>
      <c r="P35" s="22">
        <v>0</v>
      </c>
      <c r="Q35" s="22"/>
      <c r="R35" s="22">
        <v>0</v>
      </c>
      <c r="S35" s="22">
        <v>0</v>
      </c>
      <c r="T35" s="22">
        <v>0</v>
      </c>
      <c r="U35" s="22"/>
      <c r="V35" s="22">
        <v>0</v>
      </c>
      <c r="W35" s="22">
        <v>0</v>
      </c>
      <c r="X35" s="22">
        <v>0</v>
      </c>
      <c r="Y35" s="22"/>
      <c r="Z35" s="22">
        <v>0.55248618784530379</v>
      </c>
      <c r="AA35" s="22">
        <v>0.84033613445378152</v>
      </c>
      <c r="AB35" s="22">
        <v>0</v>
      </c>
      <c r="AC35" s="24"/>
    </row>
    <row r="36" spans="1:29" s="8" customFormat="1" ht="12" x14ac:dyDescent="0.2">
      <c r="A36" s="26">
        <v>16</v>
      </c>
      <c r="B36" s="22">
        <v>1.2658227848101267</v>
      </c>
      <c r="C36" s="22">
        <v>2.7027027027027026</v>
      </c>
      <c r="D36" s="22">
        <v>0</v>
      </c>
      <c r="E36" s="22"/>
      <c r="F36" s="22"/>
      <c r="G36" s="22"/>
      <c r="H36" s="22"/>
      <c r="I36" s="22"/>
      <c r="J36" s="22"/>
      <c r="K36" s="22"/>
      <c r="L36" s="22"/>
      <c r="M36" s="22"/>
      <c r="N36" s="22">
        <v>0</v>
      </c>
      <c r="O36" s="22">
        <v>0</v>
      </c>
      <c r="P36" s="22"/>
      <c r="Q36" s="22"/>
      <c r="R36" s="22">
        <v>0</v>
      </c>
      <c r="S36" s="22">
        <v>0</v>
      </c>
      <c r="T36" s="22">
        <v>0</v>
      </c>
      <c r="U36" s="22"/>
      <c r="V36" s="22">
        <v>7.1428571428571423</v>
      </c>
      <c r="W36" s="22">
        <v>20</v>
      </c>
      <c r="X36" s="22">
        <v>0</v>
      </c>
      <c r="Y36" s="22"/>
      <c r="Z36" s="22">
        <v>0</v>
      </c>
      <c r="AA36" s="22">
        <v>0</v>
      </c>
      <c r="AB36" s="22">
        <v>0</v>
      </c>
      <c r="AC36" s="24"/>
    </row>
    <row r="37" spans="1:29" s="8" customFormat="1" ht="12.75" thickBot="1" x14ac:dyDescent="0.25">
      <c r="A37" s="26">
        <v>17</v>
      </c>
      <c r="B37" s="22">
        <v>2.083333333333333</v>
      </c>
      <c r="C37" s="22">
        <v>0</v>
      </c>
      <c r="D37" s="22">
        <v>4.7619047619047619</v>
      </c>
      <c r="E37" s="22"/>
      <c r="F37" s="22"/>
      <c r="G37" s="22"/>
      <c r="H37" s="22"/>
      <c r="I37" s="22"/>
      <c r="J37" s="22">
        <v>0</v>
      </c>
      <c r="K37" s="22">
        <v>0</v>
      </c>
      <c r="L37" s="22"/>
      <c r="M37" s="22"/>
      <c r="N37" s="22">
        <v>0</v>
      </c>
      <c r="O37" s="22">
        <v>0</v>
      </c>
      <c r="P37" s="22">
        <v>0</v>
      </c>
      <c r="Q37" s="22"/>
      <c r="R37" s="22">
        <v>0</v>
      </c>
      <c r="S37" s="22">
        <v>0</v>
      </c>
      <c r="T37" s="22">
        <v>0</v>
      </c>
      <c r="U37" s="22"/>
      <c r="V37" s="22">
        <v>0</v>
      </c>
      <c r="W37" s="22">
        <v>0</v>
      </c>
      <c r="X37" s="22">
        <v>0</v>
      </c>
      <c r="Y37" s="22"/>
      <c r="Z37" s="22">
        <v>4.3478260869565215</v>
      </c>
      <c r="AA37" s="22">
        <v>0</v>
      </c>
      <c r="AB37" s="22">
        <v>9.0909090909090917</v>
      </c>
      <c r="AC37" s="24"/>
    </row>
    <row r="38" spans="1:29" ht="15" customHeight="1" x14ac:dyDescent="0.25">
      <c r="A38" s="244" t="s">
        <v>328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1"/>
    </row>
    <row r="39" spans="1:29" x14ac:dyDescent="0.25">
      <c r="A39" s="249" t="s">
        <v>327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</row>
    <row r="52" spans="1:28" x14ac:dyDescent="0.25">
      <c r="A52" s="246" t="s">
        <v>313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</row>
    <row r="53" spans="1:28" x14ac:dyDescent="0.25">
      <c r="A53" s="247" t="s">
        <v>314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</row>
    <row r="54" spans="1:28" x14ac:dyDescent="0.25">
      <c r="A54" s="247" t="s">
        <v>315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</row>
    <row r="55" spans="1:28" x14ac:dyDescent="0.25">
      <c r="A55" s="247" t="s">
        <v>316</v>
      </c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</row>
    <row r="56" spans="1:28" x14ac:dyDescent="0.25">
      <c r="A56" s="248" t="s">
        <v>317</v>
      </c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</row>
    <row r="57" spans="1:28" x14ac:dyDescent="0.25">
      <c r="A57" s="245" t="s">
        <v>318</v>
      </c>
      <c r="B57" s="243" t="s">
        <v>9</v>
      </c>
      <c r="C57" s="243"/>
      <c r="D57" s="243"/>
      <c r="E57" s="136"/>
      <c r="F57" s="243" t="s">
        <v>319</v>
      </c>
      <c r="G57" s="243"/>
      <c r="H57" s="243"/>
      <c r="I57" s="136"/>
      <c r="J57" s="243" t="s">
        <v>320</v>
      </c>
      <c r="K57" s="243"/>
      <c r="L57" s="243"/>
      <c r="M57" s="136"/>
      <c r="N57" s="243" t="s">
        <v>321</v>
      </c>
      <c r="O57" s="243"/>
      <c r="P57" s="243"/>
      <c r="Q57" s="136"/>
      <c r="R57" s="243" t="s">
        <v>322</v>
      </c>
      <c r="S57" s="243"/>
      <c r="T57" s="243"/>
      <c r="U57" s="136"/>
      <c r="V57" s="243" t="s">
        <v>323</v>
      </c>
      <c r="W57" s="243"/>
      <c r="X57" s="243"/>
      <c r="Y57" s="136"/>
      <c r="Z57" s="243" t="s">
        <v>324</v>
      </c>
      <c r="AA57" s="243"/>
      <c r="AB57" s="243"/>
    </row>
    <row r="58" spans="1:28" ht="24" x14ac:dyDescent="0.25">
      <c r="A58" s="245"/>
      <c r="B58" s="137" t="s">
        <v>9</v>
      </c>
      <c r="C58" s="137" t="s">
        <v>262</v>
      </c>
      <c r="D58" s="137" t="s">
        <v>263</v>
      </c>
      <c r="E58" s="138"/>
      <c r="F58" s="137" t="s">
        <v>9</v>
      </c>
      <c r="G58" s="137" t="s">
        <v>262</v>
      </c>
      <c r="H58" s="137" t="s">
        <v>263</v>
      </c>
      <c r="I58" s="137"/>
      <c r="J58" s="137" t="s">
        <v>9</v>
      </c>
      <c r="K58" s="137" t="s">
        <v>262</v>
      </c>
      <c r="L58" s="137" t="s">
        <v>263</v>
      </c>
      <c r="M58" s="138"/>
      <c r="N58" s="137" t="s">
        <v>9</v>
      </c>
      <c r="O58" s="137" t="s">
        <v>262</v>
      </c>
      <c r="P58" s="137" t="s">
        <v>263</v>
      </c>
      <c r="Q58" s="138"/>
      <c r="R58" s="137" t="s">
        <v>9</v>
      </c>
      <c r="S58" s="137" t="s">
        <v>262</v>
      </c>
      <c r="T58" s="137" t="s">
        <v>263</v>
      </c>
      <c r="U58" s="138"/>
      <c r="V58" s="137" t="s">
        <v>9</v>
      </c>
      <c r="W58" s="137" t="s">
        <v>262</v>
      </c>
      <c r="X58" s="137" t="s">
        <v>263</v>
      </c>
      <c r="Y58" s="138"/>
      <c r="Z58" s="137" t="s">
        <v>9</v>
      </c>
      <c r="AA58" s="137" t="s">
        <v>262</v>
      </c>
      <c r="AB58" s="137" t="s">
        <v>263</v>
      </c>
    </row>
    <row r="59" spans="1:28" x14ac:dyDescent="0.25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</row>
    <row r="60" spans="1:28" x14ac:dyDescent="0.25">
      <c r="A60" s="141" t="s">
        <v>9</v>
      </c>
      <c r="B60" s="142">
        <f>SUM(B61:B86)</f>
        <v>457889</v>
      </c>
      <c r="C60" s="142">
        <f t="shared" ref="C60:D60" si="7">SUM(C61:C86)</f>
        <v>235263</v>
      </c>
      <c r="D60" s="142">
        <f t="shared" si="7"/>
        <v>222626</v>
      </c>
      <c r="E60" s="142"/>
      <c r="F60" s="142">
        <f>SUM(F61:F86)</f>
        <v>71327</v>
      </c>
      <c r="G60" s="142">
        <f t="shared" ref="G60:H60" si="8">SUM(G61:G86)</f>
        <v>36480</v>
      </c>
      <c r="H60" s="142">
        <f t="shared" si="8"/>
        <v>34847</v>
      </c>
      <c r="I60" s="142"/>
      <c r="J60" s="142">
        <f>SUM(J61:J86)</f>
        <v>72111</v>
      </c>
      <c r="K60" s="142">
        <f t="shared" ref="K60:L60" si="9">SUM(K61:K86)</f>
        <v>37042</v>
      </c>
      <c r="L60" s="142">
        <f t="shared" si="9"/>
        <v>35069</v>
      </c>
      <c r="M60" s="142"/>
      <c r="N60" s="142">
        <f>SUM(N61:N86)</f>
        <v>87410</v>
      </c>
      <c r="O60" s="142">
        <f t="shared" ref="O60:P60" si="10">SUM(O61:O86)</f>
        <v>45150</v>
      </c>
      <c r="P60" s="142">
        <f t="shared" si="10"/>
        <v>42260</v>
      </c>
      <c r="Q60" s="142"/>
      <c r="R60" s="142">
        <f>SUM(R61:R86)</f>
        <v>79075</v>
      </c>
      <c r="S60" s="142">
        <f t="shared" ref="S60:T60" si="11">SUM(S61:S86)</f>
        <v>40438</v>
      </c>
      <c r="T60" s="142">
        <f t="shared" si="11"/>
        <v>38637</v>
      </c>
      <c r="U60" s="142"/>
      <c r="V60" s="142">
        <f>SUM(V61:V86)</f>
        <v>73275</v>
      </c>
      <c r="W60" s="142">
        <f t="shared" ref="W60:X60" si="12">SUM(W61:W86)</f>
        <v>37764</v>
      </c>
      <c r="X60" s="142">
        <f t="shared" si="12"/>
        <v>35511</v>
      </c>
      <c r="Y60" s="142"/>
      <c r="Z60" s="142">
        <f>SUM(Z61:Z86)</f>
        <v>74691</v>
      </c>
      <c r="AA60" s="142">
        <f t="shared" ref="AA60:AB60" si="13">SUM(AA61:AA86)</f>
        <v>38389</v>
      </c>
      <c r="AB60" s="142">
        <f t="shared" si="13"/>
        <v>36302</v>
      </c>
    </row>
    <row r="61" spans="1:28" x14ac:dyDescent="0.25">
      <c r="A61" s="143">
        <v>5</v>
      </c>
      <c r="B61" s="144">
        <f>+F61+J61+N61+R61+V61+Z61</f>
        <v>120</v>
      </c>
      <c r="C61" s="144">
        <f>+G61+K61+O61+S61+W61+AA61</f>
        <v>54</v>
      </c>
      <c r="D61" s="144">
        <f>+B61-C61</f>
        <v>66</v>
      </c>
      <c r="E61" s="145"/>
      <c r="F61" s="146">
        <v>120</v>
      </c>
      <c r="G61" s="146">
        <v>54</v>
      </c>
      <c r="H61" s="146">
        <v>66</v>
      </c>
      <c r="I61" s="146"/>
      <c r="J61" s="146">
        <v>0</v>
      </c>
      <c r="K61" s="146">
        <v>0</v>
      </c>
      <c r="L61" s="146">
        <v>0</v>
      </c>
      <c r="M61" s="146"/>
      <c r="N61" s="146">
        <v>0</v>
      </c>
      <c r="O61" s="146">
        <v>0</v>
      </c>
      <c r="P61" s="146">
        <v>0</v>
      </c>
      <c r="Q61" s="146"/>
      <c r="R61" s="146">
        <v>0</v>
      </c>
      <c r="S61" s="146">
        <v>0</v>
      </c>
      <c r="T61" s="146">
        <v>0</v>
      </c>
      <c r="U61" s="146"/>
      <c r="V61" s="146">
        <v>0</v>
      </c>
      <c r="W61" s="146">
        <v>0</v>
      </c>
      <c r="X61" s="146">
        <v>0</v>
      </c>
      <c r="Y61" s="146"/>
      <c r="Z61" s="146">
        <v>0</v>
      </c>
      <c r="AA61" s="146">
        <v>0</v>
      </c>
      <c r="AB61" s="146">
        <v>0</v>
      </c>
    </row>
    <row r="62" spans="1:28" x14ac:dyDescent="0.25">
      <c r="A62" s="143">
        <v>6</v>
      </c>
      <c r="B62" s="144">
        <f t="shared" ref="B62:C86" si="14">+F62+J62+N62+R62+V62+Z62</f>
        <v>69085</v>
      </c>
      <c r="C62" s="144">
        <f t="shared" si="14"/>
        <v>35235</v>
      </c>
      <c r="D62" s="144">
        <f t="shared" ref="D62:D86" si="15">+B62-C62</f>
        <v>33850</v>
      </c>
      <c r="E62" s="145"/>
      <c r="F62" s="146">
        <v>68899</v>
      </c>
      <c r="G62" s="146">
        <v>35150</v>
      </c>
      <c r="H62" s="146">
        <v>33749</v>
      </c>
      <c r="I62" s="146"/>
      <c r="J62" s="146">
        <v>186</v>
      </c>
      <c r="K62" s="146">
        <v>85</v>
      </c>
      <c r="L62" s="146">
        <v>101</v>
      </c>
      <c r="M62" s="146"/>
      <c r="N62" s="146">
        <v>0</v>
      </c>
      <c r="O62" s="146">
        <v>0</v>
      </c>
      <c r="P62" s="146">
        <v>0</v>
      </c>
      <c r="Q62" s="146"/>
      <c r="R62" s="146">
        <v>0</v>
      </c>
      <c r="S62" s="146">
        <v>0</v>
      </c>
      <c r="T62" s="146">
        <v>0</v>
      </c>
      <c r="U62" s="146"/>
      <c r="V62" s="146">
        <v>0</v>
      </c>
      <c r="W62" s="146">
        <v>0</v>
      </c>
      <c r="X62" s="146">
        <v>0</v>
      </c>
      <c r="Y62" s="146"/>
      <c r="Z62" s="146">
        <v>0</v>
      </c>
      <c r="AA62" s="146">
        <v>0</v>
      </c>
      <c r="AB62" s="146">
        <v>0</v>
      </c>
    </row>
    <row r="63" spans="1:28" x14ac:dyDescent="0.25">
      <c r="A63" s="143">
        <v>7</v>
      </c>
      <c r="B63" s="144">
        <f t="shared" si="14"/>
        <v>69013</v>
      </c>
      <c r="C63" s="144">
        <f t="shared" si="14"/>
        <v>35367</v>
      </c>
      <c r="D63" s="144">
        <f t="shared" si="15"/>
        <v>33646</v>
      </c>
      <c r="E63" s="145"/>
      <c r="F63" s="146">
        <v>1946</v>
      </c>
      <c r="G63" s="146">
        <v>1080</v>
      </c>
      <c r="H63" s="146">
        <v>866</v>
      </c>
      <c r="I63" s="146"/>
      <c r="J63" s="146">
        <v>66849</v>
      </c>
      <c r="K63" s="146">
        <v>34176</v>
      </c>
      <c r="L63" s="146">
        <v>32673</v>
      </c>
      <c r="M63" s="146"/>
      <c r="N63" s="146">
        <v>218</v>
      </c>
      <c r="O63" s="146">
        <v>111</v>
      </c>
      <c r="P63" s="146">
        <v>107</v>
      </c>
      <c r="Q63" s="146"/>
      <c r="R63" s="146">
        <v>0</v>
      </c>
      <c r="S63" s="146">
        <v>0</v>
      </c>
      <c r="T63" s="146">
        <v>0</v>
      </c>
      <c r="U63" s="146"/>
      <c r="V63" s="146">
        <v>0</v>
      </c>
      <c r="W63" s="146">
        <v>0</v>
      </c>
      <c r="X63" s="146">
        <v>0</v>
      </c>
      <c r="Y63" s="146"/>
      <c r="Z63" s="146">
        <v>0</v>
      </c>
      <c r="AA63" s="146">
        <v>0</v>
      </c>
      <c r="AB63" s="146">
        <v>0</v>
      </c>
    </row>
    <row r="64" spans="1:28" x14ac:dyDescent="0.25">
      <c r="A64" s="143">
        <v>8</v>
      </c>
      <c r="B64" s="144">
        <f t="shared" si="14"/>
        <v>71673</v>
      </c>
      <c r="C64" s="144">
        <f t="shared" si="14"/>
        <v>36377</v>
      </c>
      <c r="D64" s="144">
        <f t="shared" si="15"/>
        <v>35296</v>
      </c>
      <c r="E64" s="145"/>
      <c r="F64" s="146">
        <v>221</v>
      </c>
      <c r="G64" s="146">
        <v>119</v>
      </c>
      <c r="H64" s="146">
        <v>102</v>
      </c>
      <c r="I64" s="146"/>
      <c r="J64" s="146">
        <v>4222</v>
      </c>
      <c r="K64" s="146">
        <v>2309</v>
      </c>
      <c r="L64" s="146">
        <v>1913</v>
      </c>
      <c r="M64" s="146"/>
      <c r="N64" s="146">
        <v>67019</v>
      </c>
      <c r="O64" s="146">
        <v>33840</v>
      </c>
      <c r="P64" s="146">
        <v>33179</v>
      </c>
      <c r="Q64" s="146"/>
      <c r="R64" s="146">
        <v>211</v>
      </c>
      <c r="S64" s="146">
        <v>109</v>
      </c>
      <c r="T64" s="146">
        <v>102</v>
      </c>
      <c r="U64" s="146"/>
      <c r="V64" s="146">
        <v>0</v>
      </c>
      <c r="W64" s="146">
        <v>0</v>
      </c>
      <c r="X64" s="146">
        <v>0</v>
      </c>
      <c r="Y64" s="146"/>
      <c r="Z64" s="146">
        <v>0</v>
      </c>
      <c r="AA64" s="146">
        <v>0</v>
      </c>
      <c r="AB64" s="146">
        <v>0</v>
      </c>
    </row>
    <row r="65" spans="1:28" x14ac:dyDescent="0.25">
      <c r="A65" s="143">
        <v>9</v>
      </c>
      <c r="B65" s="144">
        <f t="shared" si="14"/>
        <v>72268</v>
      </c>
      <c r="C65" s="144">
        <f t="shared" si="14"/>
        <v>36955</v>
      </c>
      <c r="D65" s="144">
        <f t="shared" si="15"/>
        <v>35313</v>
      </c>
      <c r="E65" s="145"/>
      <c r="F65" s="146">
        <v>60</v>
      </c>
      <c r="G65" s="146">
        <v>38</v>
      </c>
      <c r="H65" s="146">
        <v>22</v>
      </c>
      <c r="I65" s="146"/>
      <c r="J65" s="146">
        <v>615</v>
      </c>
      <c r="K65" s="146">
        <v>342</v>
      </c>
      <c r="L65" s="146">
        <v>273</v>
      </c>
      <c r="M65" s="146"/>
      <c r="N65" s="146">
        <v>17463</v>
      </c>
      <c r="O65" s="146">
        <v>9588</v>
      </c>
      <c r="P65" s="146">
        <v>7875</v>
      </c>
      <c r="Q65" s="146"/>
      <c r="R65" s="146">
        <v>53925</v>
      </c>
      <c r="S65" s="146">
        <v>26908</v>
      </c>
      <c r="T65" s="146">
        <v>27017</v>
      </c>
      <c r="U65" s="146"/>
      <c r="V65" s="146">
        <v>205</v>
      </c>
      <c r="W65" s="146">
        <v>79</v>
      </c>
      <c r="X65" s="146">
        <v>126</v>
      </c>
      <c r="Y65" s="146"/>
      <c r="Z65" s="146">
        <v>0</v>
      </c>
      <c r="AA65" s="146">
        <v>0</v>
      </c>
      <c r="AB65" s="146">
        <v>0</v>
      </c>
    </row>
    <row r="66" spans="1:28" x14ac:dyDescent="0.25">
      <c r="A66" s="143">
        <v>10</v>
      </c>
      <c r="B66" s="144">
        <f t="shared" si="14"/>
        <v>68984</v>
      </c>
      <c r="C66" s="144">
        <f t="shared" si="14"/>
        <v>35405</v>
      </c>
      <c r="D66" s="144">
        <f t="shared" si="15"/>
        <v>33579</v>
      </c>
      <c r="E66" s="145"/>
      <c r="F66" s="146">
        <v>36</v>
      </c>
      <c r="G66" s="146">
        <v>22</v>
      </c>
      <c r="H66" s="146">
        <v>14</v>
      </c>
      <c r="I66" s="146"/>
      <c r="J66" s="146">
        <v>137</v>
      </c>
      <c r="K66" s="146">
        <v>73</v>
      </c>
      <c r="L66" s="146">
        <v>64</v>
      </c>
      <c r="M66" s="146"/>
      <c r="N66" s="146">
        <v>2122</v>
      </c>
      <c r="O66" s="146">
        <v>1254</v>
      </c>
      <c r="P66" s="146">
        <v>868</v>
      </c>
      <c r="Q66" s="146"/>
      <c r="R66" s="146">
        <v>21266</v>
      </c>
      <c r="S66" s="146">
        <v>11231</v>
      </c>
      <c r="T66" s="146">
        <v>10035</v>
      </c>
      <c r="U66" s="146"/>
      <c r="V66" s="146">
        <v>45222</v>
      </c>
      <c r="W66" s="146">
        <v>22732</v>
      </c>
      <c r="X66" s="146">
        <v>22490</v>
      </c>
      <c r="Y66" s="146"/>
      <c r="Z66" s="146">
        <v>201</v>
      </c>
      <c r="AA66" s="146">
        <v>93</v>
      </c>
      <c r="AB66" s="146">
        <v>108</v>
      </c>
    </row>
    <row r="67" spans="1:28" x14ac:dyDescent="0.25">
      <c r="A67" s="143">
        <v>11</v>
      </c>
      <c r="B67" s="144">
        <f t="shared" si="14"/>
        <v>72211</v>
      </c>
      <c r="C67" s="144">
        <f t="shared" si="14"/>
        <v>36822</v>
      </c>
      <c r="D67" s="144">
        <f t="shared" si="15"/>
        <v>35389</v>
      </c>
      <c r="E67" s="145"/>
      <c r="F67" s="146">
        <v>16</v>
      </c>
      <c r="G67" s="146">
        <v>9</v>
      </c>
      <c r="H67" s="146">
        <v>7</v>
      </c>
      <c r="I67" s="146"/>
      <c r="J67" s="146">
        <v>45</v>
      </c>
      <c r="K67" s="146">
        <v>27</v>
      </c>
      <c r="L67" s="146">
        <v>18</v>
      </c>
      <c r="M67" s="147"/>
      <c r="N67" s="146">
        <v>396</v>
      </c>
      <c r="O67" s="146">
        <v>239</v>
      </c>
      <c r="P67" s="146">
        <v>157</v>
      </c>
      <c r="Q67" s="147"/>
      <c r="R67" s="146">
        <v>2750</v>
      </c>
      <c r="S67" s="146">
        <v>1606</v>
      </c>
      <c r="T67" s="146">
        <v>1144</v>
      </c>
      <c r="U67" s="147"/>
      <c r="V67" s="146">
        <v>23119</v>
      </c>
      <c r="W67" s="146">
        <v>12118</v>
      </c>
      <c r="X67" s="146">
        <v>11001</v>
      </c>
      <c r="Y67" s="147"/>
      <c r="Z67" s="146">
        <v>45885</v>
      </c>
      <c r="AA67" s="146">
        <v>22823</v>
      </c>
      <c r="AB67" s="146">
        <v>23062</v>
      </c>
    </row>
    <row r="68" spans="1:28" x14ac:dyDescent="0.25">
      <c r="A68" s="143">
        <v>12</v>
      </c>
      <c r="B68" s="144">
        <f t="shared" si="14"/>
        <v>27797</v>
      </c>
      <c r="C68" s="144">
        <f t="shared" si="14"/>
        <v>14988</v>
      </c>
      <c r="D68" s="144">
        <f t="shared" si="15"/>
        <v>12809</v>
      </c>
      <c r="E68" s="148"/>
      <c r="F68" s="147">
        <v>12</v>
      </c>
      <c r="G68" s="147">
        <v>6</v>
      </c>
      <c r="H68" s="147">
        <v>6</v>
      </c>
      <c r="I68" s="147"/>
      <c r="J68" s="147">
        <v>21</v>
      </c>
      <c r="K68" s="147">
        <v>15</v>
      </c>
      <c r="L68" s="147">
        <v>6</v>
      </c>
      <c r="M68" s="147"/>
      <c r="N68" s="147">
        <v>107</v>
      </c>
      <c r="O68" s="147">
        <v>69</v>
      </c>
      <c r="P68" s="147">
        <v>38</v>
      </c>
      <c r="Q68" s="147"/>
      <c r="R68" s="147">
        <v>652</v>
      </c>
      <c r="S68" s="147">
        <v>422</v>
      </c>
      <c r="T68" s="147">
        <v>230</v>
      </c>
      <c r="U68" s="147"/>
      <c r="V68" s="147">
        <v>3558</v>
      </c>
      <c r="W68" s="147">
        <v>2138</v>
      </c>
      <c r="X68" s="147">
        <v>1420</v>
      </c>
      <c r="Y68" s="147"/>
      <c r="Z68" s="147">
        <v>23447</v>
      </c>
      <c r="AA68" s="147">
        <v>12338</v>
      </c>
      <c r="AB68" s="147">
        <v>11109</v>
      </c>
    </row>
    <row r="69" spans="1:28" x14ac:dyDescent="0.25">
      <c r="A69" s="143">
        <v>13</v>
      </c>
      <c r="B69" s="144">
        <f t="shared" si="14"/>
        <v>4950</v>
      </c>
      <c r="C69" s="144">
        <f t="shared" si="14"/>
        <v>2992</v>
      </c>
      <c r="D69" s="144">
        <f t="shared" si="15"/>
        <v>1958</v>
      </c>
      <c r="E69" s="148"/>
      <c r="F69" s="146">
        <v>1</v>
      </c>
      <c r="G69" s="146">
        <v>1</v>
      </c>
      <c r="H69" s="146">
        <v>0</v>
      </c>
      <c r="I69" s="147"/>
      <c r="J69" s="146">
        <v>12</v>
      </c>
      <c r="K69" s="146">
        <v>5</v>
      </c>
      <c r="L69" s="146">
        <v>7</v>
      </c>
      <c r="M69" s="147"/>
      <c r="N69" s="146">
        <v>30</v>
      </c>
      <c r="O69" s="146">
        <v>21</v>
      </c>
      <c r="P69" s="146">
        <v>9</v>
      </c>
      <c r="Q69" s="147"/>
      <c r="R69" s="146">
        <v>163</v>
      </c>
      <c r="S69" s="146">
        <v>101</v>
      </c>
      <c r="T69" s="146">
        <v>62</v>
      </c>
      <c r="U69" s="147"/>
      <c r="V69" s="146">
        <v>848</v>
      </c>
      <c r="W69" s="146">
        <v>520</v>
      </c>
      <c r="X69" s="146">
        <v>328</v>
      </c>
      <c r="Y69" s="147"/>
      <c r="Z69" s="146">
        <v>3896</v>
      </c>
      <c r="AA69" s="146">
        <v>2344</v>
      </c>
      <c r="AB69" s="146">
        <v>1552</v>
      </c>
    </row>
    <row r="70" spans="1:28" x14ac:dyDescent="0.25">
      <c r="A70" s="143">
        <v>14</v>
      </c>
      <c r="B70" s="144">
        <f t="shared" si="14"/>
        <v>1233</v>
      </c>
      <c r="C70" s="144">
        <f t="shared" si="14"/>
        <v>764</v>
      </c>
      <c r="D70" s="144">
        <f t="shared" si="15"/>
        <v>469</v>
      </c>
      <c r="E70" s="149"/>
      <c r="F70" s="146">
        <v>0</v>
      </c>
      <c r="G70" s="146">
        <v>0</v>
      </c>
      <c r="H70" s="146">
        <v>0</v>
      </c>
      <c r="I70" s="146"/>
      <c r="J70" s="146">
        <v>4</v>
      </c>
      <c r="K70" s="146">
        <v>1</v>
      </c>
      <c r="L70" s="146">
        <v>3</v>
      </c>
      <c r="M70" s="146"/>
      <c r="N70" s="146">
        <v>21</v>
      </c>
      <c r="O70" s="146">
        <v>11</v>
      </c>
      <c r="P70" s="146">
        <v>10</v>
      </c>
      <c r="Q70" s="146"/>
      <c r="R70" s="146">
        <v>53</v>
      </c>
      <c r="S70" s="146">
        <v>30</v>
      </c>
      <c r="T70" s="146">
        <v>23</v>
      </c>
      <c r="U70" s="146"/>
      <c r="V70" s="146">
        <v>211</v>
      </c>
      <c r="W70" s="146">
        <v>116</v>
      </c>
      <c r="X70" s="146">
        <v>95</v>
      </c>
      <c r="Y70" s="146"/>
      <c r="Z70" s="146">
        <v>944</v>
      </c>
      <c r="AA70" s="146">
        <v>606</v>
      </c>
      <c r="AB70" s="146">
        <v>338</v>
      </c>
    </row>
    <row r="71" spans="1:28" x14ac:dyDescent="0.25">
      <c r="A71" s="143">
        <v>15</v>
      </c>
      <c r="B71" s="144">
        <f t="shared" si="14"/>
        <v>263</v>
      </c>
      <c r="C71" s="144">
        <f t="shared" si="14"/>
        <v>169</v>
      </c>
      <c r="D71" s="144">
        <f t="shared" si="15"/>
        <v>94</v>
      </c>
      <c r="E71" s="148"/>
      <c r="F71" s="147">
        <v>1</v>
      </c>
      <c r="G71" s="147">
        <v>0</v>
      </c>
      <c r="H71" s="147">
        <v>1</v>
      </c>
      <c r="I71" s="147"/>
      <c r="J71" s="147">
        <v>4</v>
      </c>
      <c r="K71" s="147">
        <v>2</v>
      </c>
      <c r="L71" s="147">
        <v>2</v>
      </c>
      <c r="M71" s="147"/>
      <c r="N71" s="147">
        <v>8</v>
      </c>
      <c r="O71" s="147">
        <v>4</v>
      </c>
      <c r="P71" s="147">
        <v>4</v>
      </c>
      <c r="Q71" s="147"/>
      <c r="R71" s="147">
        <v>19</v>
      </c>
      <c r="S71" s="147">
        <v>11</v>
      </c>
      <c r="T71" s="147">
        <v>8</v>
      </c>
      <c r="U71" s="147"/>
      <c r="V71" s="147">
        <v>50</v>
      </c>
      <c r="W71" s="147">
        <v>33</v>
      </c>
      <c r="X71" s="147">
        <v>17</v>
      </c>
      <c r="Y71" s="147"/>
      <c r="Z71" s="147">
        <v>181</v>
      </c>
      <c r="AA71" s="147">
        <v>119</v>
      </c>
      <c r="AB71" s="147">
        <v>62</v>
      </c>
    </row>
    <row r="72" spans="1:28" x14ac:dyDescent="0.25">
      <c r="A72" s="143">
        <v>16</v>
      </c>
      <c r="B72" s="144">
        <f t="shared" si="14"/>
        <v>79</v>
      </c>
      <c r="C72" s="144">
        <f t="shared" si="14"/>
        <v>37</v>
      </c>
      <c r="D72" s="144">
        <f t="shared" si="15"/>
        <v>42</v>
      </c>
      <c r="E72" s="148"/>
      <c r="F72" s="147">
        <v>4</v>
      </c>
      <c r="G72" s="147">
        <v>0</v>
      </c>
      <c r="H72" s="147">
        <v>4</v>
      </c>
      <c r="I72" s="147"/>
      <c r="J72" s="147">
        <v>0</v>
      </c>
      <c r="K72" s="147">
        <v>0</v>
      </c>
      <c r="L72" s="147">
        <v>0</v>
      </c>
      <c r="M72" s="147"/>
      <c r="N72" s="147">
        <v>1</v>
      </c>
      <c r="O72" s="147">
        <v>1</v>
      </c>
      <c r="P72" s="147">
        <v>0</v>
      </c>
      <c r="Q72" s="147"/>
      <c r="R72" s="147">
        <v>6</v>
      </c>
      <c r="S72" s="147">
        <v>4</v>
      </c>
      <c r="T72" s="147">
        <v>2</v>
      </c>
      <c r="U72" s="147"/>
      <c r="V72" s="147">
        <v>14</v>
      </c>
      <c r="W72" s="147">
        <v>5</v>
      </c>
      <c r="X72" s="147">
        <v>9</v>
      </c>
      <c r="Y72" s="147"/>
      <c r="Z72" s="147">
        <v>54</v>
      </c>
      <c r="AA72" s="147">
        <v>27</v>
      </c>
      <c r="AB72" s="147">
        <v>27</v>
      </c>
    </row>
    <row r="73" spans="1:28" x14ac:dyDescent="0.25">
      <c r="A73" s="143">
        <v>17</v>
      </c>
      <c r="B73" s="144">
        <f t="shared" si="14"/>
        <v>48</v>
      </c>
      <c r="C73" s="144">
        <f t="shared" si="14"/>
        <v>27</v>
      </c>
      <c r="D73" s="144">
        <f t="shared" si="15"/>
        <v>21</v>
      </c>
      <c r="E73" s="144"/>
      <c r="F73" s="146">
        <v>0</v>
      </c>
      <c r="G73" s="146">
        <v>0</v>
      </c>
      <c r="H73" s="146">
        <v>0</v>
      </c>
      <c r="I73" s="150"/>
      <c r="J73" s="146">
        <v>2</v>
      </c>
      <c r="K73" s="146">
        <v>2</v>
      </c>
      <c r="L73" s="146">
        <v>0</v>
      </c>
      <c r="M73" s="150"/>
      <c r="N73" s="146">
        <v>3</v>
      </c>
      <c r="O73" s="146">
        <v>1</v>
      </c>
      <c r="P73" s="146">
        <v>2</v>
      </c>
      <c r="Q73" s="150"/>
      <c r="R73" s="146">
        <v>5</v>
      </c>
      <c r="S73" s="146">
        <v>2</v>
      </c>
      <c r="T73" s="146">
        <v>3</v>
      </c>
      <c r="U73" s="150"/>
      <c r="V73" s="146">
        <v>15</v>
      </c>
      <c r="W73" s="146">
        <v>10</v>
      </c>
      <c r="X73" s="146">
        <v>5</v>
      </c>
      <c r="Y73" s="150"/>
      <c r="Z73" s="146">
        <v>23</v>
      </c>
      <c r="AA73" s="146">
        <v>12</v>
      </c>
      <c r="AB73" s="146">
        <v>11</v>
      </c>
    </row>
    <row r="74" spans="1:28" x14ac:dyDescent="0.25">
      <c r="A74" s="143">
        <v>18</v>
      </c>
      <c r="B74" s="144">
        <f t="shared" si="14"/>
        <v>27</v>
      </c>
      <c r="C74" s="144">
        <f t="shared" si="14"/>
        <v>13</v>
      </c>
      <c r="D74" s="144">
        <f t="shared" si="15"/>
        <v>14</v>
      </c>
      <c r="E74" s="144"/>
      <c r="F74" s="150">
        <v>0</v>
      </c>
      <c r="G74" s="150">
        <v>0</v>
      </c>
      <c r="H74" s="150">
        <v>0</v>
      </c>
      <c r="I74" s="150"/>
      <c r="J74" s="150">
        <v>1</v>
      </c>
      <c r="K74" s="150">
        <v>0</v>
      </c>
      <c r="L74" s="150">
        <v>1</v>
      </c>
      <c r="M74" s="150"/>
      <c r="N74" s="150">
        <v>3</v>
      </c>
      <c r="O74" s="150">
        <v>2</v>
      </c>
      <c r="P74" s="150">
        <v>1</v>
      </c>
      <c r="Q74" s="150"/>
      <c r="R74" s="150">
        <v>2</v>
      </c>
      <c r="S74" s="150">
        <v>2</v>
      </c>
      <c r="T74" s="150">
        <v>0</v>
      </c>
      <c r="U74" s="150"/>
      <c r="V74" s="150">
        <v>6</v>
      </c>
      <c r="W74" s="150">
        <v>1</v>
      </c>
      <c r="X74" s="150">
        <v>5</v>
      </c>
      <c r="Y74" s="150"/>
      <c r="Z74" s="150">
        <v>15</v>
      </c>
      <c r="AA74" s="150">
        <v>8</v>
      </c>
      <c r="AB74" s="150">
        <v>7</v>
      </c>
    </row>
    <row r="75" spans="1:28" x14ac:dyDescent="0.25">
      <c r="A75" s="143">
        <v>19</v>
      </c>
      <c r="B75" s="144">
        <f t="shared" si="14"/>
        <v>14</v>
      </c>
      <c r="C75" s="144">
        <f t="shared" si="14"/>
        <v>8</v>
      </c>
      <c r="D75" s="144">
        <f t="shared" si="15"/>
        <v>6</v>
      </c>
      <c r="E75" s="144"/>
      <c r="F75" s="150">
        <v>1</v>
      </c>
      <c r="G75" s="150">
        <v>0</v>
      </c>
      <c r="H75" s="150">
        <v>1</v>
      </c>
      <c r="I75" s="150"/>
      <c r="J75" s="150">
        <v>1</v>
      </c>
      <c r="K75" s="150">
        <v>1</v>
      </c>
      <c r="L75" s="150">
        <v>0</v>
      </c>
      <c r="M75" s="150"/>
      <c r="N75" s="150">
        <v>1</v>
      </c>
      <c r="O75" s="150">
        <v>1</v>
      </c>
      <c r="P75" s="150">
        <v>0</v>
      </c>
      <c r="Q75" s="150"/>
      <c r="R75" s="150">
        <v>5</v>
      </c>
      <c r="S75" s="150">
        <v>3</v>
      </c>
      <c r="T75" s="150">
        <v>2</v>
      </c>
      <c r="U75" s="150"/>
      <c r="V75" s="150">
        <v>2</v>
      </c>
      <c r="W75" s="150">
        <v>1</v>
      </c>
      <c r="X75" s="150">
        <v>1</v>
      </c>
      <c r="Y75" s="150"/>
      <c r="Z75" s="150">
        <v>4</v>
      </c>
      <c r="AA75" s="150">
        <v>2</v>
      </c>
      <c r="AB75" s="150">
        <v>2</v>
      </c>
    </row>
    <row r="76" spans="1:28" x14ac:dyDescent="0.25">
      <c r="A76" s="143">
        <v>20</v>
      </c>
      <c r="B76" s="144">
        <f t="shared" si="14"/>
        <v>11</v>
      </c>
      <c r="C76" s="144">
        <f t="shared" si="14"/>
        <v>3</v>
      </c>
      <c r="D76" s="144">
        <f t="shared" si="15"/>
        <v>8</v>
      </c>
      <c r="E76" s="144"/>
      <c r="F76" s="150">
        <v>0</v>
      </c>
      <c r="G76" s="150">
        <v>0</v>
      </c>
      <c r="H76" s="150">
        <v>0</v>
      </c>
      <c r="I76" s="150"/>
      <c r="J76" s="150">
        <v>0</v>
      </c>
      <c r="K76" s="150">
        <v>0</v>
      </c>
      <c r="L76" s="150">
        <v>0</v>
      </c>
      <c r="M76" s="150"/>
      <c r="N76" s="150">
        <v>2</v>
      </c>
      <c r="O76" s="150">
        <v>1</v>
      </c>
      <c r="P76" s="150">
        <v>1</v>
      </c>
      <c r="Q76" s="150"/>
      <c r="R76" s="150">
        <v>1</v>
      </c>
      <c r="S76" s="150">
        <v>0</v>
      </c>
      <c r="T76" s="150">
        <v>1</v>
      </c>
      <c r="U76" s="150"/>
      <c r="V76" s="150">
        <v>4</v>
      </c>
      <c r="W76" s="150">
        <v>1</v>
      </c>
      <c r="X76" s="150">
        <v>3</v>
      </c>
      <c r="Y76" s="150"/>
      <c r="Z76" s="150">
        <v>4</v>
      </c>
      <c r="AA76" s="150">
        <v>1</v>
      </c>
      <c r="AB76" s="150">
        <v>3</v>
      </c>
    </row>
    <row r="77" spans="1:28" x14ac:dyDescent="0.25">
      <c r="A77" s="143">
        <v>21</v>
      </c>
      <c r="B77" s="144">
        <f t="shared" si="14"/>
        <v>14</v>
      </c>
      <c r="C77" s="144">
        <f t="shared" si="14"/>
        <v>7</v>
      </c>
      <c r="D77" s="144">
        <f t="shared" si="15"/>
        <v>7</v>
      </c>
      <c r="E77" s="144"/>
      <c r="F77" s="150">
        <v>0</v>
      </c>
      <c r="G77" s="150">
        <v>0</v>
      </c>
      <c r="H77" s="150">
        <v>0</v>
      </c>
      <c r="I77" s="150"/>
      <c r="J77" s="150">
        <v>0</v>
      </c>
      <c r="K77" s="150">
        <v>0</v>
      </c>
      <c r="L77" s="150">
        <v>0</v>
      </c>
      <c r="M77" s="150"/>
      <c r="N77" s="150">
        <v>2</v>
      </c>
      <c r="O77" s="150">
        <v>1</v>
      </c>
      <c r="P77" s="150">
        <v>1</v>
      </c>
      <c r="Q77" s="150"/>
      <c r="R77" s="150">
        <v>1</v>
      </c>
      <c r="S77" s="150">
        <v>1</v>
      </c>
      <c r="T77" s="150">
        <v>0</v>
      </c>
      <c r="U77" s="150"/>
      <c r="V77" s="150">
        <v>1</v>
      </c>
      <c r="W77" s="150">
        <v>0</v>
      </c>
      <c r="X77" s="150">
        <v>1</v>
      </c>
      <c r="Y77" s="150"/>
      <c r="Z77" s="150">
        <v>10</v>
      </c>
      <c r="AA77" s="150">
        <v>5</v>
      </c>
      <c r="AB77" s="150">
        <v>5</v>
      </c>
    </row>
    <row r="78" spans="1:28" x14ac:dyDescent="0.25">
      <c r="A78" s="143">
        <v>22</v>
      </c>
      <c r="B78" s="144">
        <f t="shared" si="14"/>
        <v>2</v>
      </c>
      <c r="C78" s="144">
        <f t="shared" si="14"/>
        <v>0</v>
      </c>
      <c r="D78" s="144">
        <f t="shared" si="15"/>
        <v>2</v>
      </c>
      <c r="E78" s="148"/>
      <c r="F78" s="146">
        <v>0</v>
      </c>
      <c r="G78" s="146">
        <v>0</v>
      </c>
      <c r="H78" s="146">
        <v>0</v>
      </c>
      <c r="I78" s="147"/>
      <c r="J78" s="146">
        <v>1</v>
      </c>
      <c r="K78" s="146">
        <v>0</v>
      </c>
      <c r="L78" s="146">
        <v>1</v>
      </c>
      <c r="M78" s="147"/>
      <c r="N78" s="146">
        <v>0</v>
      </c>
      <c r="O78" s="146">
        <v>0</v>
      </c>
      <c r="P78" s="146">
        <v>0</v>
      </c>
      <c r="Q78" s="147"/>
      <c r="R78" s="146">
        <v>0</v>
      </c>
      <c r="S78" s="146">
        <v>0</v>
      </c>
      <c r="T78" s="146">
        <v>0</v>
      </c>
      <c r="U78" s="147"/>
      <c r="V78" s="146">
        <v>1</v>
      </c>
      <c r="W78" s="146">
        <v>0</v>
      </c>
      <c r="X78" s="146">
        <v>1</v>
      </c>
      <c r="Y78" s="147"/>
      <c r="Z78" s="146">
        <v>0</v>
      </c>
      <c r="AA78" s="146">
        <v>0</v>
      </c>
      <c r="AB78" s="146">
        <v>0</v>
      </c>
    </row>
    <row r="79" spans="1:28" x14ac:dyDescent="0.25">
      <c r="A79" s="143">
        <v>23</v>
      </c>
      <c r="B79" s="144">
        <f t="shared" si="14"/>
        <v>6</v>
      </c>
      <c r="C79" s="144">
        <f t="shared" si="14"/>
        <v>1</v>
      </c>
      <c r="D79" s="144">
        <f t="shared" si="15"/>
        <v>5</v>
      </c>
      <c r="E79" s="144"/>
      <c r="F79" s="150">
        <v>1</v>
      </c>
      <c r="G79" s="150">
        <v>0</v>
      </c>
      <c r="H79" s="150">
        <v>1</v>
      </c>
      <c r="I79" s="150"/>
      <c r="J79" s="150">
        <v>0</v>
      </c>
      <c r="K79" s="150">
        <v>0</v>
      </c>
      <c r="L79" s="150">
        <v>0</v>
      </c>
      <c r="M79" s="150"/>
      <c r="N79" s="150">
        <v>1</v>
      </c>
      <c r="O79" s="150">
        <v>1</v>
      </c>
      <c r="P79" s="150">
        <v>0</v>
      </c>
      <c r="Q79" s="150"/>
      <c r="R79" s="150">
        <v>0</v>
      </c>
      <c r="S79" s="150">
        <v>0</v>
      </c>
      <c r="T79" s="150">
        <v>0</v>
      </c>
      <c r="U79" s="150"/>
      <c r="V79" s="150">
        <v>0</v>
      </c>
      <c r="W79" s="150">
        <v>0</v>
      </c>
      <c r="X79" s="150">
        <v>0</v>
      </c>
      <c r="Y79" s="150"/>
      <c r="Z79" s="150">
        <v>4</v>
      </c>
      <c r="AA79" s="150">
        <v>0</v>
      </c>
      <c r="AB79" s="150">
        <v>4</v>
      </c>
    </row>
    <row r="80" spans="1:28" x14ac:dyDescent="0.25">
      <c r="A80" s="143">
        <v>24</v>
      </c>
      <c r="B80" s="144">
        <f t="shared" si="14"/>
        <v>2</v>
      </c>
      <c r="C80" s="144">
        <f t="shared" si="14"/>
        <v>1</v>
      </c>
      <c r="D80" s="144">
        <f t="shared" si="15"/>
        <v>1</v>
      </c>
      <c r="E80" s="144"/>
      <c r="F80" s="150">
        <v>1</v>
      </c>
      <c r="G80" s="150">
        <v>0</v>
      </c>
      <c r="H80" s="150">
        <v>1</v>
      </c>
      <c r="I80" s="150"/>
      <c r="J80" s="150">
        <v>0</v>
      </c>
      <c r="K80" s="150">
        <v>0</v>
      </c>
      <c r="L80" s="150">
        <v>0</v>
      </c>
      <c r="M80" s="150"/>
      <c r="N80" s="150">
        <v>0</v>
      </c>
      <c r="O80" s="150">
        <v>0</v>
      </c>
      <c r="P80" s="150">
        <v>0</v>
      </c>
      <c r="Q80" s="150"/>
      <c r="R80" s="150">
        <v>0</v>
      </c>
      <c r="S80" s="150">
        <v>0</v>
      </c>
      <c r="T80" s="150">
        <v>0</v>
      </c>
      <c r="U80" s="150"/>
      <c r="V80" s="150">
        <v>0</v>
      </c>
      <c r="W80" s="150">
        <v>0</v>
      </c>
      <c r="X80" s="150">
        <v>0</v>
      </c>
      <c r="Y80" s="150"/>
      <c r="Z80" s="150">
        <v>1</v>
      </c>
      <c r="AA80" s="150">
        <v>1</v>
      </c>
      <c r="AB80" s="150">
        <v>0</v>
      </c>
    </row>
    <row r="81" spans="1:28" x14ac:dyDescent="0.25">
      <c r="A81" s="151" t="s">
        <v>33</v>
      </c>
      <c r="B81" s="144">
        <f t="shared" si="14"/>
        <v>17</v>
      </c>
      <c r="C81" s="144">
        <f t="shared" si="14"/>
        <v>4</v>
      </c>
      <c r="D81" s="144">
        <f t="shared" si="15"/>
        <v>13</v>
      </c>
      <c r="E81" s="144"/>
      <c r="F81" s="150">
        <v>1</v>
      </c>
      <c r="G81" s="150">
        <v>0</v>
      </c>
      <c r="H81" s="150">
        <v>1</v>
      </c>
      <c r="I81" s="150"/>
      <c r="J81" s="150">
        <v>3</v>
      </c>
      <c r="K81" s="150">
        <v>0</v>
      </c>
      <c r="L81" s="150">
        <v>3</v>
      </c>
      <c r="M81" s="150"/>
      <c r="N81" s="150">
        <v>4</v>
      </c>
      <c r="O81" s="150">
        <v>0</v>
      </c>
      <c r="P81" s="150">
        <v>4</v>
      </c>
      <c r="Q81" s="150"/>
      <c r="R81" s="150">
        <v>4</v>
      </c>
      <c r="S81" s="150">
        <v>2</v>
      </c>
      <c r="T81" s="150">
        <v>2</v>
      </c>
      <c r="U81" s="150"/>
      <c r="V81" s="150">
        <v>2</v>
      </c>
      <c r="W81" s="150">
        <v>1</v>
      </c>
      <c r="X81" s="150">
        <v>1</v>
      </c>
      <c r="Y81" s="150"/>
      <c r="Z81" s="150">
        <v>3</v>
      </c>
      <c r="AA81" s="150">
        <v>1</v>
      </c>
      <c r="AB81" s="150">
        <v>2</v>
      </c>
    </row>
    <row r="82" spans="1:28" x14ac:dyDescent="0.25">
      <c r="A82" s="151" t="s">
        <v>34</v>
      </c>
      <c r="B82" s="144">
        <f t="shared" si="14"/>
        <v>23</v>
      </c>
      <c r="C82" s="144">
        <f t="shared" si="14"/>
        <v>10</v>
      </c>
      <c r="D82" s="144">
        <f t="shared" si="15"/>
        <v>13</v>
      </c>
      <c r="E82" s="144"/>
      <c r="F82" s="150">
        <v>3</v>
      </c>
      <c r="G82" s="150">
        <v>1</v>
      </c>
      <c r="H82" s="150">
        <v>2</v>
      </c>
      <c r="I82" s="150"/>
      <c r="J82" s="150">
        <v>2</v>
      </c>
      <c r="K82" s="150">
        <v>0</v>
      </c>
      <c r="L82" s="150">
        <v>2</v>
      </c>
      <c r="M82" s="150"/>
      <c r="N82" s="150">
        <v>2</v>
      </c>
      <c r="O82" s="150">
        <v>0</v>
      </c>
      <c r="P82" s="150">
        <v>2</v>
      </c>
      <c r="Q82" s="150"/>
      <c r="R82" s="150">
        <v>3</v>
      </c>
      <c r="S82" s="150">
        <v>2</v>
      </c>
      <c r="T82" s="150">
        <v>1</v>
      </c>
      <c r="U82" s="150"/>
      <c r="V82" s="150">
        <v>6</v>
      </c>
      <c r="W82" s="150">
        <v>4</v>
      </c>
      <c r="X82" s="150">
        <v>2</v>
      </c>
      <c r="Y82" s="150"/>
      <c r="Z82" s="150">
        <v>7</v>
      </c>
      <c r="AA82" s="150">
        <v>3</v>
      </c>
      <c r="AB82" s="150">
        <v>4</v>
      </c>
    </row>
    <row r="83" spans="1:28" x14ac:dyDescent="0.25">
      <c r="A83" s="151" t="s">
        <v>35</v>
      </c>
      <c r="B83" s="144">
        <f t="shared" si="14"/>
        <v>16</v>
      </c>
      <c r="C83" s="144">
        <f t="shared" si="14"/>
        <v>5</v>
      </c>
      <c r="D83" s="144">
        <f t="shared" si="15"/>
        <v>11</v>
      </c>
      <c r="E83" s="144"/>
      <c r="F83" s="150">
        <v>3</v>
      </c>
      <c r="G83" s="150">
        <v>0</v>
      </c>
      <c r="H83" s="150">
        <v>3</v>
      </c>
      <c r="I83" s="150"/>
      <c r="J83" s="150">
        <v>2</v>
      </c>
      <c r="K83" s="150">
        <v>1</v>
      </c>
      <c r="L83" s="150">
        <v>1</v>
      </c>
      <c r="M83" s="150"/>
      <c r="N83" s="150">
        <v>1</v>
      </c>
      <c r="O83" s="150">
        <v>0</v>
      </c>
      <c r="P83" s="150">
        <v>1</v>
      </c>
      <c r="Q83" s="150"/>
      <c r="R83" s="150">
        <v>4</v>
      </c>
      <c r="S83" s="150">
        <v>1</v>
      </c>
      <c r="T83" s="150">
        <v>3</v>
      </c>
      <c r="U83" s="150"/>
      <c r="V83" s="150">
        <v>2</v>
      </c>
      <c r="W83" s="150">
        <v>0</v>
      </c>
      <c r="X83" s="150">
        <v>2</v>
      </c>
      <c r="Y83" s="150"/>
      <c r="Z83" s="150">
        <v>4</v>
      </c>
      <c r="AA83" s="150">
        <v>3</v>
      </c>
      <c r="AB83" s="150">
        <v>1</v>
      </c>
    </row>
    <row r="84" spans="1:28" x14ac:dyDescent="0.25">
      <c r="A84" s="151" t="s">
        <v>36</v>
      </c>
      <c r="B84" s="144">
        <f t="shared" si="14"/>
        <v>10</v>
      </c>
      <c r="C84" s="144">
        <f t="shared" si="14"/>
        <v>5</v>
      </c>
      <c r="D84" s="144">
        <f t="shared" si="15"/>
        <v>5</v>
      </c>
      <c r="E84" s="144"/>
      <c r="F84" s="150">
        <v>1</v>
      </c>
      <c r="G84" s="150">
        <v>0</v>
      </c>
      <c r="H84" s="150">
        <v>1</v>
      </c>
      <c r="I84" s="150"/>
      <c r="J84" s="150">
        <v>1</v>
      </c>
      <c r="K84" s="150">
        <v>1</v>
      </c>
      <c r="L84" s="150">
        <v>0</v>
      </c>
      <c r="M84" s="150"/>
      <c r="N84" s="150">
        <v>1</v>
      </c>
      <c r="O84" s="150">
        <v>1</v>
      </c>
      <c r="P84" s="150">
        <v>0</v>
      </c>
      <c r="Q84" s="150"/>
      <c r="R84" s="150">
        <v>1</v>
      </c>
      <c r="S84" s="150">
        <v>0</v>
      </c>
      <c r="T84" s="150">
        <v>1</v>
      </c>
      <c r="U84" s="150"/>
      <c r="V84" s="150">
        <v>3</v>
      </c>
      <c r="W84" s="150">
        <v>2</v>
      </c>
      <c r="X84" s="150">
        <v>1</v>
      </c>
      <c r="Y84" s="150"/>
      <c r="Z84" s="150">
        <v>3</v>
      </c>
      <c r="AA84" s="150">
        <v>1</v>
      </c>
      <c r="AB84" s="150">
        <v>2</v>
      </c>
    </row>
    <row r="85" spans="1:28" x14ac:dyDescent="0.25">
      <c r="A85" s="151" t="s">
        <v>37</v>
      </c>
      <c r="B85" s="144">
        <f t="shared" si="14"/>
        <v>7</v>
      </c>
      <c r="C85" s="144">
        <f t="shared" si="14"/>
        <v>4</v>
      </c>
      <c r="D85" s="144">
        <f t="shared" si="15"/>
        <v>3</v>
      </c>
      <c r="E85" s="144"/>
      <c r="F85" s="150">
        <v>0</v>
      </c>
      <c r="G85" s="150">
        <v>0</v>
      </c>
      <c r="H85" s="150">
        <v>0</v>
      </c>
      <c r="I85" s="150"/>
      <c r="J85" s="150">
        <v>1</v>
      </c>
      <c r="K85" s="150">
        <v>1</v>
      </c>
      <c r="L85" s="150">
        <v>0</v>
      </c>
      <c r="M85" s="150"/>
      <c r="N85" s="150">
        <v>1</v>
      </c>
      <c r="O85" s="150">
        <v>1</v>
      </c>
      <c r="P85" s="150">
        <v>0</v>
      </c>
      <c r="Q85" s="150"/>
      <c r="R85" s="150">
        <v>2</v>
      </c>
      <c r="S85" s="150">
        <v>1</v>
      </c>
      <c r="T85" s="150">
        <v>1</v>
      </c>
      <c r="U85" s="150"/>
      <c r="V85" s="150">
        <v>1</v>
      </c>
      <c r="W85" s="150">
        <v>0</v>
      </c>
      <c r="X85" s="150">
        <v>1</v>
      </c>
      <c r="Y85" s="150"/>
      <c r="Z85" s="150">
        <v>2</v>
      </c>
      <c r="AA85" s="150">
        <v>1</v>
      </c>
      <c r="AB85" s="150">
        <v>1</v>
      </c>
    </row>
    <row r="86" spans="1:28" ht="15.75" thickBot="1" x14ac:dyDescent="0.3">
      <c r="A86" s="152" t="s">
        <v>38</v>
      </c>
      <c r="B86" s="153">
        <f t="shared" si="14"/>
        <v>16</v>
      </c>
      <c r="C86" s="153">
        <f t="shared" si="14"/>
        <v>10</v>
      </c>
      <c r="D86" s="153">
        <f t="shared" si="15"/>
        <v>6</v>
      </c>
      <c r="E86" s="153"/>
      <c r="F86" s="154">
        <v>0</v>
      </c>
      <c r="G86" s="154">
        <v>0</v>
      </c>
      <c r="H86" s="154">
        <v>0</v>
      </c>
      <c r="I86" s="154"/>
      <c r="J86" s="154">
        <v>2</v>
      </c>
      <c r="K86" s="154">
        <v>1</v>
      </c>
      <c r="L86" s="154">
        <v>1</v>
      </c>
      <c r="M86" s="154"/>
      <c r="N86" s="154">
        <v>4</v>
      </c>
      <c r="O86" s="154">
        <v>3</v>
      </c>
      <c r="P86" s="154">
        <v>1</v>
      </c>
      <c r="Q86" s="154"/>
      <c r="R86" s="154">
        <v>2</v>
      </c>
      <c r="S86" s="154">
        <v>2</v>
      </c>
      <c r="T86" s="154">
        <v>0</v>
      </c>
      <c r="U86" s="154"/>
      <c r="V86" s="154">
        <v>5</v>
      </c>
      <c r="W86" s="154">
        <v>3</v>
      </c>
      <c r="X86" s="154">
        <v>2</v>
      </c>
      <c r="Y86" s="154"/>
      <c r="Z86" s="154">
        <v>3</v>
      </c>
      <c r="AA86" s="154">
        <v>1</v>
      </c>
      <c r="AB86" s="154">
        <v>2</v>
      </c>
    </row>
    <row r="87" spans="1:28" x14ac:dyDescent="0.25">
      <c r="A87" s="155" t="s">
        <v>325</v>
      </c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</row>
    <row r="88" spans="1:28" x14ac:dyDescent="0.25">
      <c r="A88" s="156" t="s">
        <v>326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</row>
  </sheetData>
  <mergeCells count="30">
    <mergeCell ref="R57:T57"/>
    <mergeCell ref="V57:X57"/>
    <mergeCell ref="Z57:AB57"/>
    <mergeCell ref="A38:AB38"/>
    <mergeCell ref="A57:A58"/>
    <mergeCell ref="B57:D57"/>
    <mergeCell ref="F57:H57"/>
    <mergeCell ref="J57:L57"/>
    <mergeCell ref="N57:P57"/>
    <mergeCell ref="A52:AB52"/>
    <mergeCell ref="A53:AB53"/>
    <mergeCell ref="A54:AB54"/>
    <mergeCell ref="A55:AB55"/>
    <mergeCell ref="A56:AB56"/>
    <mergeCell ref="A39:AB39"/>
    <mergeCell ref="A24:AB24"/>
    <mergeCell ref="A9:AB9"/>
    <mergeCell ref="A5:AB5"/>
    <mergeCell ref="A6:A7"/>
    <mergeCell ref="A1:AB1"/>
    <mergeCell ref="A2:AB2"/>
    <mergeCell ref="A3:AB3"/>
    <mergeCell ref="A4:AB4"/>
    <mergeCell ref="B6:D6"/>
    <mergeCell ref="F6:H6"/>
    <mergeCell ref="J6:L6"/>
    <mergeCell ref="N6:P6"/>
    <mergeCell ref="R6:T6"/>
    <mergeCell ref="V6:X6"/>
    <mergeCell ref="Z6:AB6"/>
  </mergeCells>
  <conditionalFormatting sqref="E68:P68 U68:AB68 M60:M67 U60:U67 Y60:Y67 E70:P73 E69 I69 M69 U70:AB73 U69 Y69">
    <cfRule type="cellIs" dxfId="37" priority="31" operator="equal">
      <formula>0</formula>
    </cfRule>
  </conditionalFormatting>
  <conditionalFormatting sqref="Q68:T68 Q73 Q70:T72 Q69">
    <cfRule type="cellIs" dxfId="36" priority="30" operator="equal">
      <formula>0</formula>
    </cfRule>
  </conditionalFormatting>
  <conditionalFormatting sqref="V69:X69">
    <cfRule type="cellIs" dxfId="35" priority="17" operator="equal">
      <formula>0</formula>
    </cfRule>
  </conditionalFormatting>
  <conditionalFormatting sqref="Q60:Q68">
    <cfRule type="cellIs" dxfId="34" priority="29" operator="equal">
      <formula>0</formula>
    </cfRule>
  </conditionalFormatting>
  <conditionalFormatting sqref="J69:L69">
    <cfRule type="cellIs" dxfId="33" priority="20" operator="equal">
      <formula>0</formula>
    </cfRule>
  </conditionalFormatting>
  <conditionalFormatting sqref="R73:T73">
    <cfRule type="cellIs" dxfId="32" priority="28" operator="equal">
      <formula>0</formula>
    </cfRule>
  </conditionalFormatting>
  <conditionalFormatting sqref="R69:T69">
    <cfRule type="cellIs" dxfId="31" priority="18" operator="equal">
      <formula>0</formula>
    </cfRule>
  </conditionalFormatting>
  <conditionalFormatting sqref="V61:X67">
    <cfRule type="cellIs" dxfId="30" priority="23" operator="equal">
      <formula>0</formula>
    </cfRule>
  </conditionalFormatting>
  <conditionalFormatting sqref="V78:X78">
    <cfRule type="cellIs" dxfId="29" priority="9" operator="equal">
      <formula>0</formula>
    </cfRule>
  </conditionalFormatting>
  <conditionalFormatting sqref="F78:H78">
    <cfRule type="cellIs" dxfId="28" priority="13" operator="equal">
      <formula>0</formula>
    </cfRule>
  </conditionalFormatting>
  <conditionalFormatting sqref="E62:I67 B62:D86 B60:I61">
    <cfRule type="cellIs" dxfId="27" priority="27" operator="equal">
      <formula>0</formula>
    </cfRule>
  </conditionalFormatting>
  <conditionalFormatting sqref="J61:L67">
    <cfRule type="cellIs" dxfId="26" priority="26" operator="equal">
      <formula>0</formula>
    </cfRule>
  </conditionalFormatting>
  <conditionalFormatting sqref="N61:P67">
    <cfRule type="cellIs" dxfId="25" priority="25" operator="equal">
      <formula>0</formula>
    </cfRule>
  </conditionalFormatting>
  <conditionalFormatting sqref="R61:T67">
    <cfRule type="cellIs" dxfId="24" priority="24" operator="equal">
      <formula>0</formula>
    </cfRule>
  </conditionalFormatting>
  <conditionalFormatting sqref="Z61:AB67">
    <cfRule type="cellIs" dxfId="23" priority="22" operator="equal">
      <formula>0</formula>
    </cfRule>
  </conditionalFormatting>
  <conditionalFormatting sqref="N69:P69">
    <cfRule type="cellIs" dxfId="22" priority="19" operator="equal">
      <formula>0</formula>
    </cfRule>
  </conditionalFormatting>
  <conditionalFormatting sqref="F69:H69">
    <cfRule type="cellIs" dxfId="21" priority="21" operator="equal">
      <formula>0</formula>
    </cfRule>
  </conditionalFormatting>
  <conditionalFormatting sqref="Z69:AB69">
    <cfRule type="cellIs" dxfId="20" priority="16" operator="equal">
      <formula>0</formula>
    </cfRule>
  </conditionalFormatting>
  <conditionalFormatting sqref="E78 I78 M78 U78 Y78">
    <cfRule type="cellIs" dxfId="19" priority="15" operator="equal">
      <formula>0</formula>
    </cfRule>
  </conditionalFormatting>
  <conditionalFormatting sqref="Q78">
    <cfRule type="cellIs" dxfId="18" priority="14" operator="equal">
      <formula>0</formula>
    </cfRule>
  </conditionalFormatting>
  <conditionalFormatting sqref="J78:L78">
    <cfRule type="cellIs" dxfId="17" priority="12" operator="equal">
      <formula>0</formula>
    </cfRule>
  </conditionalFormatting>
  <conditionalFormatting sqref="N78:P78">
    <cfRule type="cellIs" dxfId="16" priority="11" operator="equal">
      <formula>0</formula>
    </cfRule>
  </conditionalFormatting>
  <conditionalFormatting sqref="R78:T78">
    <cfRule type="cellIs" dxfId="15" priority="10" operator="equal">
      <formula>0</formula>
    </cfRule>
  </conditionalFormatting>
  <conditionalFormatting sqref="Z78:AB78">
    <cfRule type="cellIs" dxfId="14" priority="8" operator="equal">
      <formula>0</formula>
    </cfRule>
  </conditionalFormatting>
  <conditionalFormatting sqref="Z60:AB60">
    <cfRule type="cellIs" dxfId="13" priority="3" operator="equal">
      <formula>0</formula>
    </cfRule>
  </conditionalFormatting>
  <conditionalFormatting sqref="J60:L60">
    <cfRule type="cellIs" dxfId="12" priority="7" operator="equal">
      <formula>0</formula>
    </cfRule>
  </conditionalFormatting>
  <conditionalFormatting sqref="N60:P60">
    <cfRule type="cellIs" dxfId="11" priority="6" operator="equal">
      <formula>0</formula>
    </cfRule>
  </conditionalFormatting>
  <conditionalFormatting sqref="R60:T60">
    <cfRule type="cellIs" dxfId="10" priority="5" operator="equal">
      <formula>0</formula>
    </cfRule>
  </conditionalFormatting>
  <conditionalFormatting sqref="V60:X60">
    <cfRule type="cellIs" dxfId="9" priority="4" operator="equal">
      <formula>0</formula>
    </cfRule>
  </conditionalFormatting>
  <conditionalFormatting sqref="B12:AB22">
    <cfRule type="cellIs" dxfId="8" priority="2" operator="equal">
      <formula>0</formula>
    </cfRule>
  </conditionalFormatting>
  <conditionalFormatting sqref="B25:AB37">
    <cfRule type="cellIs" dxfId="7" priority="1" operator="equal">
      <formula>0</formula>
    </cfRule>
  </conditionalFormatting>
  <hyperlinks>
    <hyperlink ref="AC2" location="'CONTENIDO-INDICE'!D5" display="Indice"/>
  </hyperlinks>
  <printOptions horizontalCentered="1"/>
  <pageMargins left="0.39370078740157483" right="0.39370078740157483" top="0.39370078740157483" bottom="0.39370078740157483" header="0.31496062992125984" footer="0.31496062992125984"/>
  <pageSetup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9"/>
  <sheetViews>
    <sheetView showGridLines="0" zoomScaleNormal="100" zoomScaleSheetLayoutView="100" workbookViewId="0">
      <selection activeCell="A3" sqref="A3:AB3"/>
    </sheetView>
  </sheetViews>
  <sheetFormatPr baseColWidth="10" defaultRowHeight="12.75" x14ac:dyDescent="0.25"/>
  <cols>
    <col min="1" max="1" width="16.140625" style="1" customWidth="1"/>
    <col min="2" max="2" width="5.140625" style="1" bestFit="1" customWidth="1"/>
    <col min="3" max="3" width="6.7109375" style="1" bestFit="1" customWidth="1"/>
    <col min="4" max="4" width="5.140625" style="1" bestFit="1" customWidth="1"/>
    <col min="5" max="5" width="1.7109375" style="1" customWidth="1"/>
    <col min="6" max="6" width="4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5.1406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5.1406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4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4.57031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2" width="11.42578125" style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hidden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60" s="112" customFormat="1" ht="16.5" thickBot="1" x14ac:dyDescent="0.3">
      <c r="A1" s="240" t="s">
        <v>273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60" s="112" customFormat="1" ht="15.75" x14ac:dyDescent="0.25">
      <c r="A2" s="240" t="s">
        <v>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60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60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6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60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11</v>
      </c>
      <c r="G6" s="238"/>
      <c r="H6" s="238"/>
      <c r="I6" s="180"/>
      <c r="J6" s="238" t="s">
        <v>12</v>
      </c>
      <c r="K6" s="238"/>
      <c r="L6" s="238"/>
      <c r="M6" s="180"/>
      <c r="N6" s="238" t="s">
        <v>13</v>
      </c>
      <c r="O6" s="238"/>
      <c r="P6" s="238"/>
      <c r="Q6" s="180"/>
      <c r="R6" s="238" t="s">
        <v>15</v>
      </c>
      <c r="S6" s="238"/>
      <c r="T6" s="238"/>
      <c r="U6" s="180"/>
      <c r="V6" s="238" t="s">
        <v>16</v>
      </c>
      <c r="W6" s="238"/>
      <c r="X6" s="238"/>
      <c r="Y6" s="180"/>
      <c r="Z6" s="238" t="s">
        <v>17</v>
      </c>
      <c r="AA6" s="238"/>
      <c r="AB6" s="238"/>
    </row>
    <row r="7" spans="1:60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60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</row>
    <row r="9" spans="1:60" s="6" customFormat="1" x14ac:dyDescent="0.25">
      <c r="A9" s="46" t="s">
        <v>9</v>
      </c>
      <c r="B9" s="59">
        <v>723</v>
      </c>
      <c r="C9" s="59">
        <v>424</v>
      </c>
      <c r="D9" s="59">
        <v>299</v>
      </c>
      <c r="E9" s="59"/>
      <c r="F9" s="59">
        <v>47</v>
      </c>
      <c r="G9" s="59">
        <v>28</v>
      </c>
      <c r="H9" s="59">
        <v>19</v>
      </c>
      <c r="I9" s="59"/>
      <c r="J9" s="59">
        <v>331</v>
      </c>
      <c r="K9" s="59">
        <v>192</v>
      </c>
      <c r="L9" s="59">
        <v>139</v>
      </c>
      <c r="M9" s="59"/>
      <c r="N9" s="59">
        <v>145</v>
      </c>
      <c r="O9" s="59">
        <v>88</v>
      </c>
      <c r="P9" s="59">
        <v>57</v>
      </c>
      <c r="Q9" s="59"/>
      <c r="R9" s="59">
        <v>78</v>
      </c>
      <c r="S9" s="59">
        <v>50</v>
      </c>
      <c r="T9" s="59">
        <v>28</v>
      </c>
      <c r="U9" s="59"/>
      <c r="V9" s="59">
        <v>83</v>
      </c>
      <c r="W9" s="59">
        <v>48</v>
      </c>
      <c r="X9" s="59">
        <v>35</v>
      </c>
      <c r="Y9" s="59"/>
      <c r="Z9" s="59">
        <v>39</v>
      </c>
      <c r="AA9" s="59">
        <v>18</v>
      </c>
      <c r="AB9" s="59">
        <v>21</v>
      </c>
      <c r="AG9" s="60"/>
      <c r="AH9" s="60">
        <v>457889</v>
      </c>
      <c r="AI9" s="60">
        <v>235263</v>
      </c>
      <c r="AJ9" s="60">
        <v>222626</v>
      </c>
      <c r="AK9" s="60"/>
      <c r="AL9" s="60">
        <v>71327</v>
      </c>
      <c r="AM9" s="60">
        <v>36480</v>
      </c>
      <c r="AN9" s="60">
        <v>34847</v>
      </c>
      <c r="AO9" s="60"/>
      <c r="AP9" s="60">
        <v>72111</v>
      </c>
      <c r="AQ9" s="60">
        <v>37042</v>
      </c>
      <c r="AR9" s="60">
        <v>35069</v>
      </c>
      <c r="AS9" s="60"/>
      <c r="AT9" s="60">
        <v>87410</v>
      </c>
      <c r="AU9" s="60">
        <v>45150</v>
      </c>
      <c r="AV9" s="60">
        <v>42260</v>
      </c>
      <c r="AW9" s="60"/>
      <c r="AX9" s="60">
        <v>79075</v>
      </c>
      <c r="AY9" s="60">
        <v>40438</v>
      </c>
      <c r="AZ9" s="60">
        <v>38637</v>
      </c>
      <c r="BA9" s="60"/>
      <c r="BB9" s="60">
        <v>73275</v>
      </c>
      <c r="BC9" s="60">
        <v>37764</v>
      </c>
      <c r="BD9" s="60">
        <v>35511</v>
      </c>
      <c r="BE9" s="60"/>
      <c r="BF9" s="60">
        <v>74691</v>
      </c>
      <c r="BG9" s="60">
        <v>38389</v>
      </c>
      <c r="BH9" s="6">
        <v>36302</v>
      </c>
    </row>
    <row r="10" spans="1:60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60" x14ac:dyDescent="0.25">
      <c r="A11" s="1" t="s">
        <v>39</v>
      </c>
      <c r="B11" s="50">
        <v>69</v>
      </c>
      <c r="C11" s="50">
        <v>38</v>
      </c>
      <c r="D11" s="50">
        <v>31</v>
      </c>
      <c r="E11" s="50"/>
      <c r="F11" s="50">
        <v>2</v>
      </c>
      <c r="G11" s="50">
        <v>0</v>
      </c>
      <c r="H11" s="61">
        <v>2</v>
      </c>
      <c r="I11" s="50"/>
      <c r="J11" s="50">
        <v>37</v>
      </c>
      <c r="K11" s="50">
        <v>23</v>
      </c>
      <c r="L11" s="61">
        <v>14</v>
      </c>
      <c r="M11" s="50"/>
      <c r="N11" s="50">
        <v>9</v>
      </c>
      <c r="O11" s="50">
        <v>3</v>
      </c>
      <c r="P11" s="61">
        <v>6</v>
      </c>
      <c r="Q11" s="50"/>
      <c r="R11" s="50">
        <v>9</v>
      </c>
      <c r="S11" s="50">
        <v>6</v>
      </c>
      <c r="T11" s="61">
        <v>3</v>
      </c>
      <c r="U11" s="50"/>
      <c r="V11" s="50">
        <v>7</v>
      </c>
      <c r="W11" s="50">
        <v>3</v>
      </c>
      <c r="X11" s="61">
        <v>4</v>
      </c>
      <c r="Y11" s="50"/>
      <c r="Z11" s="50">
        <v>5</v>
      </c>
      <c r="AA11" s="50">
        <v>3</v>
      </c>
      <c r="AB11" s="61">
        <v>2</v>
      </c>
      <c r="AG11" s="37"/>
      <c r="AH11" s="37">
        <v>27907</v>
      </c>
      <c r="AI11" s="37">
        <v>14207</v>
      </c>
      <c r="AJ11" s="37">
        <v>13700</v>
      </c>
      <c r="AK11" s="37"/>
      <c r="AL11" s="37">
        <v>4318</v>
      </c>
      <c r="AM11" s="37">
        <v>2154</v>
      </c>
      <c r="AN11" s="37">
        <v>2164</v>
      </c>
      <c r="AO11" s="37"/>
      <c r="AP11" s="37">
        <v>4489</v>
      </c>
      <c r="AQ11" s="37">
        <v>2344</v>
      </c>
      <c r="AR11" s="37">
        <v>2145</v>
      </c>
      <c r="AS11" s="37"/>
      <c r="AT11" s="37">
        <v>5388</v>
      </c>
      <c r="AU11" s="37">
        <v>2714</v>
      </c>
      <c r="AV11" s="37">
        <v>2674</v>
      </c>
      <c r="AW11" s="37"/>
      <c r="AX11" s="37">
        <v>4660</v>
      </c>
      <c r="AY11" s="37">
        <v>2354</v>
      </c>
      <c r="AZ11" s="37">
        <v>2306</v>
      </c>
      <c r="BA11" s="37"/>
      <c r="BB11" s="37">
        <v>4439</v>
      </c>
      <c r="BC11" s="37">
        <v>2277</v>
      </c>
      <c r="BD11" s="37">
        <v>2162</v>
      </c>
      <c r="BE11" s="37"/>
      <c r="BF11" s="37">
        <v>4613</v>
      </c>
      <c r="BG11" s="37">
        <v>2364</v>
      </c>
      <c r="BH11" s="1">
        <v>2249</v>
      </c>
    </row>
    <row r="12" spans="1:60" x14ac:dyDescent="0.25">
      <c r="A12" s="1" t="s">
        <v>40</v>
      </c>
      <c r="B12" s="50">
        <v>52</v>
      </c>
      <c r="C12" s="50">
        <v>24</v>
      </c>
      <c r="D12" s="50">
        <v>28</v>
      </c>
      <c r="E12" s="50"/>
      <c r="F12" s="50">
        <v>9</v>
      </c>
      <c r="G12" s="50">
        <v>2</v>
      </c>
      <c r="H12" s="61">
        <v>7</v>
      </c>
      <c r="I12" s="50"/>
      <c r="J12" s="50">
        <v>24</v>
      </c>
      <c r="K12" s="50">
        <v>14</v>
      </c>
      <c r="L12" s="61">
        <v>10</v>
      </c>
      <c r="M12" s="50"/>
      <c r="N12" s="50">
        <v>6</v>
      </c>
      <c r="O12" s="50">
        <v>3</v>
      </c>
      <c r="P12" s="61">
        <v>3</v>
      </c>
      <c r="Q12" s="50"/>
      <c r="R12" s="50">
        <v>6</v>
      </c>
      <c r="S12" s="50">
        <v>3</v>
      </c>
      <c r="T12" s="61">
        <v>3</v>
      </c>
      <c r="U12" s="50"/>
      <c r="V12" s="50">
        <v>5</v>
      </c>
      <c r="W12" s="50">
        <v>1</v>
      </c>
      <c r="X12" s="61">
        <v>4</v>
      </c>
      <c r="Y12" s="50"/>
      <c r="Z12" s="50">
        <v>2</v>
      </c>
      <c r="AA12" s="50">
        <v>1</v>
      </c>
      <c r="AB12" s="61">
        <v>1</v>
      </c>
      <c r="AG12" s="37"/>
      <c r="AH12" s="37">
        <v>26929</v>
      </c>
      <c r="AI12" s="37">
        <v>13665</v>
      </c>
      <c r="AJ12" s="37">
        <v>13264</v>
      </c>
      <c r="AK12" s="37"/>
      <c r="AL12" s="37">
        <v>4145</v>
      </c>
      <c r="AM12" s="37">
        <v>2082</v>
      </c>
      <c r="AN12" s="37">
        <v>2063</v>
      </c>
      <c r="AO12" s="37"/>
      <c r="AP12" s="37">
        <v>4155</v>
      </c>
      <c r="AQ12" s="37">
        <v>2138</v>
      </c>
      <c r="AR12" s="37">
        <v>2017</v>
      </c>
      <c r="AS12" s="37"/>
      <c r="AT12" s="37">
        <v>5144</v>
      </c>
      <c r="AU12" s="37">
        <v>2620</v>
      </c>
      <c r="AV12" s="37">
        <v>2524</v>
      </c>
      <c r="AW12" s="37"/>
      <c r="AX12" s="37">
        <v>4601</v>
      </c>
      <c r="AY12" s="37">
        <v>2320</v>
      </c>
      <c r="AZ12" s="37">
        <v>2281</v>
      </c>
      <c r="BA12" s="37"/>
      <c r="BB12" s="37">
        <v>4406</v>
      </c>
      <c r="BC12" s="37">
        <v>2235</v>
      </c>
      <c r="BD12" s="37">
        <v>2171</v>
      </c>
      <c r="BE12" s="37"/>
      <c r="BF12" s="37">
        <v>4478</v>
      </c>
      <c r="BG12" s="37">
        <v>2270</v>
      </c>
      <c r="BH12" s="1">
        <v>2208</v>
      </c>
    </row>
    <row r="13" spans="1:60" x14ac:dyDescent="0.25">
      <c r="A13" s="1" t="s">
        <v>41</v>
      </c>
      <c r="B13" s="50">
        <v>77</v>
      </c>
      <c r="C13" s="50">
        <v>38</v>
      </c>
      <c r="D13" s="50">
        <v>39</v>
      </c>
      <c r="E13" s="50"/>
      <c r="F13" s="50">
        <v>0</v>
      </c>
      <c r="G13" s="50">
        <v>0</v>
      </c>
      <c r="H13" s="61">
        <v>0</v>
      </c>
      <c r="I13" s="50"/>
      <c r="J13" s="50">
        <v>34</v>
      </c>
      <c r="K13" s="50">
        <v>16</v>
      </c>
      <c r="L13" s="61">
        <v>18</v>
      </c>
      <c r="M13" s="50"/>
      <c r="N13" s="50">
        <v>18</v>
      </c>
      <c r="O13" s="50">
        <v>9</v>
      </c>
      <c r="P13" s="61">
        <v>9</v>
      </c>
      <c r="Q13" s="50"/>
      <c r="R13" s="50">
        <v>3</v>
      </c>
      <c r="S13" s="50">
        <v>1</v>
      </c>
      <c r="T13" s="61">
        <v>2</v>
      </c>
      <c r="U13" s="50"/>
      <c r="V13" s="50">
        <v>17</v>
      </c>
      <c r="W13" s="50">
        <v>10</v>
      </c>
      <c r="X13" s="61">
        <v>7</v>
      </c>
      <c r="Y13" s="50"/>
      <c r="Z13" s="50">
        <v>5</v>
      </c>
      <c r="AA13" s="50">
        <v>2</v>
      </c>
      <c r="AB13" s="61">
        <v>3</v>
      </c>
      <c r="AG13" s="37"/>
      <c r="AH13" s="37">
        <v>24974</v>
      </c>
      <c r="AI13" s="37">
        <v>12874</v>
      </c>
      <c r="AJ13" s="37">
        <v>12100</v>
      </c>
      <c r="AK13" s="37"/>
      <c r="AL13" s="37">
        <v>3850</v>
      </c>
      <c r="AM13" s="37">
        <v>2011</v>
      </c>
      <c r="AN13" s="37">
        <v>1839</v>
      </c>
      <c r="AO13" s="37"/>
      <c r="AP13" s="37">
        <v>4012</v>
      </c>
      <c r="AQ13" s="37">
        <v>2048</v>
      </c>
      <c r="AR13" s="37">
        <v>1964</v>
      </c>
      <c r="AS13" s="37"/>
      <c r="AT13" s="37">
        <v>4808</v>
      </c>
      <c r="AU13" s="37">
        <v>2520</v>
      </c>
      <c r="AV13" s="37">
        <v>2288</v>
      </c>
      <c r="AW13" s="37"/>
      <c r="AX13" s="37">
        <v>4291</v>
      </c>
      <c r="AY13" s="37">
        <v>2220</v>
      </c>
      <c r="AZ13" s="37">
        <v>2071</v>
      </c>
      <c r="BA13" s="37"/>
      <c r="BB13" s="37">
        <v>4033</v>
      </c>
      <c r="BC13" s="37">
        <v>2042</v>
      </c>
      <c r="BD13" s="37">
        <v>1991</v>
      </c>
      <c r="BE13" s="37"/>
      <c r="BF13" s="37">
        <v>3980</v>
      </c>
      <c r="BG13" s="37">
        <v>2033</v>
      </c>
      <c r="BH13" s="1">
        <v>1947</v>
      </c>
    </row>
    <row r="14" spans="1:60" x14ac:dyDescent="0.25">
      <c r="A14" s="1" t="s">
        <v>42</v>
      </c>
      <c r="B14" s="50">
        <v>29</v>
      </c>
      <c r="C14" s="50">
        <v>18</v>
      </c>
      <c r="D14" s="50">
        <v>11</v>
      </c>
      <c r="E14" s="50"/>
      <c r="F14" s="50">
        <v>5</v>
      </c>
      <c r="G14" s="50">
        <v>4</v>
      </c>
      <c r="H14" s="61">
        <v>1</v>
      </c>
      <c r="I14" s="50"/>
      <c r="J14" s="50">
        <v>12</v>
      </c>
      <c r="K14" s="50">
        <v>4</v>
      </c>
      <c r="L14" s="61">
        <v>8</v>
      </c>
      <c r="M14" s="50"/>
      <c r="N14" s="50">
        <v>4</v>
      </c>
      <c r="O14" s="50">
        <v>4</v>
      </c>
      <c r="P14" s="61">
        <v>0</v>
      </c>
      <c r="Q14" s="50"/>
      <c r="R14" s="50">
        <v>2</v>
      </c>
      <c r="S14" s="50">
        <v>1</v>
      </c>
      <c r="T14" s="61">
        <v>1</v>
      </c>
      <c r="U14" s="50"/>
      <c r="V14" s="50">
        <v>4</v>
      </c>
      <c r="W14" s="50">
        <v>3</v>
      </c>
      <c r="X14" s="61">
        <v>1</v>
      </c>
      <c r="Y14" s="50"/>
      <c r="Z14" s="50">
        <v>2</v>
      </c>
      <c r="AA14" s="50">
        <v>2</v>
      </c>
      <c r="AB14" s="61">
        <v>0</v>
      </c>
      <c r="AG14" s="37"/>
      <c r="AH14" s="37">
        <v>26264</v>
      </c>
      <c r="AI14" s="37">
        <v>13374</v>
      </c>
      <c r="AJ14" s="37">
        <v>12890</v>
      </c>
      <c r="AK14" s="37"/>
      <c r="AL14" s="37">
        <v>4009</v>
      </c>
      <c r="AM14" s="37">
        <v>2039</v>
      </c>
      <c r="AN14" s="37">
        <v>1970</v>
      </c>
      <c r="AO14" s="37"/>
      <c r="AP14" s="37">
        <v>4226</v>
      </c>
      <c r="AQ14" s="37">
        <v>2127</v>
      </c>
      <c r="AR14" s="37">
        <v>2099</v>
      </c>
      <c r="AS14" s="37"/>
      <c r="AT14" s="37">
        <v>5053</v>
      </c>
      <c r="AU14" s="37">
        <v>2618</v>
      </c>
      <c r="AV14" s="37">
        <v>2435</v>
      </c>
      <c r="AW14" s="37"/>
      <c r="AX14" s="37">
        <v>4539</v>
      </c>
      <c r="AY14" s="37">
        <v>2320</v>
      </c>
      <c r="AZ14" s="37">
        <v>2219</v>
      </c>
      <c r="BA14" s="37"/>
      <c r="BB14" s="37">
        <v>4176</v>
      </c>
      <c r="BC14" s="37">
        <v>2101</v>
      </c>
      <c r="BD14" s="37">
        <v>2075</v>
      </c>
      <c r="BE14" s="37"/>
      <c r="BF14" s="37">
        <v>4261</v>
      </c>
      <c r="BG14" s="37">
        <v>2169</v>
      </c>
      <c r="BH14" s="1">
        <v>2092</v>
      </c>
    </row>
    <row r="15" spans="1:60" x14ac:dyDescent="0.25">
      <c r="A15" s="1" t="s">
        <v>43</v>
      </c>
      <c r="B15" s="50">
        <v>3</v>
      </c>
      <c r="C15" s="50">
        <v>2</v>
      </c>
      <c r="D15" s="50">
        <v>1</v>
      </c>
      <c r="E15" s="50"/>
      <c r="F15" s="50">
        <v>0</v>
      </c>
      <c r="G15" s="50">
        <v>0</v>
      </c>
      <c r="H15" s="61">
        <v>0</v>
      </c>
      <c r="I15" s="50"/>
      <c r="J15" s="50">
        <v>1</v>
      </c>
      <c r="K15" s="50">
        <v>1</v>
      </c>
      <c r="L15" s="61">
        <v>0</v>
      </c>
      <c r="M15" s="50"/>
      <c r="N15" s="50">
        <v>0</v>
      </c>
      <c r="O15" s="50">
        <v>0</v>
      </c>
      <c r="P15" s="61">
        <v>0</v>
      </c>
      <c r="Q15" s="50"/>
      <c r="R15" s="50">
        <v>0</v>
      </c>
      <c r="S15" s="50">
        <v>0</v>
      </c>
      <c r="T15" s="61">
        <v>0</v>
      </c>
      <c r="U15" s="50"/>
      <c r="V15" s="50">
        <v>0</v>
      </c>
      <c r="W15" s="50">
        <v>0</v>
      </c>
      <c r="X15" s="61">
        <v>0</v>
      </c>
      <c r="Y15" s="50"/>
      <c r="Z15" s="50">
        <v>2</v>
      </c>
      <c r="AA15" s="50">
        <v>1</v>
      </c>
      <c r="AB15" s="61">
        <v>1</v>
      </c>
      <c r="AG15" s="37"/>
      <c r="AH15" s="37">
        <v>6261</v>
      </c>
      <c r="AI15" s="37">
        <v>3249</v>
      </c>
      <c r="AJ15" s="37">
        <v>3012</v>
      </c>
      <c r="AK15" s="37"/>
      <c r="AL15" s="37">
        <v>948</v>
      </c>
      <c r="AM15" s="37">
        <v>485</v>
      </c>
      <c r="AN15" s="37">
        <v>463</v>
      </c>
      <c r="AO15" s="37"/>
      <c r="AP15" s="37">
        <v>999</v>
      </c>
      <c r="AQ15" s="37">
        <v>499</v>
      </c>
      <c r="AR15" s="37">
        <v>500</v>
      </c>
      <c r="AS15" s="37"/>
      <c r="AT15" s="37">
        <v>1161</v>
      </c>
      <c r="AU15" s="37">
        <v>610</v>
      </c>
      <c r="AV15" s="37">
        <v>551</v>
      </c>
      <c r="AW15" s="37"/>
      <c r="AX15" s="37">
        <v>1120</v>
      </c>
      <c r="AY15" s="37">
        <v>561</v>
      </c>
      <c r="AZ15" s="37">
        <v>559</v>
      </c>
      <c r="BA15" s="37"/>
      <c r="BB15" s="37">
        <v>1003</v>
      </c>
      <c r="BC15" s="37">
        <v>543</v>
      </c>
      <c r="BD15" s="37">
        <v>460</v>
      </c>
      <c r="BE15" s="37"/>
      <c r="BF15" s="37">
        <v>1030</v>
      </c>
      <c r="BG15" s="37">
        <v>551</v>
      </c>
      <c r="BH15" s="1">
        <v>479</v>
      </c>
    </row>
    <row r="16" spans="1:60" x14ac:dyDescent="0.25">
      <c r="A16" s="1" t="s">
        <v>44</v>
      </c>
      <c r="B16" s="50">
        <v>14</v>
      </c>
      <c r="C16" s="50">
        <v>9</v>
      </c>
      <c r="D16" s="50">
        <v>5</v>
      </c>
      <c r="E16" s="50"/>
      <c r="F16" s="50">
        <v>0</v>
      </c>
      <c r="G16" s="50">
        <v>0</v>
      </c>
      <c r="H16" s="61">
        <v>0</v>
      </c>
      <c r="I16" s="50"/>
      <c r="J16" s="50">
        <v>9</v>
      </c>
      <c r="K16" s="50">
        <v>5</v>
      </c>
      <c r="L16" s="61">
        <v>4</v>
      </c>
      <c r="M16" s="50"/>
      <c r="N16" s="50">
        <v>4</v>
      </c>
      <c r="O16" s="50">
        <v>3</v>
      </c>
      <c r="P16" s="61">
        <v>1</v>
      </c>
      <c r="Q16" s="50"/>
      <c r="R16" s="50">
        <v>0</v>
      </c>
      <c r="S16" s="50">
        <v>0</v>
      </c>
      <c r="T16" s="61">
        <v>0</v>
      </c>
      <c r="U16" s="50"/>
      <c r="V16" s="50">
        <v>1</v>
      </c>
      <c r="W16" s="50">
        <v>1</v>
      </c>
      <c r="X16" s="61">
        <v>0</v>
      </c>
      <c r="Y16" s="50"/>
      <c r="Z16" s="50">
        <v>0</v>
      </c>
      <c r="AA16" s="50">
        <v>0</v>
      </c>
      <c r="AB16" s="61">
        <v>0</v>
      </c>
      <c r="AG16" s="37"/>
      <c r="AH16" s="37">
        <v>15074</v>
      </c>
      <c r="AI16" s="37">
        <v>7670</v>
      </c>
      <c r="AJ16" s="37">
        <v>7404</v>
      </c>
      <c r="AK16" s="37"/>
      <c r="AL16" s="37">
        <v>2455</v>
      </c>
      <c r="AM16" s="37">
        <v>1229</v>
      </c>
      <c r="AN16" s="37">
        <v>1226</v>
      </c>
      <c r="AO16" s="37"/>
      <c r="AP16" s="37">
        <v>2187</v>
      </c>
      <c r="AQ16" s="37">
        <v>1118</v>
      </c>
      <c r="AR16" s="37">
        <v>1069</v>
      </c>
      <c r="AS16" s="37"/>
      <c r="AT16" s="37">
        <v>2818</v>
      </c>
      <c r="AU16" s="37">
        <v>1469</v>
      </c>
      <c r="AV16" s="37">
        <v>1349</v>
      </c>
      <c r="AW16" s="37"/>
      <c r="AX16" s="37">
        <v>2646</v>
      </c>
      <c r="AY16" s="37">
        <v>1339</v>
      </c>
      <c r="AZ16" s="37">
        <v>1307</v>
      </c>
      <c r="BA16" s="37"/>
      <c r="BB16" s="37">
        <v>2428</v>
      </c>
      <c r="BC16" s="37">
        <v>1196</v>
      </c>
      <c r="BD16" s="37">
        <v>1232</v>
      </c>
      <c r="BE16" s="37"/>
      <c r="BF16" s="37">
        <v>2540</v>
      </c>
      <c r="BG16" s="37">
        <v>1319</v>
      </c>
      <c r="BH16" s="1">
        <v>1221</v>
      </c>
    </row>
    <row r="17" spans="1:60" x14ac:dyDescent="0.25">
      <c r="A17" s="1" t="s">
        <v>45</v>
      </c>
      <c r="B17" s="50">
        <v>0</v>
      </c>
      <c r="C17" s="50">
        <v>0</v>
      </c>
      <c r="D17" s="50">
        <v>0</v>
      </c>
      <c r="E17" s="50"/>
      <c r="F17" s="50">
        <v>0</v>
      </c>
      <c r="G17" s="50">
        <v>0</v>
      </c>
      <c r="H17" s="61">
        <v>0</v>
      </c>
      <c r="I17" s="50"/>
      <c r="J17" s="50">
        <v>0</v>
      </c>
      <c r="K17" s="50">
        <v>0</v>
      </c>
      <c r="L17" s="61">
        <v>0</v>
      </c>
      <c r="M17" s="50"/>
      <c r="N17" s="50">
        <v>0</v>
      </c>
      <c r="O17" s="50">
        <v>0</v>
      </c>
      <c r="P17" s="61">
        <v>0</v>
      </c>
      <c r="Q17" s="50"/>
      <c r="R17" s="50">
        <v>0</v>
      </c>
      <c r="S17" s="50">
        <v>0</v>
      </c>
      <c r="T17" s="61">
        <v>0</v>
      </c>
      <c r="U17" s="50"/>
      <c r="V17" s="50">
        <v>0</v>
      </c>
      <c r="W17" s="50">
        <v>0</v>
      </c>
      <c r="X17" s="61">
        <v>0</v>
      </c>
      <c r="Y17" s="50"/>
      <c r="Z17" s="50">
        <v>0</v>
      </c>
      <c r="AA17" s="50">
        <v>0</v>
      </c>
      <c r="AB17" s="61">
        <v>0</v>
      </c>
      <c r="AG17" s="37"/>
      <c r="AH17" s="37">
        <v>3643</v>
      </c>
      <c r="AI17" s="37">
        <v>1860</v>
      </c>
      <c r="AJ17" s="37">
        <v>1783</v>
      </c>
      <c r="AK17" s="37"/>
      <c r="AL17" s="37">
        <v>557</v>
      </c>
      <c r="AM17" s="37">
        <v>292</v>
      </c>
      <c r="AN17" s="37">
        <v>265</v>
      </c>
      <c r="AO17" s="37"/>
      <c r="AP17" s="37">
        <v>564</v>
      </c>
      <c r="AQ17" s="37">
        <v>283</v>
      </c>
      <c r="AR17" s="37">
        <v>281</v>
      </c>
      <c r="AS17" s="37"/>
      <c r="AT17" s="37">
        <v>690</v>
      </c>
      <c r="AU17" s="37">
        <v>347</v>
      </c>
      <c r="AV17" s="37">
        <v>343</v>
      </c>
      <c r="AW17" s="37"/>
      <c r="AX17" s="37">
        <v>621</v>
      </c>
      <c r="AY17" s="37">
        <v>295</v>
      </c>
      <c r="AZ17" s="37">
        <v>326</v>
      </c>
      <c r="BA17" s="37"/>
      <c r="BB17" s="37">
        <v>572</v>
      </c>
      <c r="BC17" s="37">
        <v>301</v>
      </c>
      <c r="BD17" s="37">
        <v>271</v>
      </c>
      <c r="BE17" s="37"/>
      <c r="BF17" s="37">
        <v>639</v>
      </c>
      <c r="BG17" s="37">
        <v>342</v>
      </c>
      <c r="BH17" s="1">
        <v>297</v>
      </c>
    </row>
    <row r="18" spans="1:60" x14ac:dyDescent="0.25">
      <c r="A18" s="1" t="s">
        <v>46</v>
      </c>
      <c r="B18" s="50">
        <v>126</v>
      </c>
      <c r="C18" s="50">
        <v>71</v>
      </c>
      <c r="D18" s="50">
        <v>55</v>
      </c>
      <c r="E18" s="50"/>
      <c r="F18" s="50">
        <v>6</v>
      </c>
      <c r="G18" s="50">
        <v>4</v>
      </c>
      <c r="H18" s="61">
        <v>2</v>
      </c>
      <c r="I18" s="50"/>
      <c r="J18" s="50">
        <v>57</v>
      </c>
      <c r="K18" s="50">
        <v>31</v>
      </c>
      <c r="L18" s="61">
        <v>26</v>
      </c>
      <c r="M18" s="50"/>
      <c r="N18" s="50">
        <v>37</v>
      </c>
      <c r="O18" s="50">
        <v>17</v>
      </c>
      <c r="P18" s="61">
        <v>20</v>
      </c>
      <c r="Q18" s="50"/>
      <c r="R18" s="50">
        <v>20</v>
      </c>
      <c r="S18" s="50">
        <v>16</v>
      </c>
      <c r="T18" s="61">
        <v>4</v>
      </c>
      <c r="U18" s="50"/>
      <c r="V18" s="50">
        <v>6</v>
      </c>
      <c r="W18" s="50">
        <v>3</v>
      </c>
      <c r="X18" s="61">
        <v>3</v>
      </c>
      <c r="Y18" s="50"/>
      <c r="Z18" s="50">
        <v>0</v>
      </c>
      <c r="AA18" s="50">
        <v>0</v>
      </c>
      <c r="AB18" s="61">
        <v>0</v>
      </c>
      <c r="AG18" s="37"/>
      <c r="AH18" s="37">
        <v>41248</v>
      </c>
      <c r="AI18" s="37">
        <v>21225</v>
      </c>
      <c r="AJ18" s="37">
        <v>20023</v>
      </c>
      <c r="AK18" s="37"/>
      <c r="AL18" s="37">
        <v>6435</v>
      </c>
      <c r="AM18" s="37">
        <v>3311</v>
      </c>
      <c r="AN18" s="37">
        <v>3124</v>
      </c>
      <c r="AO18" s="37"/>
      <c r="AP18" s="37">
        <v>6559</v>
      </c>
      <c r="AQ18" s="37">
        <v>3346</v>
      </c>
      <c r="AR18" s="37">
        <v>3213</v>
      </c>
      <c r="AS18" s="37"/>
      <c r="AT18" s="37">
        <v>7737</v>
      </c>
      <c r="AU18" s="37">
        <v>4019</v>
      </c>
      <c r="AV18" s="37">
        <v>3718</v>
      </c>
      <c r="AW18" s="37"/>
      <c r="AX18" s="37">
        <v>6873</v>
      </c>
      <c r="AY18" s="37">
        <v>3529</v>
      </c>
      <c r="AZ18" s="37">
        <v>3344</v>
      </c>
      <c r="BA18" s="37"/>
      <c r="BB18" s="37">
        <v>6800</v>
      </c>
      <c r="BC18" s="37">
        <v>3521</v>
      </c>
      <c r="BD18" s="37">
        <v>3279</v>
      </c>
      <c r="BE18" s="37"/>
      <c r="BF18" s="37">
        <v>6844</v>
      </c>
      <c r="BG18" s="37">
        <v>3499</v>
      </c>
      <c r="BH18" s="1">
        <v>3345</v>
      </c>
    </row>
    <row r="19" spans="1:60" x14ac:dyDescent="0.25">
      <c r="A19" s="1" t="s">
        <v>47</v>
      </c>
      <c r="B19" s="50">
        <v>26</v>
      </c>
      <c r="C19" s="50">
        <v>17</v>
      </c>
      <c r="D19" s="50">
        <v>9</v>
      </c>
      <c r="E19" s="50"/>
      <c r="F19" s="50">
        <v>0</v>
      </c>
      <c r="G19" s="50">
        <v>0</v>
      </c>
      <c r="H19" s="61">
        <v>0</v>
      </c>
      <c r="I19" s="50"/>
      <c r="J19" s="50">
        <v>21</v>
      </c>
      <c r="K19" s="50">
        <v>14</v>
      </c>
      <c r="L19" s="61">
        <v>7</v>
      </c>
      <c r="M19" s="50"/>
      <c r="N19" s="50">
        <v>4</v>
      </c>
      <c r="O19" s="50">
        <v>3</v>
      </c>
      <c r="P19" s="61">
        <v>1</v>
      </c>
      <c r="Q19" s="50"/>
      <c r="R19" s="50">
        <v>0</v>
      </c>
      <c r="S19" s="50">
        <v>0</v>
      </c>
      <c r="T19" s="61">
        <v>0</v>
      </c>
      <c r="U19" s="50"/>
      <c r="V19" s="50">
        <v>1</v>
      </c>
      <c r="W19" s="50">
        <v>0</v>
      </c>
      <c r="X19" s="61">
        <v>1</v>
      </c>
      <c r="Y19" s="50"/>
      <c r="Z19" s="50">
        <v>0</v>
      </c>
      <c r="AA19" s="50">
        <v>0</v>
      </c>
      <c r="AB19" s="61">
        <v>0</v>
      </c>
      <c r="AG19" s="37"/>
      <c r="AH19" s="37">
        <v>18776</v>
      </c>
      <c r="AI19" s="37">
        <v>9642</v>
      </c>
      <c r="AJ19" s="37">
        <v>9134</v>
      </c>
      <c r="AK19" s="37"/>
      <c r="AL19" s="37">
        <v>2931</v>
      </c>
      <c r="AM19" s="37">
        <v>1488</v>
      </c>
      <c r="AN19" s="37">
        <v>1443</v>
      </c>
      <c r="AO19" s="37"/>
      <c r="AP19" s="37">
        <v>3052</v>
      </c>
      <c r="AQ19" s="37">
        <v>1619</v>
      </c>
      <c r="AR19" s="37">
        <v>1433</v>
      </c>
      <c r="AS19" s="37"/>
      <c r="AT19" s="37">
        <v>3473</v>
      </c>
      <c r="AU19" s="37">
        <v>1766</v>
      </c>
      <c r="AV19" s="37">
        <v>1707</v>
      </c>
      <c r="AW19" s="37"/>
      <c r="AX19" s="37">
        <v>3200</v>
      </c>
      <c r="AY19" s="37">
        <v>1595</v>
      </c>
      <c r="AZ19" s="37">
        <v>1605</v>
      </c>
      <c r="BA19" s="37"/>
      <c r="BB19" s="37">
        <v>3026</v>
      </c>
      <c r="BC19" s="37">
        <v>1584</v>
      </c>
      <c r="BD19" s="37">
        <v>1442</v>
      </c>
      <c r="BE19" s="37"/>
      <c r="BF19" s="37">
        <v>3094</v>
      </c>
      <c r="BG19" s="37">
        <v>1590</v>
      </c>
      <c r="BH19" s="1">
        <v>1504</v>
      </c>
    </row>
    <row r="20" spans="1:60" x14ac:dyDescent="0.25">
      <c r="A20" s="1" t="s">
        <v>48</v>
      </c>
      <c r="B20" s="50">
        <v>59</v>
      </c>
      <c r="C20" s="50">
        <v>36</v>
      </c>
      <c r="D20" s="50">
        <v>23</v>
      </c>
      <c r="E20" s="50"/>
      <c r="F20" s="50">
        <v>6</v>
      </c>
      <c r="G20" s="50">
        <v>4</v>
      </c>
      <c r="H20" s="61">
        <v>2</v>
      </c>
      <c r="I20" s="50"/>
      <c r="J20" s="50">
        <v>27</v>
      </c>
      <c r="K20" s="50">
        <v>14</v>
      </c>
      <c r="L20" s="61">
        <v>13</v>
      </c>
      <c r="M20" s="50"/>
      <c r="N20" s="50">
        <v>12</v>
      </c>
      <c r="O20" s="50">
        <v>11</v>
      </c>
      <c r="P20" s="61">
        <v>1</v>
      </c>
      <c r="Q20" s="50"/>
      <c r="R20" s="50">
        <v>5</v>
      </c>
      <c r="S20" s="50">
        <v>2</v>
      </c>
      <c r="T20" s="61">
        <v>3</v>
      </c>
      <c r="U20" s="50"/>
      <c r="V20" s="50">
        <v>9</v>
      </c>
      <c r="W20" s="50">
        <v>5</v>
      </c>
      <c r="X20" s="61">
        <v>4</v>
      </c>
      <c r="Y20" s="50"/>
      <c r="Z20" s="50">
        <v>0</v>
      </c>
      <c r="AA20" s="50">
        <v>0</v>
      </c>
      <c r="AB20" s="61">
        <v>0</v>
      </c>
      <c r="AG20" s="37"/>
      <c r="AH20" s="37">
        <v>27722</v>
      </c>
      <c r="AI20" s="37">
        <v>14341</v>
      </c>
      <c r="AJ20" s="37">
        <v>13381</v>
      </c>
      <c r="AK20" s="37"/>
      <c r="AL20" s="37">
        <v>4486</v>
      </c>
      <c r="AM20" s="37">
        <v>2273</v>
      </c>
      <c r="AN20" s="37">
        <v>2213</v>
      </c>
      <c r="AO20" s="37"/>
      <c r="AP20" s="37">
        <v>4536</v>
      </c>
      <c r="AQ20" s="37">
        <v>2336</v>
      </c>
      <c r="AR20" s="37">
        <v>2200</v>
      </c>
      <c r="AS20" s="37"/>
      <c r="AT20" s="37">
        <v>5223</v>
      </c>
      <c r="AU20" s="37">
        <v>2715</v>
      </c>
      <c r="AV20" s="37">
        <v>2508</v>
      </c>
      <c r="AW20" s="37"/>
      <c r="AX20" s="37">
        <v>4803</v>
      </c>
      <c r="AY20" s="37">
        <v>2482</v>
      </c>
      <c r="AZ20" s="37">
        <v>2321</v>
      </c>
      <c r="BA20" s="37"/>
      <c r="BB20" s="37">
        <v>4365</v>
      </c>
      <c r="BC20" s="37">
        <v>2287</v>
      </c>
      <c r="BD20" s="37">
        <v>2078</v>
      </c>
      <c r="BE20" s="37"/>
      <c r="BF20" s="37">
        <v>4309</v>
      </c>
      <c r="BG20" s="37">
        <v>2248</v>
      </c>
      <c r="BH20" s="1">
        <v>2061</v>
      </c>
    </row>
    <row r="21" spans="1:60" x14ac:dyDescent="0.25">
      <c r="A21" s="1" t="s">
        <v>49</v>
      </c>
      <c r="B21" s="50">
        <v>6</v>
      </c>
      <c r="C21" s="50">
        <v>5</v>
      </c>
      <c r="D21" s="50">
        <v>1</v>
      </c>
      <c r="E21" s="50"/>
      <c r="F21" s="50">
        <v>0</v>
      </c>
      <c r="G21" s="50">
        <v>0</v>
      </c>
      <c r="H21" s="61">
        <v>0</v>
      </c>
      <c r="I21" s="50"/>
      <c r="J21" s="50">
        <v>2</v>
      </c>
      <c r="K21" s="50">
        <v>2</v>
      </c>
      <c r="L21" s="61">
        <v>0</v>
      </c>
      <c r="M21" s="50"/>
      <c r="N21" s="50">
        <v>1</v>
      </c>
      <c r="O21" s="50">
        <v>0</v>
      </c>
      <c r="P21" s="61">
        <v>1</v>
      </c>
      <c r="Q21" s="50"/>
      <c r="R21" s="50">
        <v>1</v>
      </c>
      <c r="S21" s="50">
        <v>1</v>
      </c>
      <c r="T21" s="61">
        <v>0</v>
      </c>
      <c r="U21" s="50"/>
      <c r="V21" s="50">
        <v>0</v>
      </c>
      <c r="W21" s="50">
        <v>0</v>
      </c>
      <c r="X21" s="61">
        <v>0</v>
      </c>
      <c r="Y21" s="50"/>
      <c r="Z21" s="50">
        <v>2</v>
      </c>
      <c r="AA21" s="50">
        <v>2</v>
      </c>
      <c r="AB21" s="61">
        <v>0</v>
      </c>
      <c r="AG21" s="37"/>
      <c r="AH21" s="37">
        <v>9274</v>
      </c>
      <c r="AI21" s="37">
        <v>4878</v>
      </c>
      <c r="AJ21" s="37">
        <v>4396</v>
      </c>
      <c r="AK21" s="37"/>
      <c r="AL21" s="37">
        <v>1575</v>
      </c>
      <c r="AM21" s="37">
        <v>818</v>
      </c>
      <c r="AN21" s="37">
        <v>757</v>
      </c>
      <c r="AO21" s="37"/>
      <c r="AP21" s="37">
        <v>1422</v>
      </c>
      <c r="AQ21" s="37">
        <v>733</v>
      </c>
      <c r="AR21" s="37">
        <v>689</v>
      </c>
      <c r="AS21" s="37"/>
      <c r="AT21" s="37">
        <v>1726</v>
      </c>
      <c r="AU21" s="37">
        <v>924</v>
      </c>
      <c r="AV21" s="37">
        <v>802</v>
      </c>
      <c r="AW21" s="37"/>
      <c r="AX21" s="37">
        <v>1548</v>
      </c>
      <c r="AY21" s="37">
        <v>797</v>
      </c>
      <c r="AZ21" s="37">
        <v>751</v>
      </c>
      <c r="BA21" s="37"/>
      <c r="BB21" s="37">
        <v>1445</v>
      </c>
      <c r="BC21" s="37">
        <v>770</v>
      </c>
      <c r="BD21" s="37">
        <v>675</v>
      </c>
      <c r="BE21" s="37"/>
      <c r="BF21" s="37">
        <v>1558</v>
      </c>
      <c r="BG21" s="37">
        <v>836</v>
      </c>
      <c r="BH21" s="1">
        <v>722</v>
      </c>
    </row>
    <row r="22" spans="1:60" x14ac:dyDescent="0.25">
      <c r="A22" s="48" t="s">
        <v>50</v>
      </c>
      <c r="B22" s="50">
        <v>56</v>
      </c>
      <c r="C22" s="50">
        <v>30</v>
      </c>
      <c r="D22" s="50">
        <v>26</v>
      </c>
      <c r="E22" s="50"/>
      <c r="F22" s="50">
        <v>7</v>
      </c>
      <c r="G22" s="50">
        <v>5</v>
      </c>
      <c r="H22" s="61">
        <v>2</v>
      </c>
      <c r="I22" s="50"/>
      <c r="J22" s="50">
        <v>31</v>
      </c>
      <c r="K22" s="50">
        <v>19</v>
      </c>
      <c r="L22" s="61">
        <v>12</v>
      </c>
      <c r="M22" s="50"/>
      <c r="N22" s="50">
        <v>9</v>
      </c>
      <c r="O22" s="50">
        <v>4</v>
      </c>
      <c r="P22" s="61">
        <v>5</v>
      </c>
      <c r="Q22" s="50"/>
      <c r="R22" s="50">
        <v>2</v>
      </c>
      <c r="S22" s="50">
        <v>0</v>
      </c>
      <c r="T22" s="61">
        <v>2</v>
      </c>
      <c r="U22" s="50"/>
      <c r="V22" s="50">
        <v>5</v>
      </c>
      <c r="W22" s="50">
        <v>2</v>
      </c>
      <c r="X22" s="61">
        <v>3</v>
      </c>
      <c r="Y22" s="50"/>
      <c r="Z22" s="50">
        <v>2</v>
      </c>
      <c r="AA22" s="50">
        <v>0</v>
      </c>
      <c r="AB22" s="61">
        <v>2</v>
      </c>
      <c r="AG22" s="37"/>
      <c r="AH22" s="37">
        <v>36841</v>
      </c>
      <c r="AI22" s="37">
        <v>19045</v>
      </c>
      <c r="AJ22" s="37">
        <v>17796</v>
      </c>
      <c r="AK22" s="37"/>
      <c r="AL22" s="37">
        <v>5615</v>
      </c>
      <c r="AM22" s="37">
        <v>2878</v>
      </c>
      <c r="AN22" s="37">
        <v>2737</v>
      </c>
      <c r="AO22" s="37"/>
      <c r="AP22" s="37">
        <v>5609</v>
      </c>
      <c r="AQ22" s="37">
        <v>2867</v>
      </c>
      <c r="AR22" s="37">
        <v>2742</v>
      </c>
      <c r="AS22" s="37"/>
      <c r="AT22" s="37">
        <v>7328</v>
      </c>
      <c r="AU22" s="37">
        <v>3783</v>
      </c>
      <c r="AV22" s="37">
        <v>3545</v>
      </c>
      <c r="AW22" s="37"/>
      <c r="AX22" s="37">
        <v>6116</v>
      </c>
      <c r="AY22" s="37">
        <v>3166</v>
      </c>
      <c r="AZ22" s="37">
        <v>2950</v>
      </c>
      <c r="BA22" s="37"/>
      <c r="BB22" s="37">
        <v>6123</v>
      </c>
      <c r="BC22" s="37">
        <v>3218</v>
      </c>
      <c r="BD22" s="37">
        <v>2905</v>
      </c>
      <c r="BE22" s="37"/>
      <c r="BF22" s="37">
        <v>6050</v>
      </c>
      <c r="BG22" s="37">
        <v>3133</v>
      </c>
      <c r="BH22" s="1">
        <v>2917</v>
      </c>
    </row>
    <row r="23" spans="1:60" x14ac:dyDescent="0.25">
      <c r="A23" s="1" t="s">
        <v>51</v>
      </c>
      <c r="B23" s="50">
        <v>20</v>
      </c>
      <c r="C23" s="50">
        <v>15</v>
      </c>
      <c r="D23" s="50">
        <v>5</v>
      </c>
      <c r="E23" s="50"/>
      <c r="F23" s="50">
        <v>1</v>
      </c>
      <c r="G23" s="50">
        <v>0</v>
      </c>
      <c r="H23" s="61">
        <v>1</v>
      </c>
      <c r="I23" s="50"/>
      <c r="J23" s="50">
        <v>8</v>
      </c>
      <c r="K23" s="50">
        <v>7</v>
      </c>
      <c r="L23" s="61">
        <v>1</v>
      </c>
      <c r="M23" s="50"/>
      <c r="N23" s="50">
        <v>4</v>
      </c>
      <c r="O23" s="50">
        <v>3</v>
      </c>
      <c r="P23" s="61">
        <v>1</v>
      </c>
      <c r="Q23" s="50"/>
      <c r="R23" s="50">
        <v>5</v>
      </c>
      <c r="S23" s="50">
        <v>5</v>
      </c>
      <c r="T23" s="61">
        <v>0</v>
      </c>
      <c r="U23" s="50"/>
      <c r="V23" s="50">
        <v>2</v>
      </c>
      <c r="W23" s="50">
        <v>0</v>
      </c>
      <c r="X23" s="61">
        <v>2</v>
      </c>
      <c r="Y23" s="50"/>
      <c r="Z23" s="50">
        <v>0</v>
      </c>
      <c r="AA23" s="50">
        <v>0</v>
      </c>
      <c r="AB23" s="61">
        <v>0</v>
      </c>
      <c r="AG23" s="37"/>
      <c r="AH23" s="37">
        <v>9797</v>
      </c>
      <c r="AI23" s="37">
        <v>4987</v>
      </c>
      <c r="AJ23" s="37">
        <v>4810</v>
      </c>
      <c r="AK23" s="37"/>
      <c r="AL23" s="37">
        <v>1488</v>
      </c>
      <c r="AM23" s="37">
        <v>763</v>
      </c>
      <c r="AN23" s="37">
        <v>725</v>
      </c>
      <c r="AO23" s="37"/>
      <c r="AP23" s="37">
        <v>1558</v>
      </c>
      <c r="AQ23" s="37">
        <v>795</v>
      </c>
      <c r="AR23" s="37">
        <v>763</v>
      </c>
      <c r="AS23" s="37"/>
      <c r="AT23" s="37">
        <v>1858</v>
      </c>
      <c r="AU23" s="37">
        <v>961</v>
      </c>
      <c r="AV23" s="37">
        <v>897</v>
      </c>
      <c r="AW23" s="37"/>
      <c r="AX23" s="37">
        <v>1719</v>
      </c>
      <c r="AY23" s="37">
        <v>877</v>
      </c>
      <c r="AZ23" s="37">
        <v>842</v>
      </c>
      <c r="BA23" s="37"/>
      <c r="BB23" s="37">
        <v>1575</v>
      </c>
      <c r="BC23" s="37">
        <v>819</v>
      </c>
      <c r="BD23" s="37">
        <v>756</v>
      </c>
      <c r="BE23" s="37"/>
      <c r="BF23" s="37">
        <v>1599</v>
      </c>
      <c r="BG23" s="37">
        <v>772</v>
      </c>
      <c r="BH23" s="1">
        <v>827</v>
      </c>
    </row>
    <row r="24" spans="1:60" x14ac:dyDescent="0.25">
      <c r="A24" s="1" t="s">
        <v>52</v>
      </c>
      <c r="B24" s="50">
        <v>39</v>
      </c>
      <c r="C24" s="50">
        <v>24</v>
      </c>
      <c r="D24" s="50">
        <v>15</v>
      </c>
      <c r="E24" s="50"/>
      <c r="F24" s="50">
        <v>3</v>
      </c>
      <c r="G24" s="50">
        <v>2</v>
      </c>
      <c r="H24" s="61">
        <v>1</v>
      </c>
      <c r="I24" s="50"/>
      <c r="J24" s="50">
        <v>16</v>
      </c>
      <c r="K24" s="50">
        <v>9</v>
      </c>
      <c r="L24" s="61">
        <v>7</v>
      </c>
      <c r="M24" s="50"/>
      <c r="N24" s="50">
        <v>9</v>
      </c>
      <c r="O24" s="50">
        <v>6</v>
      </c>
      <c r="P24" s="61">
        <v>3</v>
      </c>
      <c r="Q24" s="50"/>
      <c r="R24" s="50">
        <v>4</v>
      </c>
      <c r="S24" s="50">
        <v>3</v>
      </c>
      <c r="T24" s="61">
        <v>1</v>
      </c>
      <c r="U24" s="50"/>
      <c r="V24" s="50">
        <v>3</v>
      </c>
      <c r="W24" s="50">
        <v>3</v>
      </c>
      <c r="X24" s="61">
        <v>0</v>
      </c>
      <c r="Y24" s="50"/>
      <c r="Z24" s="50">
        <v>4</v>
      </c>
      <c r="AA24" s="50">
        <v>1</v>
      </c>
      <c r="AB24" s="61">
        <v>3</v>
      </c>
      <c r="AG24" s="37"/>
      <c r="AH24" s="37">
        <v>34246</v>
      </c>
      <c r="AI24" s="37">
        <v>17337</v>
      </c>
      <c r="AJ24" s="37">
        <v>16909</v>
      </c>
      <c r="AK24" s="37"/>
      <c r="AL24" s="37">
        <v>5327</v>
      </c>
      <c r="AM24" s="37">
        <v>2697</v>
      </c>
      <c r="AN24" s="37">
        <v>2630</v>
      </c>
      <c r="AO24" s="37"/>
      <c r="AP24" s="37">
        <v>5392</v>
      </c>
      <c r="AQ24" s="37">
        <v>2771</v>
      </c>
      <c r="AR24" s="37">
        <v>2621</v>
      </c>
      <c r="AS24" s="37"/>
      <c r="AT24" s="37">
        <v>6483</v>
      </c>
      <c r="AU24" s="37">
        <v>3251</v>
      </c>
      <c r="AV24" s="37">
        <v>3232</v>
      </c>
      <c r="AW24" s="37"/>
      <c r="AX24" s="37">
        <v>5765</v>
      </c>
      <c r="AY24" s="37">
        <v>2947</v>
      </c>
      <c r="AZ24" s="37">
        <v>2818</v>
      </c>
      <c r="BA24" s="37"/>
      <c r="BB24" s="37">
        <v>5495</v>
      </c>
      <c r="BC24" s="37">
        <v>2779</v>
      </c>
      <c r="BD24" s="37">
        <v>2716</v>
      </c>
      <c r="BE24" s="37"/>
      <c r="BF24" s="37">
        <v>5784</v>
      </c>
      <c r="BG24" s="37">
        <v>2892</v>
      </c>
      <c r="BH24" s="1">
        <v>2892</v>
      </c>
    </row>
    <row r="25" spans="1:60" x14ac:dyDescent="0.25">
      <c r="A25" s="1" t="s">
        <v>53</v>
      </c>
      <c r="B25" s="50">
        <v>10</v>
      </c>
      <c r="C25" s="50">
        <v>6</v>
      </c>
      <c r="D25" s="50">
        <v>4</v>
      </c>
      <c r="E25" s="50"/>
      <c r="F25" s="50">
        <v>1</v>
      </c>
      <c r="G25" s="50">
        <v>1</v>
      </c>
      <c r="H25" s="61">
        <v>0</v>
      </c>
      <c r="I25" s="50"/>
      <c r="J25" s="50">
        <v>4</v>
      </c>
      <c r="K25" s="50">
        <v>2</v>
      </c>
      <c r="L25" s="61">
        <v>2</v>
      </c>
      <c r="M25" s="50"/>
      <c r="N25" s="50">
        <v>2</v>
      </c>
      <c r="O25" s="50">
        <v>2</v>
      </c>
      <c r="P25" s="61">
        <v>0</v>
      </c>
      <c r="Q25" s="50"/>
      <c r="R25" s="50">
        <v>2</v>
      </c>
      <c r="S25" s="50">
        <v>1</v>
      </c>
      <c r="T25" s="61">
        <v>1</v>
      </c>
      <c r="U25" s="50"/>
      <c r="V25" s="50">
        <v>1</v>
      </c>
      <c r="W25" s="50">
        <v>0</v>
      </c>
      <c r="X25" s="61">
        <v>1</v>
      </c>
      <c r="Y25" s="50"/>
      <c r="Z25" s="50">
        <v>0</v>
      </c>
      <c r="AA25" s="50">
        <v>0</v>
      </c>
      <c r="AB25" s="61">
        <v>0</v>
      </c>
      <c r="AG25" s="37"/>
      <c r="AH25" s="37">
        <v>8589</v>
      </c>
      <c r="AI25" s="37">
        <v>4432</v>
      </c>
      <c r="AJ25" s="37">
        <v>4157</v>
      </c>
      <c r="AK25" s="37"/>
      <c r="AL25" s="37">
        <v>1304</v>
      </c>
      <c r="AM25" s="37">
        <v>707</v>
      </c>
      <c r="AN25" s="37">
        <v>597</v>
      </c>
      <c r="AO25" s="37"/>
      <c r="AP25" s="37">
        <v>1322</v>
      </c>
      <c r="AQ25" s="37">
        <v>687</v>
      </c>
      <c r="AR25" s="37">
        <v>635</v>
      </c>
      <c r="AS25" s="37"/>
      <c r="AT25" s="37">
        <v>1639</v>
      </c>
      <c r="AU25" s="37">
        <v>858</v>
      </c>
      <c r="AV25" s="37">
        <v>781</v>
      </c>
      <c r="AW25" s="37"/>
      <c r="AX25" s="37">
        <v>1571</v>
      </c>
      <c r="AY25" s="37">
        <v>781</v>
      </c>
      <c r="AZ25" s="37">
        <v>790</v>
      </c>
      <c r="BA25" s="37"/>
      <c r="BB25" s="37">
        <v>1391</v>
      </c>
      <c r="BC25" s="37">
        <v>714</v>
      </c>
      <c r="BD25" s="37">
        <v>677</v>
      </c>
      <c r="BE25" s="37"/>
      <c r="BF25" s="37">
        <v>1362</v>
      </c>
      <c r="BG25" s="37">
        <v>685</v>
      </c>
      <c r="BH25" s="1">
        <v>677</v>
      </c>
    </row>
    <row r="26" spans="1:60" x14ac:dyDescent="0.25">
      <c r="A26" s="1" t="s">
        <v>54</v>
      </c>
      <c r="B26" s="50">
        <v>13</v>
      </c>
      <c r="C26" s="50">
        <v>11</v>
      </c>
      <c r="D26" s="50">
        <v>2</v>
      </c>
      <c r="E26" s="50"/>
      <c r="F26" s="50">
        <v>0</v>
      </c>
      <c r="G26" s="50">
        <v>0</v>
      </c>
      <c r="H26" s="61">
        <v>0</v>
      </c>
      <c r="I26" s="50"/>
      <c r="J26" s="50">
        <v>4</v>
      </c>
      <c r="K26" s="50">
        <v>4</v>
      </c>
      <c r="L26" s="61">
        <v>0</v>
      </c>
      <c r="M26" s="50"/>
      <c r="N26" s="50">
        <v>3</v>
      </c>
      <c r="O26" s="50">
        <v>2</v>
      </c>
      <c r="P26" s="61">
        <v>1</v>
      </c>
      <c r="Q26" s="50"/>
      <c r="R26" s="50">
        <v>2</v>
      </c>
      <c r="S26" s="50">
        <v>2</v>
      </c>
      <c r="T26" s="61">
        <v>0</v>
      </c>
      <c r="U26" s="50"/>
      <c r="V26" s="50">
        <v>4</v>
      </c>
      <c r="W26" s="50">
        <v>3</v>
      </c>
      <c r="X26" s="61">
        <v>1</v>
      </c>
      <c r="Y26" s="50"/>
      <c r="Z26" s="50">
        <v>0</v>
      </c>
      <c r="AA26" s="50">
        <v>0</v>
      </c>
      <c r="AB26" s="61">
        <v>0</v>
      </c>
      <c r="AG26" s="37"/>
      <c r="AH26" s="37">
        <v>13081</v>
      </c>
      <c r="AI26" s="37">
        <v>6743</v>
      </c>
      <c r="AJ26" s="37">
        <v>6338</v>
      </c>
      <c r="AK26" s="37"/>
      <c r="AL26" s="37">
        <v>2082</v>
      </c>
      <c r="AM26" s="37">
        <v>1044</v>
      </c>
      <c r="AN26" s="37">
        <v>1038</v>
      </c>
      <c r="AO26" s="37"/>
      <c r="AP26" s="37">
        <v>2024</v>
      </c>
      <c r="AQ26" s="37">
        <v>1031</v>
      </c>
      <c r="AR26" s="37">
        <v>993</v>
      </c>
      <c r="AS26" s="37"/>
      <c r="AT26" s="37">
        <v>2464</v>
      </c>
      <c r="AU26" s="37">
        <v>1274</v>
      </c>
      <c r="AV26" s="37">
        <v>1190</v>
      </c>
      <c r="AW26" s="37"/>
      <c r="AX26" s="37">
        <v>2317</v>
      </c>
      <c r="AY26" s="37">
        <v>1193</v>
      </c>
      <c r="AZ26" s="37">
        <v>1124</v>
      </c>
      <c r="BA26" s="37"/>
      <c r="BB26" s="37">
        <v>2051</v>
      </c>
      <c r="BC26" s="37">
        <v>1080</v>
      </c>
      <c r="BD26" s="37">
        <v>971</v>
      </c>
      <c r="BE26" s="37"/>
      <c r="BF26" s="37">
        <v>2143</v>
      </c>
      <c r="BG26" s="37">
        <v>1121</v>
      </c>
      <c r="BH26" s="1">
        <v>1022</v>
      </c>
    </row>
    <row r="27" spans="1:60" x14ac:dyDescent="0.25">
      <c r="A27" s="1" t="s">
        <v>55</v>
      </c>
      <c r="B27" s="50">
        <v>3</v>
      </c>
      <c r="C27" s="50">
        <v>2</v>
      </c>
      <c r="D27" s="50">
        <v>1</v>
      </c>
      <c r="E27" s="50"/>
      <c r="F27" s="50">
        <v>0</v>
      </c>
      <c r="G27" s="50">
        <v>0</v>
      </c>
      <c r="H27" s="61">
        <v>0</v>
      </c>
      <c r="I27" s="50"/>
      <c r="J27" s="50">
        <v>0</v>
      </c>
      <c r="K27" s="50">
        <v>0</v>
      </c>
      <c r="L27" s="61">
        <v>0</v>
      </c>
      <c r="M27" s="50"/>
      <c r="N27" s="50">
        <v>1</v>
      </c>
      <c r="O27" s="50">
        <v>1</v>
      </c>
      <c r="P27" s="61">
        <v>0</v>
      </c>
      <c r="Q27" s="50"/>
      <c r="R27" s="50">
        <v>1</v>
      </c>
      <c r="S27" s="50">
        <v>0</v>
      </c>
      <c r="T27" s="61">
        <v>1</v>
      </c>
      <c r="U27" s="50"/>
      <c r="V27" s="50">
        <v>1</v>
      </c>
      <c r="W27" s="50">
        <v>1</v>
      </c>
      <c r="X27" s="61">
        <v>0</v>
      </c>
      <c r="Y27" s="50"/>
      <c r="Z27" s="50">
        <v>0</v>
      </c>
      <c r="AA27" s="50">
        <v>0</v>
      </c>
      <c r="AB27" s="61">
        <v>0</v>
      </c>
      <c r="AG27" s="37"/>
      <c r="AH27" s="37">
        <v>7498</v>
      </c>
      <c r="AI27" s="37">
        <v>3856</v>
      </c>
      <c r="AJ27" s="37">
        <v>3642</v>
      </c>
      <c r="AK27" s="37"/>
      <c r="AL27" s="37">
        <v>1202</v>
      </c>
      <c r="AM27" s="37">
        <v>608</v>
      </c>
      <c r="AN27" s="37">
        <v>594</v>
      </c>
      <c r="AO27" s="37"/>
      <c r="AP27" s="37">
        <v>1136</v>
      </c>
      <c r="AQ27" s="37">
        <v>577</v>
      </c>
      <c r="AR27" s="37">
        <v>559</v>
      </c>
      <c r="AS27" s="37"/>
      <c r="AT27" s="37">
        <v>1319</v>
      </c>
      <c r="AU27" s="37">
        <v>648</v>
      </c>
      <c r="AV27" s="37">
        <v>671</v>
      </c>
      <c r="AW27" s="37"/>
      <c r="AX27" s="37">
        <v>1381</v>
      </c>
      <c r="AY27" s="37">
        <v>729</v>
      </c>
      <c r="AZ27" s="37">
        <v>652</v>
      </c>
      <c r="BA27" s="37"/>
      <c r="BB27" s="37">
        <v>1208</v>
      </c>
      <c r="BC27" s="37">
        <v>628</v>
      </c>
      <c r="BD27" s="37">
        <v>580</v>
      </c>
      <c r="BE27" s="37"/>
      <c r="BF27" s="37">
        <v>1252</v>
      </c>
      <c r="BG27" s="37">
        <v>666</v>
      </c>
      <c r="BH27" s="1">
        <v>586</v>
      </c>
    </row>
    <row r="28" spans="1:60" x14ac:dyDescent="0.25">
      <c r="A28" s="1" t="s">
        <v>56</v>
      </c>
      <c r="B28" s="50">
        <v>5</v>
      </c>
      <c r="C28" s="50">
        <v>4</v>
      </c>
      <c r="D28" s="50">
        <v>1</v>
      </c>
      <c r="E28" s="50"/>
      <c r="F28" s="50">
        <v>0</v>
      </c>
      <c r="G28" s="50">
        <v>0</v>
      </c>
      <c r="H28" s="61">
        <v>0</v>
      </c>
      <c r="I28" s="50"/>
      <c r="J28" s="50">
        <v>3</v>
      </c>
      <c r="K28" s="50">
        <v>2</v>
      </c>
      <c r="L28" s="61">
        <v>1</v>
      </c>
      <c r="M28" s="50"/>
      <c r="N28" s="50">
        <v>1</v>
      </c>
      <c r="O28" s="50">
        <v>1</v>
      </c>
      <c r="P28" s="61">
        <v>0</v>
      </c>
      <c r="Q28" s="50"/>
      <c r="R28" s="50">
        <v>1</v>
      </c>
      <c r="S28" s="50">
        <v>1</v>
      </c>
      <c r="T28" s="61">
        <v>0</v>
      </c>
      <c r="U28" s="50"/>
      <c r="V28" s="50">
        <v>0</v>
      </c>
      <c r="W28" s="50">
        <v>0</v>
      </c>
      <c r="X28" s="61">
        <v>0</v>
      </c>
      <c r="Y28" s="50"/>
      <c r="Z28" s="50">
        <v>0</v>
      </c>
      <c r="AA28" s="50">
        <v>0</v>
      </c>
      <c r="AB28" s="61">
        <v>0</v>
      </c>
      <c r="AG28" s="37"/>
      <c r="AH28" s="37">
        <v>11446</v>
      </c>
      <c r="AI28" s="37">
        <v>5902</v>
      </c>
      <c r="AJ28" s="37">
        <v>5544</v>
      </c>
      <c r="AK28" s="37"/>
      <c r="AL28" s="37">
        <v>1818</v>
      </c>
      <c r="AM28" s="37">
        <v>922</v>
      </c>
      <c r="AN28" s="37">
        <v>896</v>
      </c>
      <c r="AO28" s="37"/>
      <c r="AP28" s="37">
        <v>1824</v>
      </c>
      <c r="AQ28" s="37">
        <v>917</v>
      </c>
      <c r="AR28" s="37">
        <v>907</v>
      </c>
      <c r="AS28" s="37"/>
      <c r="AT28" s="37">
        <v>2043</v>
      </c>
      <c r="AU28" s="37">
        <v>1073</v>
      </c>
      <c r="AV28" s="37">
        <v>970</v>
      </c>
      <c r="AW28" s="37"/>
      <c r="AX28" s="37">
        <v>2059</v>
      </c>
      <c r="AY28" s="37">
        <v>1030</v>
      </c>
      <c r="AZ28" s="37">
        <v>1029</v>
      </c>
      <c r="BA28" s="37"/>
      <c r="BB28" s="37">
        <v>1812</v>
      </c>
      <c r="BC28" s="37">
        <v>938</v>
      </c>
      <c r="BD28" s="37">
        <v>874</v>
      </c>
      <c r="BE28" s="37"/>
      <c r="BF28" s="37">
        <v>1890</v>
      </c>
      <c r="BG28" s="37">
        <v>1022</v>
      </c>
      <c r="BH28" s="1">
        <v>868</v>
      </c>
    </row>
    <row r="29" spans="1:60" x14ac:dyDescent="0.25">
      <c r="A29" s="1" t="s">
        <v>57</v>
      </c>
      <c r="B29" s="50">
        <v>6</v>
      </c>
      <c r="C29" s="50">
        <v>6</v>
      </c>
      <c r="D29" s="50">
        <v>0</v>
      </c>
      <c r="E29" s="50"/>
      <c r="F29" s="50">
        <v>1</v>
      </c>
      <c r="G29" s="50">
        <v>1</v>
      </c>
      <c r="H29" s="61">
        <v>0</v>
      </c>
      <c r="I29" s="50"/>
      <c r="J29" s="50">
        <v>3</v>
      </c>
      <c r="K29" s="50">
        <v>3</v>
      </c>
      <c r="L29" s="61">
        <v>0</v>
      </c>
      <c r="M29" s="50"/>
      <c r="N29" s="50">
        <v>0</v>
      </c>
      <c r="O29" s="50">
        <v>0</v>
      </c>
      <c r="P29" s="61">
        <v>0</v>
      </c>
      <c r="Q29" s="50"/>
      <c r="R29" s="50">
        <v>1</v>
      </c>
      <c r="S29" s="50">
        <v>1</v>
      </c>
      <c r="T29" s="61">
        <v>0</v>
      </c>
      <c r="U29" s="50"/>
      <c r="V29" s="50">
        <v>1</v>
      </c>
      <c r="W29" s="50">
        <v>1</v>
      </c>
      <c r="X29" s="61">
        <v>0</v>
      </c>
      <c r="Y29" s="50"/>
      <c r="Z29" s="50">
        <v>0</v>
      </c>
      <c r="AA29" s="50">
        <v>0</v>
      </c>
      <c r="AB29" s="61">
        <v>0</v>
      </c>
      <c r="AG29" s="37"/>
      <c r="AH29" s="37">
        <v>6998</v>
      </c>
      <c r="AI29" s="37">
        <v>3575</v>
      </c>
      <c r="AJ29" s="37">
        <v>3423</v>
      </c>
      <c r="AK29" s="37"/>
      <c r="AL29" s="37">
        <v>1085</v>
      </c>
      <c r="AM29" s="37">
        <v>548</v>
      </c>
      <c r="AN29" s="37">
        <v>537</v>
      </c>
      <c r="AO29" s="37"/>
      <c r="AP29" s="37">
        <v>1112</v>
      </c>
      <c r="AQ29" s="37">
        <v>580</v>
      </c>
      <c r="AR29" s="37">
        <v>532</v>
      </c>
      <c r="AS29" s="37"/>
      <c r="AT29" s="37">
        <v>1356</v>
      </c>
      <c r="AU29" s="37">
        <v>699</v>
      </c>
      <c r="AV29" s="37">
        <v>657</v>
      </c>
      <c r="AW29" s="37"/>
      <c r="AX29" s="37">
        <v>1218</v>
      </c>
      <c r="AY29" s="37">
        <v>604</v>
      </c>
      <c r="AZ29" s="37">
        <v>614</v>
      </c>
      <c r="BA29" s="37"/>
      <c r="BB29" s="37">
        <v>1072</v>
      </c>
      <c r="BC29" s="37">
        <v>551</v>
      </c>
      <c r="BD29" s="37">
        <v>521</v>
      </c>
      <c r="BE29" s="37"/>
      <c r="BF29" s="37">
        <v>1155</v>
      </c>
      <c r="BG29" s="37">
        <v>593</v>
      </c>
      <c r="BH29" s="1">
        <v>562</v>
      </c>
    </row>
    <row r="30" spans="1:60" x14ac:dyDescent="0.25">
      <c r="A30" s="1" t="s">
        <v>58</v>
      </c>
      <c r="B30" s="50">
        <v>7</v>
      </c>
      <c r="C30" s="50">
        <v>4</v>
      </c>
      <c r="D30" s="50">
        <v>3</v>
      </c>
      <c r="E30" s="50"/>
      <c r="F30" s="50">
        <v>1</v>
      </c>
      <c r="G30" s="50">
        <v>1</v>
      </c>
      <c r="H30" s="61">
        <v>0</v>
      </c>
      <c r="I30" s="50"/>
      <c r="J30" s="50">
        <v>3</v>
      </c>
      <c r="K30" s="50">
        <v>2</v>
      </c>
      <c r="L30" s="61">
        <v>1</v>
      </c>
      <c r="M30" s="50"/>
      <c r="N30" s="50">
        <v>0</v>
      </c>
      <c r="O30" s="50">
        <v>0</v>
      </c>
      <c r="P30" s="61">
        <v>0</v>
      </c>
      <c r="Q30" s="50"/>
      <c r="R30" s="50">
        <v>0</v>
      </c>
      <c r="S30" s="50">
        <v>0</v>
      </c>
      <c r="T30" s="61">
        <v>0</v>
      </c>
      <c r="U30" s="50"/>
      <c r="V30" s="50">
        <v>1</v>
      </c>
      <c r="W30" s="50">
        <v>0</v>
      </c>
      <c r="X30" s="61">
        <v>1</v>
      </c>
      <c r="Y30" s="50"/>
      <c r="Z30" s="50">
        <v>2</v>
      </c>
      <c r="AA30" s="50">
        <v>1</v>
      </c>
      <c r="AB30" s="61">
        <v>1</v>
      </c>
      <c r="AG30" s="37"/>
      <c r="AH30" s="37">
        <v>14541</v>
      </c>
      <c r="AI30" s="37">
        <v>7508</v>
      </c>
      <c r="AJ30" s="37">
        <v>7033</v>
      </c>
      <c r="AK30" s="37"/>
      <c r="AL30" s="37">
        <v>2276</v>
      </c>
      <c r="AM30" s="37">
        <v>1194</v>
      </c>
      <c r="AN30" s="37">
        <v>1082</v>
      </c>
      <c r="AO30" s="37"/>
      <c r="AP30" s="37">
        <v>2300</v>
      </c>
      <c r="AQ30" s="37">
        <v>1184</v>
      </c>
      <c r="AR30" s="37">
        <v>1116</v>
      </c>
      <c r="AS30" s="37"/>
      <c r="AT30" s="37">
        <v>2846</v>
      </c>
      <c r="AU30" s="37">
        <v>1503</v>
      </c>
      <c r="AV30" s="37">
        <v>1343</v>
      </c>
      <c r="AW30" s="37"/>
      <c r="AX30" s="37">
        <v>2533</v>
      </c>
      <c r="AY30" s="37">
        <v>1317</v>
      </c>
      <c r="AZ30" s="37">
        <v>1216</v>
      </c>
      <c r="BA30" s="37"/>
      <c r="BB30" s="37">
        <v>2232</v>
      </c>
      <c r="BC30" s="37">
        <v>1125</v>
      </c>
      <c r="BD30" s="37">
        <v>1107</v>
      </c>
      <c r="BE30" s="37"/>
      <c r="BF30" s="37">
        <v>2354</v>
      </c>
      <c r="BG30" s="37">
        <v>1185</v>
      </c>
      <c r="BH30" s="1">
        <v>1169</v>
      </c>
    </row>
    <row r="31" spans="1:60" x14ac:dyDescent="0.25">
      <c r="A31" s="1" t="s">
        <v>59</v>
      </c>
      <c r="B31" s="50">
        <v>5</v>
      </c>
      <c r="C31" s="50">
        <v>5</v>
      </c>
      <c r="D31" s="50">
        <v>0</v>
      </c>
      <c r="E31" s="50"/>
      <c r="F31" s="50">
        <v>0</v>
      </c>
      <c r="G31" s="50">
        <v>0</v>
      </c>
      <c r="H31" s="61">
        <v>0</v>
      </c>
      <c r="I31" s="50"/>
      <c r="J31" s="50">
        <v>3</v>
      </c>
      <c r="K31" s="50">
        <v>3</v>
      </c>
      <c r="L31" s="61">
        <v>0</v>
      </c>
      <c r="M31" s="50"/>
      <c r="N31" s="50">
        <v>1</v>
      </c>
      <c r="O31" s="50">
        <v>1</v>
      </c>
      <c r="P31" s="61">
        <v>0</v>
      </c>
      <c r="Q31" s="50"/>
      <c r="R31" s="50">
        <v>0</v>
      </c>
      <c r="S31" s="50">
        <v>0</v>
      </c>
      <c r="T31" s="61">
        <v>0</v>
      </c>
      <c r="U31" s="50"/>
      <c r="V31" s="50">
        <v>0</v>
      </c>
      <c r="W31" s="50">
        <v>0</v>
      </c>
      <c r="X31" s="61">
        <v>0</v>
      </c>
      <c r="Y31" s="50"/>
      <c r="Z31" s="50">
        <v>1</v>
      </c>
      <c r="AA31" s="50">
        <v>1</v>
      </c>
      <c r="AB31" s="61">
        <v>0</v>
      </c>
      <c r="AG31" s="37"/>
      <c r="AH31" s="37">
        <v>14616</v>
      </c>
      <c r="AI31" s="37">
        <v>7625</v>
      </c>
      <c r="AJ31" s="37">
        <v>6991</v>
      </c>
      <c r="AK31" s="37"/>
      <c r="AL31" s="37">
        <v>2228</v>
      </c>
      <c r="AM31" s="37">
        <v>1164</v>
      </c>
      <c r="AN31" s="37">
        <v>1064</v>
      </c>
      <c r="AO31" s="37"/>
      <c r="AP31" s="37">
        <v>2189</v>
      </c>
      <c r="AQ31" s="37">
        <v>1131</v>
      </c>
      <c r="AR31" s="37">
        <v>1058</v>
      </c>
      <c r="AS31" s="37"/>
      <c r="AT31" s="37">
        <v>2953</v>
      </c>
      <c r="AU31" s="37">
        <v>1547</v>
      </c>
      <c r="AV31" s="37">
        <v>1406</v>
      </c>
      <c r="AW31" s="37"/>
      <c r="AX31" s="37">
        <v>2633</v>
      </c>
      <c r="AY31" s="37">
        <v>1344</v>
      </c>
      <c r="AZ31" s="37">
        <v>1289</v>
      </c>
      <c r="BA31" s="37"/>
      <c r="BB31" s="37">
        <v>2269</v>
      </c>
      <c r="BC31" s="37">
        <v>1214</v>
      </c>
      <c r="BD31" s="37">
        <v>1055</v>
      </c>
      <c r="BE31" s="37"/>
      <c r="BF31" s="37">
        <v>2344</v>
      </c>
      <c r="BG31" s="37">
        <v>1225</v>
      </c>
      <c r="BH31" s="1">
        <v>1119</v>
      </c>
    </row>
    <row r="32" spans="1:60" x14ac:dyDescent="0.25">
      <c r="A32" s="1" t="s">
        <v>60</v>
      </c>
      <c r="B32" s="50">
        <v>8</v>
      </c>
      <c r="C32" s="50">
        <v>6</v>
      </c>
      <c r="D32" s="50">
        <v>2</v>
      </c>
      <c r="E32" s="50"/>
      <c r="F32" s="50">
        <v>0</v>
      </c>
      <c r="G32" s="50">
        <v>0</v>
      </c>
      <c r="H32" s="61">
        <v>0</v>
      </c>
      <c r="I32" s="50"/>
      <c r="J32" s="50">
        <v>2</v>
      </c>
      <c r="K32" s="50">
        <v>1</v>
      </c>
      <c r="L32" s="61">
        <v>1</v>
      </c>
      <c r="M32" s="50"/>
      <c r="N32" s="50">
        <v>4</v>
      </c>
      <c r="O32" s="50">
        <v>3</v>
      </c>
      <c r="P32" s="61">
        <v>1</v>
      </c>
      <c r="Q32" s="50"/>
      <c r="R32" s="50">
        <v>1</v>
      </c>
      <c r="S32" s="50">
        <v>1</v>
      </c>
      <c r="T32" s="61">
        <v>0</v>
      </c>
      <c r="U32" s="50"/>
      <c r="V32" s="50">
        <v>1</v>
      </c>
      <c r="W32" s="50">
        <v>1</v>
      </c>
      <c r="X32" s="61">
        <v>0</v>
      </c>
      <c r="Y32" s="50"/>
      <c r="Z32" s="50">
        <v>0</v>
      </c>
      <c r="AA32" s="50">
        <v>0</v>
      </c>
      <c r="AB32" s="61">
        <v>0</v>
      </c>
      <c r="AG32" s="37"/>
      <c r="AH32" s="37">
        <v>8215</v>
      </c>
      <c r="AI32" s="37">
        <v>4270</v>
      </c>
      <c r="AJ32" s="37">
        <v>3945</v>
      </c>
      <c r="AK32" s="37"/>
      <c r="AL32" s="37">
        <v>1223</v>
      </c>
      <c r="AM32" s="37">
        <v>625</v>
      </c>
      <c r="AN32" s="37">
        <v>598</v>
      </c>
      <c r="AO32" s="37"/>
      <c r="AP32" s="37">
        <v>1318</v>
      </c>
      <c r="AQ32" s="37">
        <v>701</v>
      </c>
      <c r="AR32" s="37">
        <v>617</v>
      </c>
      <c r="AS32" s="37"/>
      <c r="AT32" s="37">
        <v>1593</v>
      </c>
      <c r="AU32" s="37">
        <v>841</v>
      </c>
      <c r="AV32" s="37">
        <v>752</v>
      </c>
      <c r="AW32" s="37"/>
      <c r="AX32" s="37">
        <v>1498</v>
      </c>
      <c r="AY32" s="37">
        <v>801</v>
      </c>
      <c r="AZ32" s="37">
        <v>697</v>
      </c>
      <c r="BA32" s="37"/>
      <c r="BB32" s="37">
        <v>1267</v>
      </c>
      <c r="BC32" s="37">
        <v>631</v>
      </c>
      <c r="BD32" s="37">
        <v>636</v>
      </c>
      <c r="BE32" s="37"/>
      <c r="BF32" s="37">
        <v>1316</v>
      </c>
      <c r="BG32" s="37">
        <v>671</v>
      </c>
      <c r="BH32" s="1">
        <v>645</v>
      </c>
    </row>
    <row r="33" spans="1:60" x14ac:dyDescent="0.25">
      <c r="A33" s="1" t="s">
        <v>61</v>
      </c>
      <c r="B33" s="50">
        <v>14</v>
      </c>
      <c r="C33" s="50">
        <v>6</v>
      </c>
      <c r="D33" s="50">
        <v>8</v>
      </c>
      <c r="E33" s="50"/>
      <c r="F33" s="50">
        <v>0</v>
      </c>
      <c r="G33" s="50">
        <v>0</v>
      </c>
      <c r="H33" s="61">
        <v>0</v>
      </c>
      <c r="I33" s="50"/>
      <c r="J33" s="50">
        <v>8</v>
      </c>
      <c r="K33" s="50">
        <v>3</v>
      </c>
      <c r="L33" s="61">
        <v>5</v>
      </c>
      <c r="M33" s="50"/>
      <c r="N33" s="50">
        <v>1</v>
      </c>
      <c r="O33" s="50">
        <v>1</v>
      </c>
      <c r="P33" s="61">
        <v>0</v>
      </c>
      <c r="Q33" s="50"/>
      <c r="R33" s="50">
        <v>4</v>
      </c>
      <c r="S33" s="50">
        <v>1</v>
      </c>
      <c r="T33" s="61">
        <v>3</v>
      </c>
      <c r="U33" s="50"/>
      <c r="V33" s="50">
        <v>1</v>
      </c>
      <c r="W33" s="50">
        <v>1</v>
      </c>
      <c r="X33" s="61">
        <v>0</v>
      </c>
      <c r="Y33" s="50"/>
      <c r="Z33" s="50">
        <v>0</v>
      </c>
      <c r="AA33" s="50">
        <v>0</v>
      </c>
      <c r="AB33" s="61">
        <v>0</v>
      </c>
      <c r="AG33" s="37"/>
      <c r="AH33" s="37">
        <v>8920</v>
      </c>
      <c r="AI33" s="37">
        <v>4632</v>
      </c>
      <c r="AJ33" s="37">
        <v>4288</v>
      </c>
      <c r="AK33" s="37"/>
      <c r="AL33" s="37">
        <v>1351</v>
      </c>
      <c r="AM33" s="37">
        <v>703</v>
      </c>
      <c r="AN33" s="37">
        <v>648</v>
      </c>
      <c r="AO33" s="37"/>
      <c r="AP33" s="37">
        <v>1356</v>
      </c>
      <c r="AQ33" s="37">
        <v>696</v>
      </c>
      <c r="AR33" s="37">
        <v>660</v>
      </c>
      <c r="AS33" s="37"/>
      <c r="AT33" s="37">
        <v>1752</v>
      </c>
      <c r="AU33" s="37">
        <v>933</v>
      </c>
      <c r="AV33" s="37">
        <v>819</v>
      </c>
      <c r="AW33" s="37"/>
      <c r="AX33" s="37">
        <v>1637</v>
      </c>
      <c r="AY33" s="37">
        <v>839</v>
      </c>
      <c r="AZ33" s="37">
        <v>798</v>
      </c>
      <c r="BA33" s="37"/>
      <c r="BB33" s="37">
        <v>1429</v>
      </c>
      <c r="BC33" s="37">
        <v>733</v>
      </c>
      <c r="BD33" s="37">
        <v>696</v>
      </c>
      <c r="BE33" s="37"/>
      <c r="BF33" s="37">
        <v>1395</v>
      </c>
      <c r="BG33" s="37">
        <v>728</v>
      </c>
      <c r="BH33" s="1">
        <v>667</v>
      </c>
    </row>
    <row r="34" spans="1:60" x14ac:dyDescent="0.25">
      <c r="A34" s="1" t="s">
        <v>62</v>
      </c>
      <c r="B34" s="50">
        <v>10</v>
      </c>
      <c r="C34" s="50">
        <v>5</v>
      </c>
      <c r="D34" s="50">
        <v>5</v>
      </c>
      <c r="E34" s="50"/>
      <c r="F34" s="50">
        <v>0</v>
      </c>
      <c r="G34" s="50">
        <v>0</v>
      </c>
      <c r="H34" s="61">
        <v>0</v>
      </c>
      <c r="I34" s="50"/>
      <c r="J34" s="50">
        <v>2</v>
      </c>
      <c r="K34" s="50">
        <v>1</v>
      </c>
      <c r="L34" s="61">
        <v>1</v>
      </c>
      <c r="M34" s="50"/>
      <c r="N34" s="50">
        <v>3</v>
      </c>
      <c r="O34" s="50">
        <v>1</v>
      </c>
      <c r="P34" s="61">
        <v>2</v>
      </c>
      <c r="Q34" s="50"/>
      <c r="R34" s="50">
        <v>2</v>
      </c>
      <c r="S34" s="50">
        <v>2</v>
      </c>
      <c r="T34" s="61">
        <v>0</v>
      </c>
      <c r="U34" s="50"/>
      <c r="V34" s="50">
        <v>3</v>
      </c>
      <c r="W34" s="50">
        <v>1</v>
      </c>
      <c r="X34" s="61">
        <v>2</v>
      </c>
      <c r="Y34" s="50"/>
      <c r="Z34" s="50">
        <v>0</v>
      </c>
      <c r="AA34" s="50">
        <v>0</v>
      </c>
      <c r="AB34" s="61">
        <v>0</v>
      </c>
      <c r="AG34" s="37"/>
      <c r="AH34" s="37">
        <v>3026</v>
      </c>
      <c r="AI34" s="37">
        <v>1571</v>
      </c>
      <c r="AJ34" s="37">
        <v>1455</v>
      </c>
      <c r="AK34" s="37"/>
      <c r="AL34" s="37">
        <v>486</v>
      </c>
      <c r="AM34" s="37">
        <v>261</v>
      </c>
      <c r="AN34" s="37">
        <v>225</v>
      </c>
      <c r="AO34" s="37"/>
      <c r="AP34" s="37">
        <v>501</v>
      </c>
      <c r="AQ34" s="37">
        <v>246</v>
      </c>
      <c r="AR34" s="37">
        <v>255</v>
      </c>
      <c r="AS34" s="37"/>
      <c r="AT34" s="37">
        <v>594</v>
      </c>
      <c r="AU34" s="37">
        <v>317</v>
      </c>
      <c r="AV34" s="37">
        <v>277</v>
      </c>
      <c r="AW34" s="37"/>
      <c r="AX34" s="37">
        <v>531</v>
      </c>
      <c r="AY34" s="37">
        <v>271</v>
      </c>
      <c r="AZ34" s="37">
        <v>260</v>
      </c>
      <c r="BA34" s="37"/>
      <c r="BB34" s="37">
        <v>447</v>
      </c>
      <c r="BC34" s="37">
        <v>234</v>
      </c>
      <c r="BD34" s="37">
        <v>213</v>
      </c>
      <c r="BE34" s="37"/>
      <c r="BF34" s="37">
        <v>467</v>
      </c>
      <c r="BG34" s="37">
        <v>242</v>
      </c>
      <c r="BH34" s="1">
        <v>225</v>
      </c>
    </row>
    <row r="35" spans="1:60" x14ac:dyDescent="0.25">
      <c r="A35" s="1" t="s">
        <v>63</v>
      </c>
      <c r="B35" s="50">
        <v>13</v>
      </c>
      <c r="C35" s="50">
        <v>10</v>
      </c>
      <c r="D35" s="50">
        <v>3</v>
      </c>
      <c r="E35" s="50"/>
      <c r="F35" s="50">
        <v>3</v>
      </c>
      <c r="G35" s="50">
        <v>3</v>
      </c>
      <c r="H35" s="61">
        <v>0</v>
      </c>
      <c r="I35" s="50"/>
      <c r="J35" s="50">
        <v>4</v>
      </c>
      <c r="K35" s="50">
        <v>2</v>
      </c>
      <c r="L35" s="61">
        <v>2</v>
      </c>
      <c r="M35" s="50"/>
      <c r="N35" s="50">
        <v>2</v>
      </c>
      <c r="O35" s="50">
        <v>2</v>
      </c>
      <c r="P35" s="61">
        <v>0</v>
      </c>
      <c r="Q35" s="50"/>
      <c r="R35" s="50">
        <v>2</v>
      </c>
      <c r="S35" s="50">
        <v>2</v>
      </c>
      <c r="T35" s="61">
        <v>0</v>
      </c>
      <c r="U35" s="50"/>
      <c r="V35" s="50">
        <v>1</v>
      </c>
      <c r="W35" s="50">
        <v>1</v>
      </c>
      <c r="X35" s="61">
        <v>0</v>
      </c>
      <c r="Y35" s="50"/>
      <c r="Z35" s="50">
        <v>1</v>
      </c>
      <c r="AA35" s="50">
        <v>0</v>
      </c>
      <c r="AB35" s="61">
        <v>1</v>
      </c>
      <c r="AG35" s="37"/>
      <c r="AH35" s="37">
        <v>26700</v>
      </c>
      <c r="AI35" s="37">
        <v>13835</v>
      </c>
      <c r="AJ35" s="37">
        <v>12865</v>
      </c>
      <c r="AK35" s="37"/>
      <c r="AL35" s="37">
        <v>4176</v>
      </c>
      <c r="AM35" s="37">
        <v>2193</v>
      </c>
      <c r="AN35" s="37">
        <v>1983</v>
      </c>
      <c r="AO35" s="37"/>
      <c r="AP35" s="37">
        <v>4352</v>
      </c>
      <c r="AQ35" s="37">
        <v>2265</v>
      </c>
      <c r="AR35" s="37">
        <v>2087</v>
      </c>
      <c r="AS35" s="37"/>
      <c r="AT35" s="37">
        <v>5118</v>
      </c>
      <c r="AU35" s="37">
        <v>2637</v>
      </c>
      <c r="AV35" s="37">
        <v>2481</v>
      </c>
      <c r="AW35" s="37"/>
      <c r="AX35" s="37">
        <v>4779</v>
      </c>
      <c r="AY35" s="37">
        <v>2472</v>
      </c>
      <c r="AZ35" s="37">
        <v>2307</v>
      </c>
      <c r="BA35" s="37"/>
      <c r="BB35" s="37">
        <v>4065</v>
      </c>
      <c r="BC35" s="37">
        <v>2088</v>
      </c>
      <c r="BD35" s="37">
        <v>1977</v>
      </c>
      <c r="BE35" s="37"/>
      <c r="BF35" s="37">
        <v>4210</v>
      </c>
      <c r="BG35" s="37">
        <v>2180</v>
      </c>
      <c r="BH35" s="1">
        <v>2030</v>
      </c>
    </row>
    <row r="36" spans="1:60" x14ac:dyDescent="0.25">
      <c r="A36" s="1" t="s">
        <v>64</v>
      </c>
      <c r="B36" s="50">
        <v>37</v>
      </c>
      <c r="C36" s="50">
        <v>24</v>
      </c>
      <c r="D36" s="50">
        <v>13</v>
      </c>
      <c r="E36" s="50"/>
      <c r="F36" s="50">
        <v>2</v>
      </c>
      <c r="G36" s="50">
        <v>1</v>
      </c>
      <c r="H36" s="61">
        <v>1</v>
      </c>
      <c r="I36" s="50"/>
      <c r="J36" s="50">
        <v>12</v>
      </c>
      <c r="K36" s="50">
        <v>8</v>
      </c>
      <c r="L36" s="61">
        <v>4</v>
      </c>
      <c r="M36" s="50"/>
      <c r="N36" s="50">
        <v>7</v>
      </c>
      <c r="O36" s="50">
        <v>6</v>
      </c>
      <c r="P36" s="61">
        <v>1</v>
      </c>
      <c r="Q36" s="50"/>
      <c r="R36" s="50">
        <v>3</v>
      </c>
      <c r="S36" s="50">
        <v>0</v>
      </c>
      <c r="T36" s="61">
        <v>3</v>
      </c>
      <c r="U36" s="50"/>
      <c r="V36" s="50">
        <v>8</v>
      </c>
      <c r="W36" s="50">
        <v>7</v>
      </c>
      <c r="X36" s="61">
        <v>1</v>
      </c>
      <c r="Y36" s="50"/>
      <c r="Z36" s="50">
        <v>5</v>
      </c>
      <c r="AA36" s="50">
        <v>2</v>
      </c>
      <c r="AB36" s="61">
        <v>3</v>
      </c>
      <c r="AG36" s="37"/>
      <c r="AH36" s="37">
        <v>21432</v>
      </c>
      <c r="AI36" s="37">
        <v>10970</v>
      </c>
      <c r="AJ36" s="37">
        <v>10462</v>
      </c>
      <c r="AK36" s="37"/>
      <c r="AL36" s="37">
        <v>3387</v>
      </c>
      <c r="AM36" s="37">
        <v>1710</v>
      </c>
      <c r="AN36" s="37">
        <v>1677</v>
      </c>
      <c r="AO36" s="37"/>
      <c r="AP36" s="37">
        <v>3281</v>
      </c>
      <c r="AQ36" s="37">
        <v>1669</v>
      </c>
      <c r="AR36" s="37">
        <v>1612</v>
      </c>
      <c r="AS36" s="37"/>
      <c r="AT36" s="37">
        <v>4014</v>
      </c>
      <c r="AU36" s="37">
        <v>2072</v>
      </c>
      <c r="AV36" s="37">
        <v>1942</v>
      </c>
      <c r="AW36" s="37"/>
      <c r="AX36" s="37">
        <v>3785</v>
      </c>
      <c r="AY36" s="37">
        <v>1926</v>
      </c>
      <c r="AZ36" s="37">
        <v>1859</v>
      </c>
      <c r="BA36" s="37"/>
      <c r="BB36" s="37">
        <v>3509</v>
      </c>
      <c r="BC36" s="37">
        <v>1828</v>
      </c>
      <c r="BD36" s="37">
        <v>1681</v>
      </c>
      <c r="BE36" s="37"/>
      <c r="BF36" s="37">
        <v>3456</v>
      </c>
      <c r="BG36" s="37">
        <v>1765</v>
      </c>
      <c r="BH36" s="1">
        <v>1691</v>
      </c>
    </row>
    <row r="37" spans="1:60" ht="13.5" thickBot="1" x14ac:dyDescent="0.3">
      <c r="A37" s="15" t="s">
        <v>65</v>
      </c>
      <c r="B37" s="62">
        <v>16</v>
      </c>
      <c r="C37" s="62">
        <v>8</v>
      </c>
      <c r="D37" s="62">
        <v>8</v>
      </c>
      <c r="E37" s="62"/>
      <c r="F37" s="62">
        <v>0</v>
      </c>
      <c r="G37" s="62">
        <v>0</v>
      </c>
      <c r="H37" s="63">
        <v>0</v>
      </c>
      <c r="I37" s="62"/>
      <c r="J37" s="62">
        <v>4</v>
      </c>
      <c r="K37" s="62">
        <v>2</v>
      </c>
      <c r="L37" s="63">
        <v>2</v>
      </c>
      <c r="M37" s="62"/>
      <c r="N37" s="62">
        <v>3</v>
      </c>
      <c r="O37" s="62">
        <v>2</v>
      </c>
      <c r="P37" s="63">
        <v>1</v>
      </c>
      <c r="Q37" s="62"/>
      <c r="R37" s="62">
        <v>2</v>
      </c>
      <c r="S37" s="62">
        <v>1</v>
      </c>
      <c r="T37" s="63">
        <v>1</v>
      </c>
      <c r="U37" s="62"/>
      <c r="V37" s="62">
        <v>1</v>
      </c>
      <c r="W37" s="62">
        <v>1</v>
      </c>
      <c r="X37" s="63">
        <v>0</v>
      </c>
      <c r="Y37" s="62"/>
      <c r="Z37" s="62">
        <v>6</v>
      </c>
      <c r="AA37" s="62">
        <v>2</v>
      </c>
      <c r="AB37" s="63">
        <v>4</v>
      </c>
      <c r="AG37" s="37"/>
      <c r="AH37" s="37">
        <v>3871</v>
      </c>
      <c r="AI37" s="37">
        <v>1990</v>
      </c>
      <c r="AJ37" s="37">
        <v>1881</v>
      </c>
      <c r="AK37" s="37"/>
      <c r="AL37" s="37">
        <v>570</v>
      </c>
      <c r="AM37" s="37">
        <v>281</v>
      </c>
      <c r="AN37" s="37">
        <v>289</v>
      </c>
      <c r="AO37" s="37"/>
      <c r="AP37" s="37">
        <v>636</v>
      </c>
      <c r="AQ37" s="37">
        <v>334</v>
      </c>
      <c r="AR37" s="37">
        <v>302</v>
      </c>
      <c r="AS37" s="37"/>
      <c r="AT37" s="37">
        <v>829</v>
      </c>
      <c r="AU37" s="37">
        <v>431</v>
      </c>
      <c r="AV37" s="37">
        <v>398</v>
      </c>
      <c r="AW37" s="37"/>
      <c r="AX37" s="37">
        <v>631</v>
      </c>
      <c r="AY37" s="37">
        <v>329</v>
      </c>
      <c r="AZ37" s="37">
        <v>302</v>
      </c>
      <c r="BA37" s="37"/>
      <c r="BB37" s="37">
        <v>637</v>
      </c>
      <c r="BC37" s="37">
        <v>327</v>
      </c>
      <c r="BD37" s="37">
        <v>310</v>
      </c>
      <c r="BE37" s="37"/>
      <c r="BF37" s="37">
        <v>568</v>
      </c>
      <c r="BG37" s="37">
        <v>288</v>
      </c>
      <c r="BH37" s="1">
        <v>280</v>
      </c>
    </row>
    <row r="38" spans="1:60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60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60" ht="16.5" customHeight="1" thickBot="1" x14ac:dyDescent="0.3">
      <c r="A40" s="8"/>
    </row>
    <row r="41" spans="1:60" s="112" customFormat="1" ht="16.5" thickBot="1" x14ac:dyDescent="0.3">
      <c r="A41" s="240" t="s">
        <v>275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10" t="s">
        <v>158</v>
      </c>
    </row>
    <row r="42" spans="1:60" s="112" customFormat="1" ht="15.75" x14ac:dyDescent="0.25">
      <c r="A42" s="240" t="s">
        <v>66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60" s="112" customFormat="1" ht="15.75" x14ac:dyDescent="0.25">
      <c r="A43" s="240" t="s">
        <v>73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60" s="112" customFormat="1" ht="15.75" x14ac:dyDescent="0.25">
      <c r="A44" s="240" t="s">
        <v>75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60" s="112" customFormat="1" ht="15.75" x14ac:dyDescent="0.25">
      <c r="A45" s="240" t="s">
        <v>78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60" s="112" customFormat="1" ht="16.5" thickBot="1" x14ac:dyDescent="0.3">
      <c r="A46" s="240" t="s">
        <v>205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</row>
    <row r="47" spans="1:60" ht="18" customHeight="1" x14ac:dyDescent="0.25">
      <c r="A47" s="236" t="s">
        <v>330</v>
      </c>
      <c r="B47" s="238" t="s">
        <v>9</v>
      </c>
      <c r="C47" s="238"/>
      <c r="D47" s="238"/>
      <c r="E47" s="180"/>
      <c r="F47" s="238" t="s">
        <v>11</v>
      </c>
      <c r="G47" s="238"/>
      <c r="H47" s="238"/>
      <c r="I47" s="180"/>
      <c r="J47" s="238" t="s">
        <v>12</v>
      </c>
      <c r="K47" s="238"/>
      <c r="L47" s="238"/>
      <c r="M47" s="180"/>
      <c r="N47" s="238" t="s">
        <v>13</v>
      </c>
      <c r="O47" s="238"/>
      <c r="P47" s="238"/>
      <c r="Q47" s="180"/>
      <c r="R47" s="238" t="s">
        <v>15</v>
      </c>
      <c r="S47" s="238"/>
      <c r="T47" s="238"/>
      <c r="U47" s="180"/>
      <c r="V47" s="238" t="s">
        <v>16</v>
      </c>
      <c r="W47" s="238"/>
      <c r="X47" s="238"/>
      <c r="Y47" s="180"/>
      <c r="Z47" s="238" t="s">
        <v>17</v>
      </c>
      <c r="AA47" s="238"/>
      <c r="AB47" s="238"/>
    </row>
    <row r="48" spans="1:60" ht="27" customHeight="1" thickBot="1" x14ac:dyDescent="0.3">
      <c r="A48" s="237"/>
      <c r="B48" s="181" t="s">
        <v>9</v>
      </c>
      <c r="C48" s="182" t="s">
        <v>333</v>
      </c>
      <c r="D48" s="182" t="s">
        <v>334</v>
      </c>
      <c r="E48" s="181"/>
      <c r="F48" s="181" t="s">
        <v>9</v>
      </c>
      <c r="G48" s="182" t="s">
        <v>333</v>
      </c>
      <c r="H48" s="182" t="s">
        <v>334</v>
      </c>
      <c r="I48" s="181"/>
      <c r="J48" s="181" t="s">
        <v>9</v>
      </c>
      <c r="K48" s="182" t="s">
        <v>333</v>
      </c>
      <c r="L48" s="182" t="s">
        <v>334</v>
      </c>
      <c r="M48" s="181"/>
      <c r="N48" s="181" t="s">
        <v>9</v>
      </c>
      <c r="O48" s="182" t="s">
        <v>333</v>
      </c>
      <c r="P48" s="182" t="s">
        <v>334</v>
      </c>
      <c r="Q48" s="181"/>
      <c r="R48" s="181" t="s">
        <v>9</v>
      </c>
      <c r="S48" s="182" t="s">
        <v>333</v>
      </c>
      <c r="T48" s="182" t="s">
        <v>334</v>
      </c>
      <c r="U48" s="181"/>
      <c r="V48" s="181" t="s">
        <v>9</v>
      </c>
      <c r="W48" s="182" t="s">
        <v>333</v>
      </c>
      <c r="X48" s="182" t="s">
        <v>334</v>
      </c>
      <c r="Y48" s="181"/>
      <c r="Z48" s="181" t="s">
        <v>9</v>
      </c>
      <c r="AA48" s="182" t="s">
        <v>333</v>
      </c>
      <c r="AB48" s="182" t="s">
        <v>334</v>
      </c>
    </row>
    <row r="49" spans="1:28" x14ac:dyDescent="0.25">
      <c r="A49" s="5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s="6" customFormat="1" x14ac:dyDescent="0.25">
      <c r="A50" s="46" t="s">
        <v>9</v>
      </c>
      <c r="B50" s="55">
        <f t="shared" ref="B50:B78" si="0">IFERROR(B9/AH9*100,"")</f>
        <v>0.15789852999307691</v>
      </c>
      <c r="C50" s="55">
        <f t="shared" ref="C50:C78" si="1">IFERROR(C9/AI9*100,"")</f>
        <v>0.18022383460212615</v>
      </c>
      <c r="D50" s="55">
        <f t="shared" ref="D50:D78" si="2">IFERROR(D9/AJ9*100,"")</f>
        <v>0.13430596605966957</v>
      </c>
      <c r="E50" s="55" t="str">
        <f t="shared" ref="E50:E78" si="3">IFERROR(E9/AK9*100,"")</f>
        <v/>
      </c>
      <c r="F50" s="55">
        <f t="shared" ref="F50:F78" si="4">IFERROR(F9/AL9*100,"")</f>
        <v>6.5893700842598171E-2</v>
      </c>
      <c r="G50" s="55">
        <f t="shared" ref="G50:G78" si="5">IFERROR(G9/AM9*100,"")</f>
        <v>7.6754385964912283E-2</v>
      </c>
      <c r="H50" s="55">
        <f t="shared" ref="H50:H78" si="6">IFERROR(H9/AN9*100,"")</f>
        <v>5.4524062329612308E-2</v>
      </c>
      <c r="I50" s="55" t="str">
        <f t="shared" ref="I50:I78" si="7">IFERROR(I9/AO9*100,"")</f>
        <v/>
      </c>
      <c r="J50" s="55">
        <f t="shared" ref="J50:J78" si="8">IFERROR(J9/AP9*100,"")</f>
        <v>0.4590145747528116</v>
      </c>
      <c r="K50" s="55">
        <f t="shared" ref="K50:K78" si="9">IFERROR(K9/AQ9*100,"")</f>
        <v>0.51833054370714315</v>
      </c>
      <c r="L50" s="55">
        <f t="shared" ref="L50:L78" si="10">IFERROR(L9/AR9*100,"")</f>
        <v>0.39636145883829021</v>
      </c>
      <c r="M50" s="55" t="str">
        <f t="shared" ref="M50:M78" si="11">IFERROR(M9/AS9*100,"")</f>
        <v/>
      </c>
      <c r="N50" s="55">
        <f t="shared" ref="N50:N78" si="12">IFERROR(N9/AT9*100,"")</f>
        <v>0.16588491019334173</v>
      </c>
      <c r="O50" s="55">
        <f t="shared" ref="O50:O78" si="13">IFERROR(O9/AU9*100,"")</f>
        <v>0.19490586932447396</v>
      </c>
      <c r="P50" s="55">
        <f t="shared" ref="P50:P78" si="14">IFERROR(P9/AV9*100,"")</f>
        <v>0.134879318504496</v>
      </c>
      <c r="Q50" s="55" t="str">
        <f t="shared" ref="Q50:Q78" si="15">IFERROR(Q9/AW9*100,"")</f>
        <v/>
      </c>
      <c r="R50" s="55">
        <f t="shared" ref="R50:R78" si="16">IFERROR(R9/AX9*100,"")</f>
        <v>9.8640531141321541E-2</v>
      </c>
      <c r="S50" s="55">
        <f t="shared" ref="S50:S78" si="17">IFERROR(S9/AY9*100,"")</f>
        <v>0.12364607547356446</v>
      </c>
      <c r="T50" s="55">
        <f t="shared" ref="T50:T78" si="18">IFERROR(T9/AZ9*100,"")</f>
        <v>7.2469394621735642E-2</v>
      </c>
      <c r="U50" s="55" t="str">
        <f t="shared" ref="U50:U78" si="19">IFERROR(U9/BA9*100,"")</f>
        <v/>
      </c>
      <c r="V50" s="55">
        <f t="shared" ref="V50:V78" si="20">IFERROR(V9/BB9*100,"")</f>
        <v>0.1132719208461276</v>
      </c>
      <c r="W50" s="55">
        <f t="shared" ref="W50:W78" si="21">IFERROR(W9/BC9*100,"")</f>
        <v>0.12710517953606609</v>
      </c>
      <c r="X50" s="55">
        <f t="shared" ref="X50:X78" si="22">IFERROR(X9/BD9*100,"")</f>
        <v>9.8561009264734864E-2</v>
      </c>
      <c r="Y50" s="55" t="str">
        <f t="shared" ref="Y50:Y78" si="23">IFERROR(Y9/BE9*100,"")</f>
        <v/>
      </c>
      <c r="Z50" s="55">
        <f t="shared" ref="Z50:Z78" si="24">IFERROR(Z9/BF9*100,"")</f>
        <v>5.2215126320440217E-2</v>
      </c>
      <c r="AA50" s="55">
        <f t="shared" ref="AA50:AA78" si="25">IFERROR(AA9/BG9*100,"")</f>
        <v>4.6888431581963583E-2</v>
      </c>
      <c r="AB50" s="55">
        <f t="shared" ref="AB50:AB78" si="26">IFERROR(AB9/BH9*100,"")</f>
        <v>5.7848052448900893E-2</v>
      </c>
    </row>
    <row r="51" spans="1:28" x14ac:dyDescent="0.25">
      <c r="A51" s="58"/>
      <c r="B51" s="42" t="str">
        <f t="shared" si="0"/>
        <v/>
      </c>
      <c r="C51" s="42" t="str">
        <f t="shared" si="1"/>
        <v/>
      </c>
      <c r="D51" s="42" t="str">
        <f t="shared" si="2"/>
        <v/>
      </c>
      <c r="E51" s="42" t="str">
        <f t="shared" si="3"/>
        <v/>
      </c>
      <c r="F51" s="42" t="str">
        <f t="shared" si="4"/>
        <v/>
      </c>
      <c r="G51" s="42" t="str">
        <f t="shared" si="5"/>
        <v/>
      </c>
      <c r="H51" s="42" t="str">
        <f t="shared" si="6"/>
        <v/>
      </c>
      <c r="I51" s="42" t="str">
        <f t="shared" si="7"/>
        <v/>
      </c>
      <c r="J51" s="42" t="str">
        <f t="shared" si="8"/>
        <v/>
      </c>
      <c r="K51" s="42" t="str">
        <f t="shared" si="9"/>
        <v/>
      </c>
      <c r="L51" s="42" t="str">
        <f t="shared" si="10"/>
        <v/>
      </c>
      <c r="M51" s="42" t="str">
        <f t="shared" si="11"/>
        <v/>
      </c>
      <c r="N51" s="42" t="str">
        <f t="shared" si="12"/>
        <v/>
      </c>
      <c r="O51" s="42" t="str">
        <f t="shared" si="13"/>
        <v/>
      </c>
      <c r="P51" s="42" t="str">
        <f t="shared" si="14"/>
        <v/>
      </c>
      <c r="Q51" s="42" t="str">
        <f t="shared" si="15"/>
        <v/>
      </c>
      <c r="R51" s="42" t="str">
        <f t="shared" si="16"/>
        <v/>
      </c>
      <c r="S51" s="42" t="str">
        <f t="shared" si="17"/>
        <v/>
      </c>
      <c r="T51" s="42" t="str">
        <f t="shared" si="18"/>
        <v/>
      </c>
      <c r="U51" s="42" t="str">
        <f t="shared" si="19"/>
        <v/>
      </c>
      <c r="V51" s="42" t="str">
        <f t="shared" si="20"/>
        <v/>
      </c>
      <c r="W51" s="42" t="str">
        <f t="shared" si="21"/>
        <v/>
      </c>
      <c r="X51" s="42" t="str">
        <f t="shared" si="22"/>
        <v/>
      </c>
      <c r="Y51" s="42" t="str">
        <f t="shared" si="23"/>
        <v/>
      </c>
      <c r="Z51" s="42" t="str">
        <f t="shared" si="24"/>
        <v/>
      </c>
      <c r="AA51" s="42" t="str">
        <f t="shared" si="25"/>
        <v/>
      </c>
      <c r="AB51" s="42" t="str">
        <f t="shared" si="26"/>
        <v/>
      </c>
    </row>
    <row r="52" spans="1:28" x14ac:dyDescent="0.25">
      <c r="A52" s="1" t="s">
        <v>39</v>
      </c>
      <c r="B52" s="42">
        <f t="shared" si="0"/>
        <v>0.24724979395850505</v>
      </c>
      <c r="C52" s="42">
        <f t="shared" si="1"/>
        <v>0.26747378053072429</v>
      </c>
      <c r="D52" s="42">
        <f t="shared" si="2"/>
        <v>0.22627737226277372</v>
      </c>
      <c r="E52" s="42" t="str">
        <f t="shared" si="3"/>
        <v/>
      </c>
      <c r="F52" s="42">
        <f t="shared" si="4"/>
        <v>4.6317739694302917E-2</v>
      </c>
      <c r="G52" s="42">
        <f t="shared" si="5"/>
        <v>0</v>
      </c>
      <c r="H52" s="42">
        <f t="shared" si="6"/>
        <v>9.2421441774491686E-2</v>
      </c>
      <c r="I52" s="42" t="str">
        <f t="shared" si="7"/>
        <v/>
      </c>
      <c r="J52" s="42">
        <f t="shared" si="8"/>
        <v>0.82423702383604358</v>
      </c>
      <c r="K52" s="42">
        <f t="shared" si="9"/>
        <v>0.98122866894197958</v>
      </c>
      <c r="L52" s="42">
        <f t="shared" si="10"/>
        <v>0.65268065268065267</v>
      </c>
      <c r="M52" s="42" t="str">
        <f t="shared" si="11"/>
        <v/>
      </c>
      <c r="N52" s="42">
        <f t="shared" si="12"/>
        <v>0.16703786191536749</v>
      </c>
      <c r="O52" s="42">
        <f t="shared" si="13"/>
        <v>0.1105379513633014</v>
      </c>
      <c r="P52" s="42">
        <f t="shared" si="14"/>
        <v>0.22438294689603588</v>
      </c>
      <c r="Q52" s="42" t="str">
        <f t="shared" si="15"/>
        <v/>
      </c>
      <c r="R52" s="42">
        <f t="shared" si="16"/>
        <v>0.19313304721030042</v>
      </c>
      <c r="S52" s="42">
        <f t="shared" si="17"/>
        <v>0.25488530161427359</v>
      </c>
      <c r="T52" s="42">
        <f t="shared" si="18"/>
        <v>0.13009540329575023</v>
      </c>
      <c r="U52" s="42" t="str">
        <f t="shared" si="19"/>
        <v/>
      </c>
      <c r="V52" s="42">
        <f t="shared" si="20"/>
        <v>0.15769317413831943</v>
      </c>
      <c r="W52" s="42">
        <f t="shared" si="21"/>
        <v>0.13175230566534915</v>
      </c>
      <c r="X52" s="42">
        <f t="shared" si="22"/>
        <v>0.18501387604070307</v>
      </c>
      <c r="Y52" s="42" t="str">
        <f t="shared" si="23"/>
        <v/>
      </c>
      <c r="Z52" s="42">
        <f t="shared" si="24"/>
        <v>0.10838933448948623</v>
      </c>
      <c r="AA52" s="42">
        <f t="shared" si="25"/>
        <v>0.12690355329949238</v>
      </c>
      <c r="AB52" s="42">
        <f t="shared" si="26"/>
        <v>8.8928412627834588E-2</v>
      </c>
    </row>
    <row r="53" spans="1:28" x14ac:dyDescent="0.25">
      <c r="A53" s="1" t="s">
        <v>40</v>
      </c>
      <c r="B53" s="42">
        <f t="shared" si="0"/>
        <v>0.19310037506034386</v>
      </c>
      <c r="C53" s="42">
        <f t="shared" si="1"/>
        <v>0.17563117453347968</v>
      </c>
      <c r="D53" s="42">
        <f t="shared" si="2"/>
        <v>0.21109770808202655</v>
      </c>
      <c r="E53" s="42" t="str">
        <f t="shared" si="3"/>
        <v/>
      </c>
      <c r="F53" s="42">
        <f t="shared" si="4"/>
        <v>0.21712907117008443</v>
      </c>
      <c r="G53" s="42">
        <f t="shared" si="5"/>
        <v>9.6061479346781942E-2</v>
      </c>
      <c r="H53" s="42">
        <f t="shared" si="6"/>
        <v>0.33931168201648088</v>
      </c>
      <c r="I53" s="42" t="str">
        <f t="shared" si="7"/>
        <v/>
      </c>
      <c r="J53" s="42">
        <f t="shared" si="8"/>
        <v>0.57761732851985559</v>
      </c>
      <c r="K53" s="42">
        <f t="shared" si="9"/>
        <v>0.65481758652946687</v>
      </c>
      <c r="L53" s="42">
        <f t="shared" si="10"/>
        <v>0.49578582052553299</v>
      </c>
      <c r="M53" s="42" t="str">
        <f t="shared" si="11"/>
        <v/>
      </c>
      <c r="N53" s="42">
        <f t="shared" si="12"/>
        <v>0.11664074650077762</v>
      </c>
      <c r="O53" s="42">
        <f t="shared" si="13"/>
        <v>0.11450381679389314</v>
      </c>
      <c r="P53" s="42">
        <f t="shared" si="14"/>
        <v>0.11885895404120445</v>
      </c>
      <c r="Q53" s="42" t="str">
        <f t="shared" si="15"/>
        <v/>
      </c>
      <c r="R53" s="42">
        <f t="shared" si="16"/>
        <v>0.13040643338404695</v>
      </c>
      <c r="S53" s="42">
        <f t="shared" si="17"/>
        <v>0.12931034482758622</v>
      </c>
      <c r="T53" s="42">
        <f t="shared" si="18"/>
        <v>0.131521262604121</v>
      </c>
      <c r="U53" s="42" t="str">
        <f t="shared" si="19"/>
        <v/>
      </c>
      <c r="V53" s="42">
        <f t="shared" si="20"/>
        <v>0.11348161597821153</v>
      </c>
      <c r="W53" s="42">
        <f t="shared" si="21"/>
        <v>4.4742729306487698E-2</v>
      </c>
      <c r="X53" s="42">
        <f t="shared" si="22"/>
        <v>0.18424689083371718</v>
      </c>
      <c r="Y53" s="42" t="str">
        <f t="shared" si="23"/>
        <v/>
      </c>
      <c r="Z53" s="42">
        <f t="shared" si="24"/>
        <v>4.4662795891022775E-2</v>
      </c>
      <c r="AA53" s="42">
        <f t="shared" si="25"/>
        <v>4.405286343612335E-2</v>
      </c>
      <c r="AB53" s="42">
        <f t="shared" si="26"/>
        <v>4.5289855072463768E-2</v>
      </c>
    </row>
    <row r="54" spans="1:28" x14ac:dyDescent="0.25">
      <c r="A54" s="1" t="s">
        <v>41</v>
      </c>
      <c r="B54" s="42">
        <f t="shared" si="0"/>
        <v>0.30832065347961879</v>
      </c>
      <c r="C54" s="42">
        <f t="shared" si="1"/>
        <v>0.2951685567811092</v>
      </c>
      <c r="D54" s="42">
        <f t="shared" si="2"/>
        <v>0.32231404958677684</v>
      </c>
      <c r="E54" s="42" t="str">
        <f t="shared" si="3"/>
        <v/>
      </c>
      <c r="F54" s="42">
        <f t="shared" si="4"/>
        <v>0</v>
      </c>
      <c r="G54" s="42">
        <f t="shared" si="5"/>
        <v>0</v>
      </c>
      <c r="H54" s="42">
        <f t="shared" si="6"/>
        <v>0</v>
      </c>
      <c r="I54" s="42" t="str">
        <f t="shared" si="7"/>
        <v/>
      </c>
      <c r="J54" s="42">
        <f t="shared" si="8"/>
        <v>0.84745762711864403</v>
      </c>
      <c r="K54" s="42">
        <f t="shared" si="9"/>
        <v>0.78125</v>
      </c>
      <c r="L54" s="42">
        <f t="shared" si="10"/>
        <v>0.91649694501018331</v>
      </c>
      <c r="M54" s="42" t="str">
        <f t="shared" si="11"/>
        <v/>
      </c>
      <c r="N54" s="42">
        <f t="shared" si="12"/>
        <v>0.37437603993344426</v>
      </c>
      <c r="O54" s="42">
        <f t="shared" si="13"/>
        <v>0.35714285714285715</v>
      </c>
      <c r="P54" s="42">
        <f t="shared" si="14"/>
        <v>0.39335664335664339</v>
      </c>
      <c r="Q54" s="42" t="str">
        <f t="shared" si="15"/>
        <v/>
      </c>
      <c r="R54" s="42">
        <f t="shared" si="16"/>
        <v>6.9913773013283623E-2</v>
      </c>
      <c r="S54" s="42">
        <f t="shared" si="17"/>
        <v>4.5045045045045043E-2</v>
      </c>
      <c r="T54" s="42">
        <f t="shared" si="18"/>
        <v>9.6571704490584248E-2</v>
      </c>
      <c r="U54" s="42" t="str">
        <f t="shared" si="19"/>
        <v/>
      </c>
      <c r="V54" s="42">
        <f t="shared" si="20"/>
        <v>0.42152243987106375</v>
      </c>
      <c r="W54" s="42">
        <f t="shared" si="21"/>
        <v>0.48971596474045059</v>
      </c>
      <c r="X54" s="42">
        <f t="shared" si="22"/>
        <v>0.35158211953792062</v>
      </c>
      <c r="Y54" s="42" t="str">
        <f t="shared" si="23"/>
        <v/>
      </c>
      <c r="Z54" s="42">
        <f t="shared" si="24"/>
        <v>0.12562814070351758</v>
      </c>
      <c r="AA54" s="42">
        <f t="shared" si="25"/>
        <v>9.83767830791933E-2</v>
      </c>
      <c r="AB54" s="42">
        <f t="shared" si="26"/>
        <v>0.15408320493066258</v>
      </c>
    </row>
    <row r="55" spans="1:28" x14ac:dyDescent="0.25">
      <c r="A55" s="1" t="s">
        <v>42</v>
      </c>
      <c r="B55" s="42">
        <f t="shared" si="0"/>
        <v>0.11041730124885776</v>
      </c>
      <c r="C55" s="42">
        <f t="shared" si="1"/>
        <v>0.13458950201884254</v>
      </c>
      <c r="D55" s="42">
        <f t="shared" si="2"/>
        <v>8.5337470907680374E-2</v>
      </c>
      <c r="E55" s="42" t="str">
        <f t="shared" si="3"/>
        <v/>
      </c>
      <c r="F55" s="42">
        <f t="shared" si="4"/>
        <v>0.12471938139186831</v>
      </c>
      <c r="G55" s="42">
        <f t="shared" si="5"/>
        <v>0.19617459538989701</v>
      </c>
      <c r="H55" s="42">
        <f t="shared" si="6"/>
        <v>5.0761421319796954E-2</v>
      </c>
      <c r="I55" s="42" t="str">
        <f t="shared" si="7"/>
        <v/>
      </c>
      <c r="J55" s="42">
        <f t="shared" si="8"/>
        <v>0.28395646000946523</v>
      </c>
      <c r="K55" s="42">
        <f t="shared" si="9"/>
        <v>0.18805829807240243</v>
      </c>
      <c r="L55" s="42">
        <f t="shared" si="10"/>
        <v>0.38113387327298714</v>
      </c>
      <c r="M55" s="42" t="str">
        <f t="shared" si="11"/>
        <v/>
      </c>
      <c r="N55" s="42">
        <f t="shared" si="12"/>
        <v>7.9160894518108052E-2</v>
      </c>
      <c r="O55" s="42">
        <f t="shared" si="13"/>
        <v>0.15278838808250572</v>
      </c>
      <c r="P55" s="42">
        <f t="shared" si="14"/>
        <v>0</v>
      </c>
      <c r="Q55" s="42" t="str">
        <f t="shared" si="15"/>
        <v/>
      </c>
      <c r="R55" s="42">
        <f t="shared" si="16"/>
        <v>4.4062568847763821E-2</v>
      </c>
      <c r="S55" s="42">
        <f t="shared" si="17"/>
        <v>4.3103448275862072E-2</v>
      </c>
      <c r="T55" s="42">
        <f t="shared" si="18"/>
        <v>4.506534474988734E-2</v>
      </c>
      <c r="U55" s="42" t="str">
        <f t="shared" si="19"/>
        <v/>
      </c>
      <c r="V55" s="42">
        <f t="shared" si="20"/>
        <v>9.5785440613026809E-2</v>
      </c>
      <c r="W55" s="42">
        <f t="shared" si="21"/>
        <v>0.14278914802475012</v>
      </c>
      <c r="X55" s="42">
        <f t="shared" si="22"/>
        <v>4.8192771084337345E-2</v>
      </c>
      <c r="Y55" s="42" t="str">
        <f t="shared" si="23"/>
        <v/>
      </c>
      <c r="Z55" s="42">
        <f t="shared" si="24"/>
        <v>4.6937338652898383E-2</v>
      </c>
      <c r="AA55" s="42">
        <f t="shared" si="25"/>
        <v>9.2208390963577677E-2</v>
      </c>
      <c r="AB55" s="42">
        <f t="shared" si="26"/>
        <v>0</v>
      </c>
    </row>
    <row r="56" spans="1:28" x14ac:dyDescent="0.25">
      <c r="A56" s="1" t="s">
        <v>43</v>
      </c>
      <c r="B56" s="42">
        <f t="shared" si="0"/>
        <v>4.791566842357451E-2</v>
      </c>
      <c r="C56" s="42">
        <f t="shared" si="1"/>
        <v>6.1557402277623879E-2</v>
      </c>
      <c r="D56" s="42">
        <f t="shared" si="2"/>
        <v>3.3200531208499334E-2</v>
      </c>
      <c r="E56" s="42" t="str">
        <f t="shared" si="3"/>
        <v/>
      </c>
      <c r="F56" s="42">
        <f t="shared" si="4"/>
        <v>0</v>
      </c>
      <c r="G56" s="42">
        <f t="shared" si="5"/>
        <v>0</v>
      </c>
      <c r="H56" s="42">
        <f t="shared" si="6"/>
        <v>0</v>
      </c>
      <c r="I56" s="42" t="str">
        <f t="shared" si="7"/>
        <v/>
      </c>
      <c r="J56" s="42">
        <f t="shared" si="8"/>
        <v>0.10010010010010009</v>
      </c>
      <c r="K56" s="42">
        <f t="shared" si="9"/>
        <v>0.20040080160320639</v>
      </c>
      <c r="L56" s="42">
        <f t="shared" si="10"/>
        <v>0</v>
      </c>
      <c r="M56" s="42" t="str">
        <f t="shared" si="11"/>
        <v/>
      </c>
      <c r="N56" s="42">
        <f t="shared" si="12"/>
        <v>0</v>
      </c>
      <c r="O56" s="42">
        <f t="shared" si="13"/>
        <v>0</v>
      </c>
      <c r="P56" s="42">
        <f t="shared" si="14"/>
        <v>0</v>
      </c>
      <c r="Q56" s="42" t="str">
        <f t="shared" si="15"/>
        <v/>
      </c>
      <c r="R56" s="42">
        <f t="shared" si="16"/>
        <v>0</v>
      </c>
      <c r="S56" s="42">
        <f t="shared" si="17"/>
        <v>0</v>
      </c>
      <c r="T56" s="42">
        <f t="shared" si="18"/>
        <v>0</v>
      </c>
      <c r="U56" s="42" t="str">
        <f t="shared" si="19"/>
        <v/>
      </c>
      <c r="V56" s="42">
        <f t="shared" si="20"/>
        <v>0</v>
      </c>
      <c r="W56" s="42">
        <f t="shared" si="21"/>
        <v>0</v>
      </c>
      <c r="X56" s="42">
        <f t="shared" si="22"/>
        <v>0</v>
      </c>
      <c r="Y56" s="42" t="str">
        <f t="shared" si="23"/>
        <v/>
      </c>
      <c r="Z56" s="42">
        <f t="shared" si="24"/>
        <v>0.1941747572815534</v>
      </c>
      <c r="AA56" s="42">
        <f t="shared" si="25"/>
        <v>0.18148820326678766</v>
      </c>
      <c r="AB56" s="42">
        <f t="shared" si="26"/>
        <v>0.20876826722338201</v>
      </c>
    </row>
    <row r="57" spans="1:28" x14ac:dyDescent="0.25">
      <c r="A57" s="1" t="s">
        <v>44</v>
      </c>
      <c r="B57" s="42">
        <f t="shared" si="0"/>
        <v>9.2875149263632745E-2</v>
      </c>
      <c r="C57" s="42">
        <f t="shared" si="1"/>
        <v>0.11734028683181225</v>
      </c>
      <c r="D57" s="42">
        <f t="shared" si="2"/>
        <v>6.7531064289573201E-2</v>
      </c>
      <c r="E57" s="42" t="str">
        <f t="shared" si="3"/>
        <v/>
      </c>
      <c r="F57" s="42">
        <f t="shared" si="4"/>
        <v>0</v>
      </c>
      <c r="G57" s="42">
        <f t="shared" si="5"/>
        <v>0</v>
      </c>
      <c r="H57" s="42">
        <f t="shared" si="6"/>
        <v>0</v>
      </c>
      <c r="I57" s="42" t="str">
        <f t="shared" si="7"/>
        <v/>
      </c>
      <c r="J57" s="42">
        <f t="shared" si="8"/>
        <v>0.41152263374485598</v>
      </c>
      <c r="K57" s="42">
        <f t="shared" si="9"/>
        <v>0.44722719141323791</v>
      </c>
      <c r="L57" s="42">
        <f t="shared" si="10"/>
        <v>0.37418147801683815</v>
      </c>
      <c r="M57" s="42" t="str">
        <f t="shared" si="11"/>
        <v/>
      </c>
      <c r="N57" s="42">
        <f t="shared" si="12"/>
        <v>0.14194464158977999</v>
      </c>
      <c r="O57" s="42">
        <f t="shared" si="13"/>
        <v>0.20422055820285909</v>
      </c>
      <c r="P57" s="42">
        <f t="shared" si="14"/>
        <v>7.412898443291327E-2</v>
      </c>
      <c r="Q57" s="42" t="str">
        <f t="shared" si="15"/>
        <v/>
      </c>
      <c r="R57" s="42">
        <f t="shared" si="16"/>
        <v>0</v>
      </c>
      <c r="S57" s="42">
        <f t="shared" si="17"/>
        <v>0</v>
      </c>
      <c r="T57" s="42">
        <f t="shared" si="18"/>
        <v>0</v>
      </c>
      <c r="U57" s="42" t="str">
        <f t="shared" si="19"/>
        <v/>
      </c>
      <c r="V57" s="42">
        <f t="shared" si="20"/>
        <v>4.1186161449752887E-2</v>
      </c>
      <c r="W57" s="42">
        <f t="shared" si="21"/>
        <v>8.3612040133779264E-2</v>
      </c>
      <c r="X57" s="42">
        <f t="shared" si="22"/>
        <v>0</v>
      </c>
      <c r="Y57" s="42" t="str">
        <f t="shared" si="23"/>
        <v/>
      </c>
      <c r="Z57" s="42">
        <f t="shared" si="24"/>
        <v>0</v>
      </c>
      <c r="AA57" s="42">
        <f t="shared" si="25"/>
        <v>0</v>
      </c>
      <c r="AB57" s="42">
        <f t="shared" si="26"/>
        <v>0</v>
      </c>
    </row>
    <row r="58" spans="1:28" x14ac:dyDescent="0.25">
      <c r="A58" s="1" t="s">
        <v>45</v>
      </c>
      <c r="B58" s="42">
        <f t="shared" si="0"/>
        <v>0</v>
      </c>
      <c r="C58" s="42">
        <f t="shared" si="1"/>
        <v>0</v>
      </c>
      <c r="D58" s="42">
        <f t="shared" si="2"/>
        <v>0</v>
      </c>
      <c r="E58" s="42" t="str">
        <f t="shared" si="3"/>
        <v/>
      </c>
      <c r="F58" s="42">
        <f t="shared" si="4"/>
        <v>0</v>
      </c>
      <c r="G58" s="42">
        <f t="shared" si="5"/>
        <v>0</v>
      </c>
      <c r="H58" s="42">
        <f t="shared" si="6"/>
        <v>0</v>
      </c>
      <c r="I58" s="42" t="str">
        <f t="shared" si="7"/>
        <v/>
      </c>
      <c r="J58" s="42">
        <f t="shared" si="8"/>
        <v>0</v>
      </c>
      <c r="K58" s="42">
        <f t="shared" si="9"/>
        <v>0</v>
      </c>
      <c r="L58" s="42">
        <f t="shared" si="10"/>
        <v>0</v>
      </c>
      <c r="M58" s="42" t="str">
        <f t="shared" si="11"/>
        <v/>
      </c>
      <c r="N58" s="42">
        <f t="shared" si="12"/>
        <v>0</v>
      </c>
      <c r="O58" s="42">
        <f t="shared" si="13"/>
        <v>0</v>
      </c>
      <c r="P58" s="42">
        <f t="shared" si="14"/>
        <v>0</v>
      </c>
      <c r="Q58" s="42" t="str">
        <f t="shared" si="15"/>
        <v/>
      </c>
      <c r="R58" s="42">
        <f t="shared" si="16"/>
        <v>0</v>
      </c>
      <c r="S58" s="42">
        <f t="shared" si="17"/>
        <v>0</v>
      </c>
      <c r="T58" s="42">
        <f t="shared" si="18"/>
        <v>0</v>
      </c>
      <c r="U58" s="42" t="str">
        <f t="shared" si="19"/>
        <v/>
      </c>
      <c r="V58" s="42">
        <f t="shared" si="20"/>
        <v>0</v>
      </c>
      <c r="W58" s="42">
        <f t="shared" si="21"/>
        <v>0</v>
      </c>
      <c r="X58" s="42">
        <f t="shared" si="22"/>
        <v>0</v>
      </c>
      <c r="Y58" s="42" t="str">
        <f t="shared" si="23"/>
        <v/>
      </c>
      <c r="Z58" s="42">
        <f t="shared" si="24"/>
        <v>0</v>
      </c>
      <c r="AA58" s="42">
        <f t="shared" si="25"/>
        <v>0</v>
      </c>
      <c r="AB58" s="42">
        <f t="shared" si="26"/>
        <v>0</v>
      </c>
    </row>
    <row r="59" spans="1:28" x14ac:dyDescent="0.25">
      <c r="A59" s="1" t="s">
        <v>46</v>
      </c>
      <c r="B59" s="42">
        <f t="shared" si="0"/>
        <v>0.30546935608999221</v>
      </c>
      <c r="C59" s="42">
        <f t="shared" si="1"/>
        <v>0.33451118963486454</v>
      </c>
      <c r="D59" s="42">
        <f t="shared" si="2"/>
        <v>0.27468411326973979</v>
      </c>
      <c r="E59" s="42" t="str">
        <f t="shared" si="3"/>
        <v/>
      </c>
      <c r="F59" s="42">
        <f t="shared" si="4"/>
        <v>9.3240093240093247E-2</v>
      </c>
      <c r="G59" s="42">
        <f t="shared" si="5"/>
        <v>0.12080942313500453</v>
      </c>
      <c r="H59" s="42">
        <f t="shared" si="6"/>
        <v>6.4020486555697823E-2</v>
      </c>
      <c r="I59" s="42" t="str">
        <f t="shared" si="7"/>
        <v/>
      </c>
      <c r="J59" s="42">
        <f t="shared" si="8"/>
        <v>0.86903491385882004</v>
      </c>
      <c r="K59" s="42">
        <f t="shared" si="9"/>
        <v>0.92647937836222349</v>
      </c>
      <c r="L59" s="42">
        <f t="shared" si="10"/>
        <v>0.80921257391845625</v>
      </c>
      <c r="M59" s="42" t="str">
        <f t="shared" si="11"/>
        <v/>
      </c>
      <c r="N59" s="42">
        <f t="shared" si="12"/>
        <v>0.47822153289388653</v>
      </c>
      <c r="O59" s="42">
        <f t="shared" si="13"/>
        <v>0.42299079372978354</v>
      </c>
      <c r="P59" s="42">
        <f t="shared" si="14"/>
        <v>0.53792361484669171</v>
      </c>
      <c r="Q59" s="42" t="str">
        <f t="shared" si="15"/>
        <v/>
      </c>
      <c r="R59" s="42">
        <f t="shared" si="16"/>
        <v>0.29099374363451186</v>
      </c>
      <c r="S59" s="42">
        <f t="shared" si="17"/>
        <v>0.45338622839331255</v>
      </c>
      <c r="T59" s="42">
        <f t="shared" si="18"/>
        <v>0.11961722488038277</v>
      </c>
      <c r="U59" s="42" t="str">
        <f t="shared" si="19"/>
        <v/>
      </c>
      <c r="V59" s="42">
        <f t="shared" si="20"/>
        <v>8.8235294117647065E-2</v>
      </c>
      <c r="W59" s="42">
        <f t="shared" si="21"/>
        <v>8.5203067310423181E-2</v>
      </c>
      <c r="X59" s="42">
        <f t="shared" si="22"/>
        <v>9.1491308325709064E-2</v>
      </c>
      <c r="Y59" s="42" t="str">
        <f t="shared" si="23"/>
        <v/>
      </c>
      <c r="Z59" s="42">
        <f t="shared" si="24"/>
        <v>0</v>
      </c>
      <c r="AA59" s="42">
        <f t="shared" si="25"/>
        <v>0</v>
      </c>
      <c r="AB59" s="42">
        <f t="shared" si="26"/>
        <v>0</v>
      </c>
    </row>
    <row r="60" spans="1:28" x14ac:dyDescent="0.25">
      <c r="A60" s="1" t="s">
        <v>47</v>
      </c>
      <c r="B60" s="42">
        <f t="shared" si="0"/>
        <v>0.13847464848743077</v>
      </c>
      <c r="C60" s="42">
        <f t="shared" si="1"/>
        <v>0.17631196847127151</v>
      </c>
      <c r="D60" s="42">
        <f t="shared" si="2"/>
        <v>9.8532953798992781E-2</v>
      </c>
      <c r="E60" s="42" t="str">
        <f t="shared" si="3"/>
        <v/>
      </c>
      <c r="F60" s="42">
        <f t="shared" si="4"/>
        <v>0</v>
      </c>
      <c r="G60" s="42">
        <f t="shared" si="5"/>
        <v>0</v>
      </c>
      <c r="H60" s="42">
        <f t="shared" si="6"/>
        <v>0</v>
      </c>
      <c r="I60" s="42" t="str">
        <f t="shared" si="7"/>
        <v/>
      </c>
      <c r="J60" s="42">
        <f t="shared" si="8"/>
        <v>0.68807339449541294</v>
      </c>
      <c r="K60" s="42">
        <f t="shared" si="9"/>
        <v>0.86473131562693017</v>
      </c>
      <c r="L60" s="42">
        <f t="shared" si="10"/>
        <v>0.48848569434752265</v>
      </c>
      <c r="M60" s="42" t="str">
        <f t="shared" si="11"/>
        <v/>
      </c>
      <c r="N60" s="42">
        <f t="shared" si="12"/>
        <v>0.11517420097898071</v>
      </c>
      <c r="O60" s="42">
        <f t="shared" si="13"/>
        <v>0.16987542468856173</v>
      </c>
      <c r="P60" s="42">
        <f t="shared" si="14"/>
        <v>5.8582308142940832E-2</v>
      </c>
      <c r="Q60" s="42" t="str">
        <f t="shared" si="15"/>
        <v/>
      </c>
      <c r="R60" s="42">
        <f t="shared" si="16"/>
        <v>0</v>
      </c>
      <c r="S60" s="42">
        <f t="shared" si="17"/>
        <v>0</v>
      </c>
      <c r="T60" s="42">
        <f t="shared" si="18"/>
        <v>0</v>
      </c>
      <c r="U60" s="42" t="str">
        <f t="shared" si="19"/>
        <v/>
      </c>
      <c r="V60" s="42">
        <f t="shared" si="20"/>
        <v>3.3046926635822864E-2</v>
      </c>
      <c r="W60" s="42">
        <f t="shared" si="21"/>
        <v>0</v>
      </c>
      <c r="X60" s="42">
        <f t="shared" si="22"/>
        <v>6.9348127600554782E-2</v>
      </c>
      <c r="Y60" s="42" t="str">
        <f t="shared" si="23"/>
        <v/>
      </c>
      <c r="Z60" s="42">
        <f t="shared" si="24"/>
        <v>0</v>
      </c>
      <c r="AA60" s="42">
        <f t="shared" si="25"/>
        <v>0</v>
      </c>
      <c r="AB60" s="42">
        <f t="shared" si="26"/>
        <v>0</v>
      </c>
    </row>
    <row r="61" spans="1:28" x14ac:dyDescent="0.25">
      <c r="A61" s="1" t="s">
        <v>48</v>
      </c>
      <c r="B61" s="42">
        <f t="shared" si="0"/>
        <v>0.21282735733352573</v>
      </c>
      <c r="C61" s="42">
        <f t="shared" si="1"/>
        <v>0.25102851962903566</v>
      </c>
      <c r="D61" s="42">
        <f t="shared" si="2"/>
        <v>0.17188550930423735</v>
      </c>
      <c r="E61" s="42" t="str">
        <f t="shared" si="3"/>
        <v/>
      </c>
      <c r="F61" s="42">
        <f t="shared" si="4"/>
        <v>0.13374944271065536</v>
      </c>
      <c r="G61" s="42">
        <f t="shared" si="5"/>
        <v>0.17597888253409591</v>
      </c>
      <c r="H61" s="42">
        <f t="shared" si="6"/>
        <v>9.0375056484410313E-2</v>
      </c>
      <c r="I61" s="42" t="str">
        <f t="shared" si="7"/>
        <v/>
      </c>
      <c r="J61" s="42">
        <f t="shared" si="8"/>
        <v>0.59523809523809523</v>
      </c>
      <c r="K61" s="42">
        <f t="shared" si="9"/>
        <v>0.59931506849315064</v>
      </c>
      <c r="L61" s="42">
        <f t="shared" si="10"/>
        <v>0.59090909090909094</v>
      </c>
      <c r="M61" s="42" t="str">
        <f t="shared" si="11"/>
        <v/>
      </c>
      <c r="N61" s="42">
        <f t="shared" si="12"/>
        <v>0.22975301550832855</v>
      </c>
      <c r="O61" s="42">
        <f t="shared" si="13"/>
        <v>0.40515653775322286</v>
      </c>
      <c r="P61" s="42">
        <f t="shared" si="14"/>
        <v>3.9872408293460927E-2</v>
      </c>
      <c r="Q61" s="42" t="str">
        <f t="shared" si="15"/>
        <v/>
      </c>
      <c r="R61" s="42">
        <f t="shared" si="16"/>
        <v>0.10410160316468875</v>
      </c>
      <c r="S61" s="42">
        <f t="shared" si="17"/>
        <v>8.0580177276390011E-2</v>
      </c>
      <c r="T61" s="42">
        <f t="shared" si="18"/>
        <v>0.12925463162429987</v>
      </c>
      <c r="U61" s="42" t="str">
        <f t="shared" si="19"/>
        <v/>
      </c>
      <c r="V61" s="42">
        <f t="shared" si="20"/>
        <v>0.2061855670103093</v>
      </c>
      <c r="W61" s="42">
        <f t="shared" si="21"/>
        <v>0.21862702229995626</v>
      </c>
      <c r="X61" s="42">
        <f t="shared" si="22"/>
        <v>0.19249278152069299</v>
      </c>
      <c r="Y61" s="42" t="str">
        <f t="shared" si="23"/>
        <v/>
      </c>
      <c r="Z61" s="42">
        <f t="shared" si="24"/>
        <v>0</v>
      </c>
      <c r="AA61" s="42">
        <f t="shared" si="25"/>
        <v>0</v>
      </c>
      <c r="AB61" s="42">
        <f t="shared" si="26"/>
        <v>0</v>
      </c>
    </row>
    <row r="62" spans="1:28" x14ac:dyDescent="0.25">
      <c r="A62" s="1" t="s">
        <v>49</v>
      </c>
      <c r="B62" s="42">
        <f t="shared" si="0"/>
        <v>6.4697002372223422E-2</v>
      </c>
      <c r="C62" s="42">
        <f t="shared" si="1"/>
        <v>0.1025010250102501</v>
      </c>
      <c r="D62" s="42">
        <f t="shared" si="2"/>
        <v>2.2747952684258419E-2</v>
      </c>
      <c r="E62" s="42" t="str">
        <f t="shared" si="3"/>
        <v/>
      </c>
      <c r="F62" s="42">
        <f t="shared" si="4"/>
        <v>0</v>
      </c>
      <c r="G62" s="42">
        <f t="shared" si="5"/>
        <v>0</v>
      </c>
      <c r="H62" s="42">
        <f t="shared" si="6"/>
        <v>0</v>
      </c>
      <c r="I62" s="42" t="str">
        <f t="shared" si="7"/>
        <v/>
      </c>
      <c r="J62" s="42">
        <f t="shared" si="8"/>
        <v>0.14064697609001406</v>
      </c>
      <c r="K62" s="42">
        <f t="shared" si="9"/>
        <v>0.27285129604365621</v>
      </c>
      <c r="L62" s="42">
        <f t="shared" si="10"/>
        <v>0</v>
      </c>
      <c r="M62" s="42" t="str">
        <f t="shared" si="11"/>
        <v/>
      </c>
      <c r="N62" s="42">
        <f t="shared" si="12"/>
        <v>5.7937427578215524E-2</v>
      </c>
      <c r="O62" s="42">
        <f t="shared" si="13"/>
        <v>0</v>
      </c>
      <c r="P62" s="42">
        <f t="shared" si="14"/>
        <v>0.12468827930174563</v>
      </c>
      <c r="Q62" s="42" t="str">
        <f t="shared" si="15"/>
        <v/>
      </c>
      <c r="R62" s="42">
        <f t="shared" si="16"/>
        <v>6.4599483204134375E-2</v>
      </c>
      <c r="S62" s="42">
        <f t="shared" si="17"/>
        <v>0.12547051442910914</v>
      </c>
      <c r="T62" s="42">
        <f t="shared" si="18"/>
        <v>0</v>
      </c>
      <c r="U62" s="42" t="str">
        <f t="shared" si="19"/>
        <v/>
      </c>
      <c r="V62" s="42">
        <f t="shared" si="20"/>
        <v>0</v>
      </c>
      <c r="W62" s="42">
        <f t="shared" si="21"/>
        <v>0</v>
      </c>
      <c r="X62" s="42">
        <f t="shared" si="22"/>
        <v>0</v>
      </c>
      <c r="Y62" s="42" t="str">
        <f t="shared" si="23"/>
        <v/>
      </c>
      <c r="Z62" s="42">
        <f t="shared" si="24"/>
        <v>0.12836970474967907</v>
      </c>
      <c r="AA62" s="42">
        <f t="shared" si="25"/>
        <v>0.23923444976076555</v>
      </c>
      <c r="AB62" s="42">
        <f t="shared" si="26"/>
        <v>0</v>
      </c>
    </row>
    <row r="63" spans="1:28" x14ac:dyDescent="0.25">
      <c r="A63" s="48" t="s">
        <v>50</v>
      </c>
      <c r="B63" s="42">
        <f t="shared" si="0"/>
        <v>0.15200456013680411</v>
      </c>
      <c r="C63" s="42">
        <f t="shared" si="1"/>
        <v>0.15752165922814387</v>
      </c>
      <c r="D63" s="42">
        <f t="shared" si="2"/>
        <v>0.14610024724657228</v>
      </c>
      <c r="E63" s="42" t="str">
        <f t="shared" si="3"/>
        <v/>
      </c>
      <c r="F63" s="42">
        <f t="shared" si="4"/>
        <v>0.1246660730186999</v>
      </c>
      <c r="G63" s="42">
        <f t="shared" si="5"/>
        <v>0.17373175816539263</v>
      </c>
      <c r="H63" s="42">
        <f t="shared" si="6"/>
        <v>7.3072707343807081E-2</v>
      </c>
      <c r="I63" s="42" t="str">
        <f t="shared" si="7"/>
        <v/>
      </c>
      <c r="J63" s="42">
        <f t="shared" si="8"/>
        <v>0.55268318773399894</v>
      </c>
      <c r="K63" s="42">
        <f t="shared" si="9"/>
        <v>0.66271363794907567</v>
      </c>
      <c r="L63" s="42">
        <f t="shared" si="10"/>
        <v>0.43763676148796499</v>
      </c>
      <c r="M63" s="42" t="str">
        <f t="shared" si="11"/>
        <v/>
      </c>
      <c r="N63" s="42">
        <f t="shared" si="12"/>
        <v>0.12281659388646289</v>
      </c>
      <c r="O63" s="42">
        <f t="shared" si="13"/>
        <v>0.10573618821041501</v>
      </c>
      <c r="P63" s="42">
        <f t="shared" si="14"/>
        <v>0.14104372355430184</v>
      </c>
      <c r="Q63" s="42" t="str">
        <f t="shared" si="15"/>
        <v/>
      </c>
      <c r="R63" s="42">
        <f t="shared" si="16"/>
        <v>3.2701111837802485E-2</v>
      </c>
      <c r="S63" s="42">
        <f t="shared" si="17"/>
        <v>0</v>
      </c>
      <c r="T63" s="42">
        <f t="shared" si="18"/>
        <v>6.7796610169491525E-2</v>
      </c>
      <c r="U63" s="42" t="str">
        <f t="shared" si="19"/>
        <v/>
      </c>
      <c r="V63" s="42">
        <f t="shared" si="20"/>
        <v>8.1659317328107134E-2</v>
      </c>
      <c r="W63" s="42">
        <f t="shared" si="21"/>
        <v>6.2150403977625848E-2</v>
      </c>
      <c r="X63" s="42">
        <f t="shared" si="22"/>
        <v>0.10327022375215145</v>
      </c>
      <c r="Y63" s="42" t="str">
        <f t="shared" si="23"/>
        <v/>
      </c>
      <c r="Z63" s="42">
        <f t="shared" si="24"/>
        <v>3.3057851239669422E-2</v>
      </c>
      <c r="AA63" s="42">
        <f t="shared" si="25"/>
        <v>0</v>
      </c>
      <c r="AB63" s="42">
        <f t="shared" si="26"/>
        <v>6.8563592732259176E-2</v>
      </c>
    </row>
    <row r="64" spans="1:28" x14ac:dyDescent="0.25">
      <c r="A64" s="1" t="s">
        <v>51</v>
      </c>
      <c r="B64" s="42">
        <f t="shared" si="0"/>
        <v>0.20414412575278149</v>
      </c>
      <c r="C64" s="42">
        <f t="shared" si="1"/>
        <v>0.30078203328654501</v>
      </c>
      <c r="D64" s="42">
        <f t="shared" si="2"/>
        <v>0.10395010395010396</v>
      </c>
      <c r="E64" s="42" t="str">
        <f t="shared" si="3"/>
        <v/>
      </c>
      <c r="F64" s="42">
        <f t="shared" si="4"/>
        <v>6.7204301075268827E-2</v>
      </c>
      <c r="G64" s="42">
        <f t="shared" si="5"/>
        <v>0</v>
      </c>
      <c r="H64" s="42">
        <f t="shared" si="6"/>
        <v>0.13793103448275862</v>
      </c>
      <c r="I64" s="42" t="str">
        <f t="shared" si="7"/>
        <v/>
      </c>
      <c r="J64" s="42">
        <f t="shared" si="8"/>
        <v>0.51347881899871628</v>
      </c>
      <c r="K64" s="42">
        <f t="shared" si="9"/>
        <v>0.88050314465408808</v>
      </c>
      <c r="L64" s="42">
        <f t="shared" si="10"/>
        <v>0.13106159895150721</v>
      </c>
      <c r="M64" s="42" t="str">
        <f t="shared" si="11"/>
        <v/>
      </c>
      <c r="N64" s="42">
        <f t="shared" si="12"/>
        <v>0.2152852529601722</v>
      </c>
      <c r="O64" s="42">
        <f t="shared" si="13"/>
        <v>0.31217481789802287</v>
      </c>
      <c r="P64" s="42">
        <f t="shared" si="14"/>
        <v>0.11148272017837235</v>
      </c>
      <c r="Q64" s="42" t="str">
        <f t="shared" si="15"/>
        <v/>
      </c>
      <c r="R64" s="42">
        <f t="shared" si="16"/>
        <v>0.29086678301337987</v>
      </c>
      <c r="S64" s="42">
        <f t="shared" si="17"/>
        <v>0.5701254275940707</v>
      </c>
      <c r="T64" s="42">
        <f t="shared" si="18"/>
        <v>0</v>
      </c>
      <c r="U64" s="42" t="str">
        <f t="shared" si="19"/>
        <v/>
      </c>
      <c r="V64" s="42">
        <f t="shared" si="20"/>
        <v>0.12698412698412698</v>
      </c>
      <c r="W64" s="42">
        <f t="shared" si="21"/>
        <v>0</v>
      </c>
      <c r="X64" s="42">
        <f t="shared" si="22"/>
        <v>0.26455026455026454</v>
      </c>
      <c r="Y64" s="42" t="str">
        <f t="shared" si="23"/>
        <v/>
      </c>
      <c r="Z64" s="42">
        <f t="shared" si="24"/>
        <v>0</v>
      </c>
      <c r="AA64" s="42">
        <f t="shared" si="25"/>
        <v>0</v>
      </c>
      <c r="AB64" s="42">
        <f t="shared" si="26"/>
        <v>0</v>
      </c>
    </row>
    <row r="65" spans="1:28" x14ac:dyDescent="0.25">
      <c r="A65" s="1" t="s">
        <v>52</v>
      </c>
      <c r="B65" s="42">
        <f t="shared" si="0"/>
        <v>0.11388191321614204</v>
      </c>
      <c r="C65" s="42">
        <f t="shared" si="1"/>
        <v>0.13843225471534867</v>
      </c>
      <c r="D65" s="42">
        <f t="shared" si="2"/>
        <v>8.8710154355668577E-2</v>
      </c>
      <c r="E65" s="42" t="str">
        <f t="shared" si="3"/>
        <v/>
      </c>
      <c r="F65" s="42">
        <f t="shared" si="4"/>
        <v>5.6316876290595085E-2</v>
      </c>
      <c r="G65" s="42">
        <f t="shared" si="5"/>
        <v>7.4156470152020759E-2</v>
      </c>
      <c r="H65" s="42">
        <f t="shared" si="6"/>
        <v>3.8022813688212927E-2</v>
      </c>
      <c r="I65" s="42" t="str">
        <f t="shared" si="7"/>
        <v/>
      </c>
      <c r="J65" s="42">
        <f t="shared" si="8"/>
        <v>0.29673590504451042</v>
      </c>
      <c r="K65" s="42">
        <f t="shared" si="9"/>
        <v>0.3247924936845904</v>
      </c>
      <c r="L65" s="42">
        <f t="shared" si="10"/>
        <v>0.26707363601678752</v>
      </c>
      <c r="M65" s="42" t="str">
        <f t="shared" si="11"/>
        <v/>
      </c>
      <c r="N65" s="42">
        <f t="shared" si="12"/>
        <v>0.13882461823229986</v>
      </c>
      <c r="O65" s="42">
        <f t="shared" si="13"/>
        <v>0.1845585973546601</v>
      </c>
      <c r="P65" s="42">
        <f t="shared" si="14"/>
        <v>9.2821782178217821E-2</v>
      </c>
      <c r="Q65" s="42" t="str">
        <f t="shared" si="15"/>
        <v/>
      </c>
      <c r="R65" s="42">
        <f t="shared" si="16"/>
        <v>6.9384215091066778E-2</v>
      </c>
      <c r="S65" s="42">
        <f t="shared" si="17"/>
        <v>0.10179843909060061</v>
      </c>
      <c r="T65" s="42">
        <f t="shared" si="18"/>
        <v>3.5486160397444996E-2</v>
      </c>
      <c r="U65" s="42" t="str">
        <f t="shared" si="19"/>
        <v/>
      </c>
      <c r="V65" s="42">
        <f t="shared" si="20"/>
        <v>5.4595086442220199E-2</v>
      </c>
      <c r="W65" s="42">
        <f t="shared" si="21"/>
        <v>0.10795250089960418</v>
      </c>
      <c r="X65" s="42">
        <f t="shared" si="22"/>
        <v>0</v>
      </c>
      <c r="Y65" s="42" t="str">
        <f t="shared" si="23"/>
        <v/>
      </c>
      <c r="Z65" s="42">
        <f t="shared" si="24"/>
        <v>6.9156293222683268E-2</v>
      </c>
      <c r="AA65" s="42">
        <f t="shared" si="25"/>
        <v>3.4578146611341634E-2</v>
      </c>
      <c r="AB65" s="42">
        <f t="shared" si="26"/>
        <v>0.1037344398340249</v>
      </c>
    </row>
    <row r="66" spans="1:28" x14ac:dyDescent="0.25">
      <c r="A66" s="1" t="s">
        <v>53</v>
      </c>
      <c r="B66" s="42">
        <f t="shared" si="0"/>
        <v>0.11642798928862498</v>
      </c>
      <c r="C66" s="42">
        <f t="shared" si="1"/>
        <v>0.13537906137184114</v>
      </c>
      <c r="D66" s="42">
        <f t="shared" si="2"/>
        <v>9.6223237911955736E-2</v>
      </c>
      <c r="E66" s="42" t="str">
        <f t="shared" si="3"/>
        <v/>
      </c>
      <c r="F66" s="42">
        <f t="shared" si="4"/>
        <v>7.6687116564417179E-2</v>
      </c>
      <c r="G66" s="42">
        <f t="shared" si="5"/>
        <v>0.14144271570014144</v>
      </c>
      <c r="H66" s="42">
        <f t="shared" si="6"/>
        <v>0</v>
      </c>
      <c r="I66" s="42" t="str">
        <f t="shared" si="7"/>
        <v/>
      </c>
      <c r="J66" s="42">
        <f t="shared" si="8"/>
        <v>0.30257186081694404</v>
      </c>
      <c r="K66" s="42">
        <f t="shared" si="9"/>
        <v>0.29112081513828242</v>
      </c>
      <c r="L66" s="42">
        <f t="shared" si="10"/>
        <v>0.31496062992125984</v>
      </c>
      <c r="M66" s="42" t="str">
        <f t="shared" si="11"/>
        <v/>
      </c>
      <c r="N66" s="42">
        <f t="shared" si="12"/>
        <v>0.12202562538133008</v>
      </c>
      <c r="O66" s="42">
        <f t="shared" si="13"/>
        <v>0.23310023310023309</v>
      </c>
      <c r="P66" s="42">
        <f t="shared" si="14"/>
        <v>0</v>
      </c>
      <c r="Q66" s="42" t="str">
        <f t="shared" si="15"/>
        <v/>
      </c>
      <c r="R66" s="42">
        <f t="shared" si="16"/>
        <v>0.1273074474856779</v>
      </c>
      <c r="S66" s="42">
        <f t="shared" si="17"/>
        <v>0.12804097311139565</v>
      </c>
      <c r="T66" s="42">
        <f t="shared" si="18"/>
        <v>0.12658227848101267</v>
      </c>
      <c r="U66" s="42" t="str">
        <f t="shared" si="19"/>
        <v/>
      </c>
      <c r="V66" s="42">
        <f t="shared" si="20"/>
        <v>7.1890726096333582E-2</v>
      </c>
      <c r="W66" s="42">
        <f t="shared" si="21"/>
        <v>0</v>
      </c>
      <c r="X66" s="42">
        <f t="shared" si="22"/>
        <v>0.14771048744460857</v>
      </c>
      <c r="Y66" s="42" t="str">
        <f t="shared" si="23"/>
        <v/>
      </c>
      <c r="Z66" s="42">
        <f t="shared" si="24"/>
        <v>0</v>
      </c>
      <c r="AA66" s="42">
        <f t="shared" si="25"/>
        <v>0</v>
      </c>
      <c r="AB66" s="42">
        <f t="shared" si="26"/>
        <v>0</v>
      </c>
    </row>
    <row r="67" spans="1:28" x14ac:dyDescent="0.25">
      <c r="A67" s="1" t="s">
        <v>54</v>
      </c>
      <c r="B67" s="42">
        <f t="shared" si="0"/>
        <v>9.9380781285834413E-2</v>
      </c>
      <c r="C67" s="42">
        <f t="shared" si="1"/>
        <v>0.16313213703099511</v>
      </c>
      <c r="D67" s="42">
        <f t="shared" si="2"/>
        <v>3.1555695803092462E-2</v>
      </c>
      <c r="E67" s="42" t="str">
        <f t="shared" si="3"/>
        <v/>
      </c>
      <c r="F67" s="42">
        <f t="shared" si="4"/>
        <v>0</v>
      </c>
      <c r="G67" s="42">
        <f t="shared" si="5"/>
        <v>0</v>
      </c>
      <c r="H67" s="42">
        <f t="shared" si="6"/>
        <v>0</v>
      </c>
      <c r="I67" s="42" t="str">
        <f t="shared" si="7"/>
        <v/>
      </c>
      <c r="J67" s="42">
        <f t="shared" si="8"/>
        <v>0.19762845849802371</v>
      </c>
      <c r="K67" s="42">
        <f t="shared" si="9"/>
        <v>0.38797284190106696</v>
      </c>
      <c r="L67" s="42">
        <f t="shared" si="10"/>
        <v>0</v>
      </c>
      <c r="M67" s="42" t="str">
        <f t="shared" si="11"/>
        <v/>
      </c>
      <c r="N67" s="42">
        <f t="shared" si="12"/>
        <v>0.12175324675324675</v>
      </c>
      <c r="O67" s="42">
        <f t="shared" si="13"/>
        <v>0.15698587127158556</v>
      </c>
      <c r="P67" s="42">
        <f t="shared" si="14"/>
        <v>8.4033613445378158E-2</v>
      </c>
      <c r="Q67" s="42" t="str">
        <f t="shared" si="15"/>
        <v/>
      </c>
      <c r="R67" s="42">
        <f t="shared" si="16"/>
        <v>8.6318515321536476E-2</v>
      </c>
      <c r="S67" s="42">
        <f t="shared" si="17"/>
        <v>0.16764459346186086</v>
      </c>
      <c r="T67" s="42">
        <f t="shared" si="18"/>
        <v>0</v>
      </c>
      <c r="U67" s="42" t="str">
        <f t="shared" si="19"/>
        <v/>
      </c>
      <c r="V67" s="42">
        <f t="shared" si="20"/>
        <v>0.19502681618722573</v>
      </c>
      <c r="W67" s="42">
        <f t="shared" si="21"/>
        <v>0.27777777777777779</v>
      </c>
      <c r="X67" s="42">
        <f t="shared" si="22"/>
        <v>0.10298661174047373</v>
      </c>
      <c r="Y67" s="42" t="str">
        <f t="shared" si="23"/>
        <v/>
      </c>
      <c r="Z67" s="42">
        <f t="shared" si="24"/>
        <v>0</v>
      </c>
      <c r="AA67" s="42">
        <f t="shared" si="25"/>
        <v>0</v>
      </c>
      <c r="AB67" s="42">
        <f t="shared" si="26"/>
        <v>0</v>
      </c>
    </row>
    <row r="68" spans="1:28" x14ac:dyDescent="0.25">
      <c r="A68" s="1" t="s">
        <v>55</v>
      </c>
      <c r="B68" s="42">
        <f t="shared" si="0"/>
        <v>4.0010669511869837E-2</v>
      </c>
      <c r="C68" s="42">
        <f t="shared" si="1"/>
        <v>5.1867219917012451E-2</v>
      </c>
      <c r="D68" s="42">
        <f t="shared" si="2"/>
        <v>2.7457440966501923E-2</v>
      </c>
      <c r="E68" s="42" t="str">
        <f t="shared" si="3"/>
        <v/>
      </c>
      <c r="F68" s="42">
        <f t="shared" si="4"/>
        <v>0</v>
      </c>
      <c r="G68" s="42">
        <f t="shared" si="5"/>
        <v>0</v>
      </c>
      <c r="H68" s="42">
        <f t="shared" si="6"/>
        <v>0</v>
      </c>
      <c r="I68" s="42" t="str">
        <f t="shared" si="7"/>
        <v/>
      </c>
      <c r="J68" s="42">
        <f t="shared" si="8"/>
        <v>0</v>
      </c>
      <c r="K68" s="42">
        <f t="shared" si="9"/>
        <v>0</v>
      </c>
      <c r="L68" s="42">
        <f t="shared" si="10"/>
        <v>0</v>
      </c>
      <c r="M68" s="42" t="str">
        <f t="shared" si="11"/>
        <v/>
      </c>
      <c r="N68" s="42">
        <f t="shared" si="12"/>
        <v>7.5815011372251703E-2</v>
      </c>
      <c r="O68" s="42">
        <f t="shared" si="13"/>
        <v>0.15432098765432098</v>
      </c>
      <c r="P68" s="42">
        <f t="shared" si="14"/>
        <v>0</v>
      </c>
      <c r="Q68" s="42" t="str">
        <f t="shared" si="15"/>
        <v/>
      </c>
      <c r="R68" s="42">
        <f t="shared" si="16"/>
        <v>7.2411296162201294E-2</v>
      </c>
      <c r="S68" s="42">
        <f t="shared" si="17"/>
        <v>0</v>
      </c>
      <c r="T68" s="42">
        <f t="shared" si="18"/>
        <v>0.15337423312883436</v>
      </c>
      <c r="U68" s="42" t="str">
        <f t="shared" si="19"/>
        <v/>
      </c>
      <c r="V68" s="42">
        <f t="shared" si="20"/>
        <v>8.2781456953642391E-2</v>
      </c>
      <c r="W68" s="42">
        <f t="shared" si="21"/>
        <v>0.15923566878980894</v>
      </c>
      <c r="X68" s="42">
        <f t="shared" si="22"/>
        <v>0</v>
      </c>
      <c r="Y68" s="42" t="str">
        <f t="shared" si="23"/>
        <v/>
      </c>
      <c r="Z68" s="42">
        <f t="shared" si="24"/>
        <v>0</v>
      </c>
      <c r="AA68" s="42">
        <f t="shared" si="25"/>
        <v>0</v>
      </c>
      <c r="AB68" s="42">
        <f t="shared" si="26"/>
        <v>0</v>
      </c>
    </row>
    <row r="69" spans="1:28" x14ac:dyDescent="0.25">
      <c r="A69" s="1" t="s">
        <v>56</v>
      </c>
      <c r="B69" s="42">
        <f t="shared" si="0"/>
        <v>4.3683382841167219E-2</v>
      </c>
      <c r="C69" s="42">
        <f t="shared" si="1"/>
        <v>6.7773636055574391E-2</v>
      </c>
      <c r="D69" s="42">
        <f t="shared" si="2"/>
        <v>1.8037518037518036E-2</v>
      </c>
      <c r="E69" s="42" t="str">
        <f t="shared" si="3"/>
        <v/>
      </c>
      <c r="F69" s="42">
        <f t="shared" si="4"/>
        <v>0</v>
      </c>
      <c r="G69" s="42">
        <f t="shared" si="5"/>
        <v>0</v>
      </c>
      <c r="H69" s="42">
        <f t="shared" si="6"/>
        <v>0</v>
      </c>
      <c r="I69" s="42" t="str">
        <f t="shared" si="7"/>
        <v/>
      </c>
      <c r="J69" s="42">
        <f t="shared" si="8"/>
        <v>0.1644736842105263</v>
      </c>
      <c r="K69" s="42">
        <f t="shared" si="9"/>
        <v>0.21810250817884408</v>
      </c>
      <c r="L69" s="42">
        <f t="shared" si="10"/>
        <v>0.11025358324145534</v>
      </c>
      <c r="M69" s="42" t="str">
        <f t="shared" si="11"/>
        <v/>
      </c>
      <c r="N69" s="42">
        <f t="shared" si="12"/>
        <v>4.8947626040137054E-2</v>
      </c>
      <c r="O69" s="42">
        <f t="shared" si="13"/>
        <v>9.3196644920782848E-2</v>
      </c>
      <c r="P69" s="42">
        <f t="shared" si="14"/>
        <v>0</v>
      </c>
      <c r="Q69" s="42" t="str">
        <f t="shared" si="15"/>
        <v/>
      </c>
      <c r="R69" s="42">
        <f t="shared" si="16"/>
        <v>4.8567265662943171E-2</v>
      </c>
      <c r="S69" s="42">
        <f t="shared" si="17"/>
        <v>9.7087378640776698E-2</v>
      </c>
      <c r="T69" s="42">
        <f t="shared" si="18"/>
        <v>0</v>
      </c>
      <c r="U69" s="42" t="str">
        <f t="shared" si="19"/>
        <v/>
      </c>
      <c r="V69" s="42">
        <f t="shared" si="20"/>
        <v>0</v>
      </c>
      <c r="W69" s="42">
        <f t="shared" si="21"/>
        <v>0</v>
      </c>
      <c r="X69" s="42">
        <f t="shared" si="22"/>
        <v>0</v>
      </c>
      <c r="Y69" s="42" t="str">
        <f t="shared" si="23"/>
        <v/>
      </c>
      <c r="Z69" s="42">
        <f t="shared" si="24"/>
        <v>0</v>
      </c>
      <c r="AA69" s="42">
        <f t="shared" si="25"/>
        <v>0</v>
      </c>
      <c r="AB69" s="42">
        <f t="shared" si="26"/>
        <v>0</v>
      </c>
    </row>
    <row r="70" spans="1:28" x14ac:dyDescent="0.25">
      <c r="A70" s="1" t="s">
        <v>57</v>
      </c>
      <c r="B70" s="42">
        <f t="shared" si="0"/>
        <v>8.5738782509288375E-2</v>
      </c>
      <c r="C70" s="42">
        <f t="shared" si="1"/>
        <v>0.16783216783216784</v>
      </c>
      <c r="D70" s="42">
        <f t="shared" si="2"/>
        <v>0</v>
      </c>
      <c r="E70" s="42" t="str">
        <f t="shared" si="3"/>
        <v/>
      </c>
      <c r="F70" s="42">
        <f t="shared" si="4"/>
        <v>9.2165898617511524E-2</v>
      </c>
      <c r="G70" s="42">
        <f t="shared" si="5"/>
        <v>0.18248175182481752</v>
      </c>
      <c r="H70" s="42">
        <f t="shared" si="6"/>
        <v>0</v>
      </c>
      <c r="I70" s="42" t="str">
        <f t="shared" si="7"/>
        <v/>
      </c>
      <c r="J70" s="42">
        <f t="shared" si="8"/>
        <v>0.26978417266187049</v>
      </c>
      <c r="K70" s="42">
        <f t="shared" si="9"/>
        <v>0.51724137931034486</v>
      </c>
      <c r="L70" s="42">
        <f t="shared" si="10"/>
        <v>0</v>
      </c>
      <c r="M70" s="42" t="str">
        <f t="shared" si="11"/>
        <v/>
      </c>
      <c r="N70" s="42">
        <f t="shared" si="12"/>
        <v>0</v>
      </c>
      <c r="O70" s="42">
        <f t="shared" si="13"/>
        <v>0</v>
      </c>
      <c r="P70" s="42">
        <f t="shared" si="14"/>
        <v>0</v>
      </c>
      <c r="Q70" s="42" t="str">
        <f t="shared" si="15"/>
        <v/>
      </c>
      <c r="R70" s="42">
        <f t="shared" si="16"/>
        <v>8.2101806239737271E-2</v>
      </c>
      <c r="S70" s="42">
        <f t="shared" si="17"/>
        <v>0.16556291390728478</v>
      </c>
      <c r="T70" s="42">
        <f t="shared" si="18"/>
        <v>0</v>
      </c>
      <c r="U70" s="42" t="str">
        <f t="shared" si="19"/>
        <v/>
      </c>
      <c r="V70" s="42">
        <f t="shared" si="20"/>
        <v>9.3283582089552231E-2</v>
      </c>
      <c r="W70" s="42">
        <f t="shared" si="21"/>
        <v>0.18148820326678766</v>
      </c>
      <c r="X70" s="42">
        <f t="shared" si="22"/>
        <v>0</v>
      </c>
      <c r="Y70" s="42" t="str">
        <f t="shared" si="23"/>
        <v/>
      </c>
      <c r="Z70" s="42">
        <f t="shared" si="24"/>
        <v>0</v>
      </c>
      <c r="AA70" s="42">
        <f t="shared" si="25"/>
        <v>0</v>
      </c>
      <c r="AB70" s="42">
        <f t="shared" si="26"/>
        <v>0</v>
      </c>
    </row>
    <row r="71" spans="1:28" x14ac:dyDescent="0.25">
      <c r="A71" s="1" t="s">
        <v>58</v>
      </c>
      <c r="B71" s="42">
        <f t="shared" si="0"/>
        <v>4.8139742796231351E-2</v>
      </c>
      <c r="C71" s="42">
        <f t="shared" si="1"/>
        <v>5.3276505061267979E-2</v>
      </c>
      <c r="D71" s="42">
        <f t="shared" si="2"/>
        <v>4.2656050049765394E-2</v>
      </c>
      <c r="E71" s="42" t="str">
        <f t="shared" si="3"/>
        <v/>
      </c>
      <c r="F71" s="42">
        <f t="shared" si="4"/>
        <v>4.3936731107205619E-2</v>
      </c>
      <c r="G71" s="42">
        <f t="shared" si="5"/>
        <v>8.3752093802345065E-2</v>
      </c>
      <c r="H71" s="42">
        <f t="shared" si="6"/>
        <v>0</v>
      </c>
      <c r="I71" s="42" t="str">
        <f t="shared" si="7"/>
        <v/>
      </c>
      <c r="J71" s="42">
        <f t="shared" si="8"/>
        <v>0.13043478260869568</v>
      </c>
      <c r="K71" s="42">
        <f t="shared" si="9"/>
        <v>0.16891891891891891</v>
      </c>
      <c r="L71" s="42">
        <f t="shared" si="10"/>
        <v>8.9605734767025089E-2</v>
      </c>
      <c r="M71" s="42" t="str">
        <f t="shared" si="11"/>
        <v/>
      </c>
      <c r="N71" s="42">
        <f t="shared" si="12"/>
        <v>0</v>
      </c>
      <c r="O71" s="42">
        <f t="shared" si="13"/>
        <v>0</v>
      </c>
      <c r="P71" s="42">
        <f t="shared" si="14"/>
        <v>0</v>
      </c>
      <c r="Q71" s="42" t="str">
        <f t="shared" si="15"/>
        <v/>
      </c>
      <c r="R71" s="42">
        <f t="shared" si="16"/>
        <v>0</v>
      </c>
      <c r="S71" s="42">
        <f t="shared" si="17"/>
        <v>0</v>
      </c>
      <c r="T71" s="42">
        <f t="shared" si="18"/>
        <v>0</v>
      </c>
      <c r="U71" s="42" t="str">
        <f t="shared" si="19"/>
        <v/>
      </c>
      <c r="V71" s="42">
        <f t="shared" si="20"/>
        <v>4.4802867383512544E-2</v>
      </c>
      <c r="W71" s="42">
        <f t="shared" si="21"/>
        <v>0</v>
      </c>
      <c r="X71" s="42">
        <f t="shared" si="22"/>
        <v>9.0334236675700091E-2</v>
      </c>
      <c r="Y71" s="42" t="str">
        <f t="shared" si="23"/>
        <v/>
      </c>
      <c r="Z71" s="42">
        <f t="shared" si="24"/>
        <v>8.4961767204757857E-2</v>
      </c>
      <c r="AA71" s="42">
        <f t="shared" si="25"/>
        <v>8.4388185654008435E-2</v>
      </c>
      <c r="AB71" s="42">
        <f t="shared" si="26"/>
        <v>8.5543199315654406E-2</v>
      </c>
    </row>
    <row r="72" spans="1:28" x14ac:dyDescent="0.25">
      <c r="A72" s="1" t="s">
        <v>59</v>
      </c>
      <c r="B72" s="42">
        <f t="shared" si="0"/>
        <v>3.4209085933223866E-2</v>
      </c>
      <c r="C72" s="42">
        <f t="shared" si="1"/>
        <v>6.5573770491803282E-2</v>
      </c>
      <c r="D72" s="42">
        <f t="shared" si="2"/>
        <v>0</v>
      </c>
      <c r="E72" s="42" t="str">
        <f t="shared" si="3"/>
        <v/>
      </c>
      <c r="F72" s="42">
        <f t="shared" si="4"/>
        <v>0</v>
      </c>
      <c r="G72" s="42">
        <f t="shared" si="5"/>
        <v>0</v>
      </c>
      <c r="H72" s="42">
        <f t="shared" si="6"/>
        <v>0</v>
      </c>
      <c r="I72" s="42" t="str">
        <f t="shared" si="7"/>
        <v/>
      </c>
      <c r="J72" s="42">
        <f t="shared" si="8"/>
        <v>0.13704888076747374</v>
      </c>
      <c r="K72" s="42">
        <f t="shared" si="9"/>
        <v>0.2652519893899204</v>
      </c>
      <c r="L72" s="42">
        <f t="shared" si="10"/>
        <v>0</v>
      </c>
      <c r="M72" s="42" t="str">
        <f t="shared" si="11"/>
        <v/>
      </c>
      <c r="N72" s="42">
        <f t="shared" si="12"/>
        <v>3.3863867253640365E-2</v>
      </c>
      <c r="O72" s="42">
        <f t="shared" si="13"/>
        <v>6.464124111182934E-2</v>
      </c>
      <c r="P72" s="42">
        <f t="shared" si="14"/>
        <v>0</v>
      </c>
      <c r="Q72" s="42" t="str">
        <f t="shared" si="15"/>
        <v/>
      </c>
      <c r="R72" s="42">
        <f t="shared" si="16"/>
        <v>0</v>
      </c>
      <c r="S72" s="42">
        <f t="shared" si="17"/>
        <v>0</v>
      </c>
      <c r="T72" s="42">
        <f t="shared" si="18"/>
        <v>0</v>
      </c>
      <c r="U72" s="42" t="str">
        <f t="shared" si="19"/>
        <v/>
      </c>
      <c r="V72" s="42">
        <f t="shared" si="20"/>
        <v>0</v>
      </c>
      <c r="W72" s="42">
        <f t="shared" si="21"/>
        <v>0</v>
      </c>
      <c r="X72" s="42">
        <f t="shared" si="22"/>
        <v>0</v>
      </c>
      <c r="Y72" s="42" t="str">
        <f t="shared" si="23"/>
        <v/>
      </c>
      <c r="Z72" s="42">
        <f t="shared" si="24"/>
        <v>4.2662116040955635E-2</v>
      </c>
      <c r="AA72" s="42">
        <f t="shared" si="25"/>
        <v>8.1632653061224497E-2</v>
      </c>
      <c r="AB72" s="42">
        <f t="shared" si="26"/>
        <v>0</v>
      </c>
    </row>
    <row r="73" spans="1:28" x14ac:dyDescent="0.25">
      <c r="A73" s="1" t="s">
        <v>60</v>
      </c>
      <c r="B73" s="42">
        <f t="shared" si="0"/>
        <v>9.7382836275106507E-2</v>
      </c>
      <c r="C73" s="42">
        <f t="shared" si="1"/>
        <v>0.14051522248243559</v>
      </c>
      <c r="D73" s="42">
        <f t="shared" si="2"/>
        <v>5.0697084917617236E-2</v>
      </c>
      <c r="E73" s="42" t="str">
        <f t="shared" si="3"/>
        <v/>
      </c>
      <c r="F73" s="42">
        <f t="shared" si="4"/>
        <v>0</v>
      </c>
      <c r="G73" s="42">
        <f t="shared" si="5"/>
        <v>0</v>
      </c>
      <c r="H73" s="42">
        <f t="shared" si="6"/>
        <v>0</v>
      </c>
      <c r="I73" s="42" t="str">
        <f t="shared" si="7"/>
        <v/>
      </c>
      <c r="J73" s="42">
        <f t="shared" si="8"/>
        <v>0.15174506828528073</v>
      </c>
      <c r="K73" s="42">
        <f t="shared" si="9"/>
        <v>0.14265335235378032</v>
      </c>
      <c r="L73" s="42">
        <f t="shared" si="10"/>
        <v>0.16207455429497569</v>
      </c>
      <c r="M73" s="42" t="str">
        <f t="shared" si="11"/>
        <v/>
      </c>
      <c r="N73" s="42">
        <f t="shared" si="12"/>
        <v>0.25109855618330196</v>
      </c>
      <c r="O73" s="42">
        <f t="shared" si="13"/>
        <v>0.356718192627824</v>
      </c>
      <c r="P73" s="42">
        <f t="shared" si="14"/>
        <v>0.13297872340425532</v>
      </c>
      <c r="Q73" s="42" t="str">
        <f t="shared" si="15"/>
        <v/>
      </c>
      <c r="R73" s="42">
        <f t="shared" si="16"/>
        <v>6.6755674232309742E-2</v>
      </c>
      <c r="S73" s="42">
        <f t="shared" si="17"/>
        <v>0.12484394506866417</v>
      </c>
      <c r="T73" s="42">
        <f t="shared" si="18"/>
        <v>0</v>
      </c>
      <c r="U73" s="42" t="str">
        <f t="shared" si="19"/>
        <v/>
      </c>
      <c r="V73" s="42">
        <f t="shared" si="20"/>
        <v>7.8926598263614839E-2</v>
      </c>
      <c r="W73" s="42">
        <f t="shared" si="21"/>
        <v>0.15847860538827258</v>
      </c>
      <c r="X73" s="42">
        <f t="shared" si="22"/>
        <v>0</v>
      </c>
      <c r="Y73" s="42" t="str">
        <f t="shared" si="23"/>
        <v/>
      </c>
      <c r="Z73" s="42">
        <f t="shared" si="24"/>
        <v>0</v>
      </c>
      <c r="AA73" s="42">
        <f t="shared" si="25"/>
        <v>0</v>
      </c>
      <c r="AB73" s="42">
        <f t="shared" si="26"/>
        <v>0</v>
      </c>
    </row>
    <row r="74" spans="1:28" x14ac:dyDescent="0.25">
      <c r="A74" s="1" t="s">
        <v>61</v>
      </c>
      <c r="B74" s="42">
        <f t="shared" si="0"/>
        <v>0.15695067264573989</v>
      </c>
      <c r="C74" s="42">
        <f t="shared" si="1"/>
        <v>0.1295336787564767</v>
      </c>
      <c r="D74" s="42">
        <f t="shared" si="2"/>
        <v>0.18656716417910446</v>
      </c>
      <c r="E74" s="42" t="str">
        <f t="shared" si="3"/>
        <v/>
      </c>
      <c r="F74" s="42">
        <f t="shared" si="4"/>
        <v>0</v>
      </c>
      <c r="G74" s="42">
        <f t="shared" si="5"/>
        <v>0</v>
      </c>
      <c r="H74" s="42">
        <f t="shared" si="6"/>
        <v>0</v>
      </c>
      <c r="I74" s="42" t="str">
        <f t="shared" si="7"/>
        <v/>
      </c>
      <c r="J74" s="42">
        <f t="shared" si="8"/>
        <v>0.58997050147492625</v>
      </c>
      <c r="K74" s="42">
        <f t="shared" si="9"/>
        <v>0.43103448275862066</v>
      </c>
      <c r="L74" s="42">
        <f t="shared" si="10"/>
        <v>0.75757575757575757</v>
      </c>
      <c r="M74" s="42" t="str">
        <f t="shared" si="11"/>
        <v/>
      </c>
      <c r="N74" s="42">
        <f t="shared" si="12"/>
        <v>5.7077625570776253E-2</v>
      </c>
      <c r="O74" s="42">
        <f t="shared" si="13"/>
        <v>0.10718113612004287</v>
      </c>
      <c r="P74" s="42">
        <f t="shared" si="14"/>
        <v>0</v>
      </c>
      <c r="Q74" s="42" t="str">
        <f t="shared" si="15"/>
        <v/>
      </c>
      <c r="R74" s="42">
        <f t="shared" si="16"/>
        <v>0.2443494196701283</v>
      </c>
      <c r="S74" s="42">
        <f t="shared" si="17"/>
        <v>0.11918951132300357</v>
      </c>
      <c r="T74" s="42">
        <f t="shared" si="18"/>
        <v>0.37593984962406013</v>
      </c>
      <c r="U74" s="42" t="str">
        <f t="shared" si="19"/>
        <v/>
      </c>
      <c r="V74" s="42">
        <f t="shared" si="20"/>
        <v>6.997900629811056E-2</v>
      </c>
      <c r="W74" s="42">
        <f t="shared" si="21"/>
        <v>0.13642564802182811</v>
      </c>
      <c r="X74" s="42">
        <f t="shared" si="22"/>
        <v>0</v>
      </c>
      <c r="Y74" s="42" t="str">
        <f t="shared" si="23"/>
        <v/>
      </c>
      <c r="Z74" s="42">
        <f t="shared" si="24"/>
        <v>0</v>
      </c>
      <c r="AA74" s="42">
        <f t="shared" si="25"/>
        <v>0</v>
      </c>
      <c r="AB74" s="42">
        <f t="shared" si="26"/>
        <v>0</v>
      </c>
    </row>
    <row r="75" spans="1:28" x14ac:dyDescent="0.25">
      <c r="A75" s="1" t="s">
        <v>62</v>
      </c>
      <c r="B75" s="42">
        <f t="shared" si="0"/>
        <v>0.33046926635822871</v>
      </c>
      <c r="C75" s="42">
        <f t="shared" si="1"/>
        <v>0.31826861871419476</v>
      </c>
      <c r="D75" s="42">
        <f t="shared" si="2"/>
        <v>0.3436426116838488</v>
      </c>
      <c r="E75" s="42" t="str">
        <f t="shared" si="3"/>
        <v/>
      </c>
      <c r="F75" s="42">
        <f t="shared" si="4"/>
        <v>0</v>
      </c>
      <c r="G75" s="42">
        <f t="shared" si="5"/>
        <v>0</v>
      </c>
      <c r="H75" s="42">
        <f t="shared" si="6"/>
        <v>0</v>
      </c>
      <c r="I75" s="42" t="str">
        <f t="shared" si="7"/>
        <v/>
      </c>
      <c r="J75" s="42">
        <f t="shared" si="8"/>
        <v>0.39920159680638717</v>
      </c>
      <c r="K75" s="42">
        <f t="shared" si="9"/>
        <v>0.40650406504065045</v>
      </c>
      <c r="L75" s="42">
        <f t="shared" si="10"/>
        <v>0.39215686274509803</v>
      </c>
      <c r="M75" s="42" t="str">
        <f t="shared" si="11"/>
        <v/>
      </c>
      <c r="N75" s="42">
        <f t="shared" si="12"/>
        <v>0.50505050505050508</v>
      </c>
      <c r="O75" s="42">
        <f t="shared" si="13"/>
        <v>0.31545741324921134</v>
      </c>
      <c r="P75" s="42">
        <f t="shared" si="14"/>
        <v>0.72202166064981954</v>
      </c>
      <c r="Q75" s="42" t="str">
        <f t="shared" si="15"/>
        <v/>
      </c>
      <c r="R75" s="42">
        <f t="shared" si="16"/>
        <v>0.37664783427495291</v>
      </c>
      <c r="S75" s="42">
        <f t="shared" si="17"/>
        <v>0.73800738007380073</v>
      </c>
      <c r="T75" s="42">
        <f t="shared" si="18"/>
        <v>0</v>
      </c>
      <c r="U75" s="42" t="str">
        <f t="shared" si="19"/>
        <v/>
      </c>
      <c r="V75" s="42">
        <f t="shared" si="20"/>
        <v>0.67114093959731547</v>
      </c>
      <c r="W75" s="42">
        <f t="shared" si="21"/>
        <v>0.42735042735042739</v>
      </c>
      <c r="X75" s="42">
        <f t="shared" si="22"/>
        <v>0.93896713615023475</v>
      </c>
      <c r="Y75" s="42" t="str">
        <f t="shared" si="23"/>
        <v/>
      </c>
      <c r="Z75" s="42">
        <f t="shared" si="24"/>
        <v>0</v>
      </c>
      <c r="AA75" s="42">
        <f t="shared" si="25"/>
        <v>0</v>
      </c>
      <c r="AB75" s="42">
        <f t="shared" si="26"/>
        <v>0</v>
      </c>
    </row>
    <row r="76" spans="1:28" x14ac:dyDescent="0.25">
      <c r="A76" s="1" t="s">
        <v>63</v>
      </c>
      <c r="B76" s="42">
        <f t="shared" si="0"/>
        <v>4.8689138576779027E-2</v>
      </c>
      <c r="C76" s="42">
        <f t="shared" si="1"/>
        <v>7.2280448138778458E-2</v>
      </c>
      <c r="D76" s="42">
        <f t="shared" si="2"/>
        <v>2.3319082782743878E-2</v>
      </c>
      <c r="E76" s="42" t="str">
        <f t="shared" si="3"/>
        <v/>
      </c>
      <c r="F76" s="42">
        <f t="shared" si="4"/>
        <v>7.183908045977011E-2</v>
      </c>
      <c r="G76" s="42">
        <f t="shared" si="5"/>
        <v>0.13679890560875513</v>
      </c>
      <c r="H76" s="42">
        <f t="shared" si="6"/>
        <v>0</v>
      </c>
      <c r="I76" s="42" t="str">
        <f t="shared" si="7"/>
        <v/>
      </c>
      <c r="J76" s="42">
        <f t="shared" si="8"/>
        <v>9.1911764705882346E-2</v>
      </c>
      <c r="K76" s="42">
        <f t="shared" si="9"/>
        <v>8.8300220750551883E-2</v>
      </c>
      <c r="L76" s="42">
        <f t="shared" si="10"/>
        <v>9.5831336847149021E-2</v>
      </c>
      <c r="M76" s="42" t="str">
        <f t="shared" si="11"/>
        <v/>
      </c>
      <c r="N76" s="42">
        <f t="shared" si="12"/>
        <v>3.9077764751856196E-2</v>
      </c>
      <c r="O76" s="42">
        <f t="shared" si="13"/>
        <v>7.584376185058779E-2</v>
      </c>
      <c r="P76" s="42">
        <f t="shared" si="14"/>
        <v>0</v>
      </c>
      <c r="Q76" s="42" t="str">
        <f t="shared" si="15"/>
        <v/>
      </c>
      <c r="R76" s="42">
        <f t="shared" si="16"/>
        <v>4.184975936388366E-2</v>
      </c>
      <c r="S76" s="42">
        <f t="shared" si="17"/>
        <v>8.0906148867313926E-2</v>
      </c>
      <c r="T76" s="42">
        <f t="shared" si="18"/>
        <v>0</v>
      </c>
      <c r="U76" s="42" t="str">
        <f t="shared" si="19"/>
        <v/>
      </c>
      <c r="V76" s="42">
        <f t="shared" si="20"/>
        <v>2.4600246002460021E-2</v>
      </c>
      <c r="W76" s="42">
        <f t="shared" si="21"/>
        <v>4.7892720306513405E-2</v>
      </c>
      <c r="X76" s="42">
        <f t="shared" si="22"/>
        <v>0</v>
      </c>
      <c r="Y76" s="42" t="str">
        <f t="shared" si="23"/>
        <v/>
      </c>
      <c r="Z76" s="42">
        <f t="shared" si="24"/>
        <v>2.3752969121140142E-2</v>
      </c>
      <c r="AA76" s="42">
        <f t="shared" si="25"/>
        <v>0</v>
      </c>
      <c r="AB76" s="42">
        <f t="shared" si="26"/>
        <v>4.926108374384236E-2</v>
      </c>
    </row>
    <row r="77" spans="1:28" x14ac:dyDescent="0.25">
      <c r="A77" s="1" t="s">
        <v>64</v>
      </c>
      <c r="B77" s="42">
        <f t="shared" si="0"/>
        <v>0.17263904441955955</v>
      </c>
      <c r="C77" s="42">
        <f t="shared" si="1"/>
        <v>0.21877848678213307</v>
      </c>
      <c r="D77" s="42">
        <f t="shared" si="2"/>
        <v>0.12425922385777097</v>
      </c>
      <c r="E77" s="42" t="str">
        <f t="shared" si="3"/>
        <v/>
      </c>
      <c r="F77" s="42">
        <f t="shared" si="4"/>
        <v>5.9049306170652495E-2</v>
      </c>
      <c r="G77" s="42">
        <f t="shared" si="5"/>
        <v>5.8479532163742694E-2</v>
      </c>
      <c r="H77" s="42">
        <f t="shared" si="6"/>
        <v>5.9630292188431723E-2</v>
      </c>
      <c r="I77" s="42" t="str">
        <f t="shared" si="7"/>
        <v/>
      </c>
      <c r="J77" s="42">
        <f t="shared" si="8"/>
        <v>0.36574215178299302</v>
      </c>
      <c r="K77" s="42">
        <f t="shared" si="9"/>
        <v>0.47932893948472138</v>
      </c>
      <c r="L77" s="42">
        <f t="shared" si="10"/>
        <v>0.24813895781637718</v>
      </c>
      <c r="M77" s="42" t="str">
        <f t="shared" si="11"/>
        <v/>
      </c>
      <c r="N77" s="42">
        <f t="shared" si="12"/>
        <v>0.17438963627304435</v>
      </c>
      <c r="O77" s="42">
        <f t="shared" si="13"/>
        <v>0.28957528957528955</v>
      </c>
      <c r="P77" s="42">
        <f t="shared" si="14"/>
        <v>5.1493305870236865E-2</v>
      </c>
      <c r="Q77" s="42" t="str">
        <f t="shared" si="15"/>
        <v/>
      </c>
      <c r="R77" s="42">
        <f t="shared" si="16"/>
        <v>7.9260237780713338E-2</v>
      </c>
      <c r="S77" s="42">
        <f t="shared" si="17"/>
        <v>0</v>
      </c>
      <c r="T77" s="42">
        <f t="shared" si="18"/>
        <v>0.16137708445400753</v>
      </c>
      <c r="U77" s="42" t="str">
        <f t="shared" si="19"/>
        <v/>
      </c>
      <c r="V77" s="42">
        <f t="shared" si="20"/>
        <v>0.22798518096323739</v>
      </c>
      <c r="W77" s="42">
        <f t="shared" si="21"/>
        <v>0.38293216630196936</v>
      </c>
      <c r="X77" s="42">
        <f t="shared" si="22"/>
        <v>5.9488399762046403E-2</v>
      </c>
      <c r="Y77" s="42" t="str">
        <f t="shared" si="23"/>
        <v/>
      </c>
      <c r="Z77" s="42">
        <f t="shared" si="24"/>
        <v>0.14467592592592593</v>
      </c>
      <c r="AA77" s="42">
        <f t="shared" si="25"/>
        <v>0.11331444759206798</v>
      </c>
      <c r="AB77" s="42">
        <f t="shared" si="26"/>
        <v>0.17740981667652278</v>
      </c>
    </row>
    <row r="78" spans="1:28" ht="13.5" thickBot="1" x14ac:dyDescent="0.3">
      <c r="A78" s="15" t="s">
        <v>65</v>
      </c>
      <c r="B78" s="73">
        <f t="shared" si="0"/>
        <v>0.41332988891759237</v>
      </c>
      <c r="C78" s="73">
        <f t="shared" si="1"/>
        <v>0.4020100502512563</v>
      </c>
      <c r="D78" s="73">
        <f t="shared" si="2"/>
        <v>0.42530568846358324</v>
      </c>
      <c r="E78" s="73" t="str">
        <f t="shared" si="3"/>
        <v/>
      </c>
      <c r="F78" s="73">
        <f t="shared" si="4"/>
        <v>0</v>
      </c>
      <c r="G78" s="73">
        <f t="shared" si="5"/>
        <v>0</v>
      </c>
      <c r="H78" s="73">
        <f t="shared" si="6"/>
        <v>0</v>
      </c>
      <c r="I78" s="73" t="str">
        <f t="shared" si="7"/>
        <v/>
      </c>
      <c r="J78" s="73">
        <f t="shared" si="8"/>
        <v>0.62893081761006298</v>
      </c>
      <c r="K78" s="73">
        <f t="shared" si="9"/>
        <v>0.5988023952095809</v>
      </c>
      <c r="L78" s="73">
        <f t="shared" si="10"/>
        <v>0.66225165562913912</v>
      </c>
      <c r="M78" s="73" t="str">
        <f t="shared" si="11"/>
        <v/>
      </c>
      <c r="N78" s="73">
        <f t="shared" si="12"/>
        <v>0.36188178528347409</v>
      </c>
      <c r="O78" s="73">
        <f t="shared" si="13"/>
        <v>0.46403712296983757</v>
      </c>
      <c r="P78" s="73">
        <f t="shared" si="14"/>
        <v>0.25125628140703515</v>
      </c>
      <c r="Q78" s="73" t="str">
        <f t="shared" si="15"/>
        <v/>
      </c>
      <c r="R78" s="73">
        <f t="shared" si="16"/>
        <v>0.31695721077654515</v>
      </c>
      <c r="S78" s="73">
        <f t="shared" si="17"/>
        <v>0.303951367781155</v>
      </c>
      <c r="T78" s="73">
        <f t="shared" si="18"/>
        <v>0.33112582781456956</v>
      </c>
      <c r="U78" s="73" t="str">
        <f t="shared" si="19"/>
        <v/>
      </c>
      <c r="V78" s="73">
        <f t="shared" si="20"/>
        <v>0.15698587127158556</v>
      </c>
      <c r="W78" s="73">
        <f t="shared" si="21"/>
        <v>0.3058103975535168</v>
      </c>
      <c r="X78" s="73">
        <f t="shared" si="22"/>
        <v>0</v>
      </c>
      <c r="Y78" s="73" t="str">
        <f t="shared" si="23"/>
        <v/>
      </c>
      <c r="Z78" s="73">
        <f t="shared" si="24"/>
        <v>1.056338028169014</v>
      </c>
      <c r="AA78" s="73">
        <f t="shared" si="25"/>
        <v>0.69444444444444442</v>
      </c>
      <c r="AB78" s="73">
        <f t="shared" si="26"/>
        <v>1.4285714285714286</v>
      </c>
    </row>
    <row r="79" spans="1:28" ht="15" x14ac:dyDescent="0.25">
      <c r="A79" s="134" t="s">
        <v>260</v>
      </c>
      <c r="B79" s="134"/>
      <c r="C79" s="134"/>
      <c r="D79" s="134"/>
      <c r="E79" s="134"/>
      <c r="F79" s="134"/>
      <c r="G79" s="134"/>
      <c r="H79" s="134"/>
      <c r="I79" s="134"/>
      <c r="J79" s="40"/>
      <c r="K79" s="40"/>
      <c r="L79" s="40"/>
      <c r="M79" s="40"/>
      <c r="N79" s="40"/>
      <c r="O79" s="19"/>
    </row>
  </sheetData>
  <mergeCells count="27">
    <mergeCell ref="A41:AB41"/>
    <mergeCell ref="A42:AB42"/>
    <mergeCell ref="A43:AB43"/>
    <mergeCell ref="A44:AB44"/>
    <mergeCell ref="N47:P47"/>
    <mergeCell ref="R47:T47"/>
    <mergeCell ref="B47:D47"/>
    <mergeCell ref="V47:X47"/>
    <mergeCell ref="A47:A48"/>
    <mergeCell ref="A45:AB45"/>
    <mergeCell ref="A46:AB46"/>
    <mergeCell ref="Z47:AB47"/>
    <mergeCell ref="F47:H47"/>
    <mergeCell ref="J47:L47"/>
    <mergeCell ref="A5:AB5"/>
    <mergeCell ref="A6:A7"/>
    <mergeCell ref="A1:AB1"/>
    <mergeCell ref="A2:AB2"/>
    <mergeCell ref="A3:AB3"/>
    <mergeCell ref="A4:AB4"/>
    <mergeCell ref="Z6:AB6"/>
    <mergeCell ref="V6:X6"/>
    <mergeCell ref="R6:T6"/>
    <mergeCell ref="N6:P6"/>
    <mergeCell ref="J6:L6"/>
    <mergeCell ref="F6:H6"/>
    <mergeCell ref="B6:D6"/>
  </mergeCells>
  <hyperlinks>
    <hyperlink ref="AC1" location="'CONTENIDO-INDICE'!D5" display="Indice"/>
    <hyperlink ref="AC41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2" orientation="landscape" r:id="rId1"/>
  <headerFooter alignWithMargins="0"/>
  <rowBreaks count="1" manualBreakCount="1">
    <brk id="40" max="2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8"/>
  <sheetViews>
    <sheetView showGridLines="0" zoomScaleNormal="100" zoomScaleSheetLayoutView="100" workbookViewId="0">
      <selection activeCell="A3" sqref="A3:AB3"/>
    </sheetView>
  </sheetViews>
  <sheetFormatPr baseColWidth="10" defaultRowHeight="12.75" x14ac:dyDescent="0.25"/>
  <cols>
    <col min="1" max="1" width="16.140625" style="1" customWidth="1"/>
    <col min="2" max="2" width="5.140625" style="1" bestFit="1" customWidth="1"/>
    <col min="3" max="3" width="6.7109375" style="1" bestFit="1" customWidth="1"/>
    <col min="4" max="4" width="5.140625" style="1" bestFit="1" customWidth="1"/>
    <col min="5" max="5" width="1.7109375" style="1" customWidth="1"/>
    <col min="6" max="6" width="4.5703125" style="1" bestFit="1" customWidth="1"/>
    <col min="7" max="7" width="6.7109375" style="1" bestFit="1" customWidth="1"/>
    <col min="8" max="8" width="5.5703125" style="1" bestFit="1" customWidth="1"/>
    <col min="9" max="9" width="1.7109375" style="1" customWidth="1"/>
    <col min="10" max="10" width="5.1406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5.1406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4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4.57031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2" width="11.42578125" style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hidden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60" s="112" customFormat="1" ht="16.5" thickBot="1" x14ac:dyDescent="0.3">
      <c r="A1" s="240" t="s">
        <v>274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60" s="112" customFormat="1" ht="15.75" x14ac:dyDescent="0.25">
      <c r="A2" s="240" t="s">
        <v>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60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60" s="112" customFormat="1" ht="15.75" x14ac:dyDescent="0.25">
      <c r="A4" s="240" t="s">
        <v>96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6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60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11</v>
      </c>
      <c r="G6" s="238"/>
      <c r="H6" s="238"/>
      <c r="I6" s="180"/>
      <c r="J6" s="238" t="s">
        <v>12</v>
      </c>
      <c r="K6" s="238"/>
      <c r="L6" s="238"/>
      <c r="M6" s="180"/>
      <c r="N6" s="238" t="s">
        <v>13</v>
      </c>
      <c r="O6" s="238"/>
      <c r="P6" s="238"/>
      <c r="Q6" s="180"/>
      <c r="R6" s="238" t="s">
        <v>15</v>
      </c>
      <c r="S6" s="238"/>
      <c r="T6" s="238"/>
      <c r="U6" s="180"/>
      <c r="V6" s="238" t="s">
        <v>16</v>
      </c>
      <c r="W6" s="238"/>
      <c r="X6" s="238"/>
      <c r="Y6" s="180"/>
      <c r="Z6" s="238" t="s">
        <v>17</v>
      </c>
      <c r="AA6" s="238"/>
      <c r="AB6" s="238"/>
    </row>
    <row r="7" spans="1:60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60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/>
      <c r="AH8" s="37" t="s">
        <v>99</v>
      </c>
      <c r="AI8" s="37" t="s">
        <v>100</v>
      </c>
      <c r="AJ8" s="37" t="s">
        <v>101</v>
      </c>
      <c r="AK8" s="37"/>
      <c r="AL8" s="37" t="s">
        <v>102</v>
      </c>
      <c r="AM8" s="37" t="s">
        <v>103</v>
      </c>
      <c r="AN8" s="37" t="s">
        <v>104</v>
      </c>
      <c r="AO8" s="37"/>
      <c r="AP8" s="37" t="s">
        <v>105</v>
      </c>
      <c r="AQ8" s="37" t="s">
        <v>106</v>
      </c>
      <c r="AR8" s="37" t="s">
        <v>107</v>
      </c>
      <c r="AS8" s="37"/>
      <c r="AT8" s="37" t="s">
        <v>108</v>
      </c>
      <c r="AU8" s="37" t="s">
        <v>109</v>
      </c>
      <c r="AV8" s="37" t="s">
        <v>110</v>
      </c>
      <c r="AW8" s="37"/>
      <c r="AX8" s="37" t="s">
        <v>111</v>
      </c>
      <c r="AY8" s="37" t="s">
        <v>112</v>
      </c>
      <c r="AZ8" s="37" t="s">
        <v>113</v>
      </c>
      <c r="BA8" s="37"/>
      <c r="BB8" s="37" t="s">
        <v>114</v>
      </c>
      <c r="BC8" s="37" t="s">
        <v>115</v>
      </c>
      <c r="BD8" s="37" t="s">
        <v>116</v>
      </c>
      <c r="BE8" s="37"/>
      <c r="BF8" s="37" t="s">
        <v>117</v>
      </c>
      <c r="BG8" s="37" t="s">
        <v>118</v>
      </c>
      <c r="BH8" s="1" t="s">
        <v>119</v>
      </c>
    </row>
    <row r="9" spans="1:60" s="6" customFormat="1" x14ac:dyDescent="0.25">
      <c r="A9" s="46" t="s">
        <v>9</v>
      </c>
      <c r="B9" s="59">
        <v>678</v>
      </c>
      <c r="C9" s="59">
        <v>399</v>
      </c>
      <c r="D9" s="59">
        <v>279</v>
      </c>
      <c r="E9" s="59"/>
      <c r="F9" s="59">
        <v>30</v>
      </c>
      <c r="G9" s="59">
        <v>19</v>
      </c>
      <c r="H9" s="59">
        <v>11</v>
      </c>
      <c r="I9" s="59"/>
      <c r="J9" s="59">
        <v>324</v>
      </c>
      <c r="K9" s="59">
        <v>189</v>
      </c>
      <c r="L9" s="59">
        <v>135</v>
      </c>
      <c r="M9" s="59"/>
      <c r="N9" s="59">
        <v>137</v>
      </c>
      <c r="O9" s="59">
        <v>84</v>
      </c>
      <c r="P9" s="59">
        <v>53</v>
      </c>
      <c r="Q9" s="59"/>
      <c r="R9" s="59">
        <v>73</v>
      </c>
      <c r="S9" s="59">
        <v>47</v>
      </c>
      <c r="T9" s="59">
        <v>26</v>
      </c>
      <c r="U9" s="59"/>
      <c r="V9" s="59">
        <v>77</v>
      </c>
      <c r="W9" s="59">
        <v>43</v>
      </c>
      <c r="X9" s="59">
        <v>34</v>
      </c>
      <c r="Y9" s="59"/>
      <c r="Z9" s="59">
        <v>37</v>
      </c>
      <c r="AA9" s="59">
        <v>17</v>
      </c>
      <c r="AB9" s="59">
        <v>20</v>
      </c>
      <c r="AG9" s="60"/>
      <c r="AH9" s="60">
        <v>416321</v>
      </c>
      <c r="AI9" s="60">
        <v>214290</v>
      </c>
      <c r="AJ9" s="60">
        <v>202031</v>
      </c>
      <c r="AK9" s="60"/>
      <c r="AL9" s="60">
        <v>64383</v>
      </c>
      <c r="AM9" s="60">
        <v>32959</v>
      </c>
      <c r="AN9" s="60">
        <v>31424</v>
      </c>
      <c r="AO9" s="60"/>
      <c r="AP9" s="60">
        <v>65196</v>
      </c>
      <c r="AQ9" s="60">
        <v>33594</v>
      </c>
      <c r="AR9" s="60">
        <v>31602</v>
      </c>
      <c r="AS9" s="60"/>
      <c r="AT9" s="60">
        <v>80265</v>
      </c>
      <c r="AU9" s="60">
        <v>41537</v>
      </c>
      <c r="AV9" s="60">
        <v>38728</v>
      </c>
      <c r="AW9" s="60"/>
      <c r="AX9" s="60">
        <v>72066</v>
      </c>
      <c r="AY9" s="60">
        <v>36925</v>
      </c>
      <c r="AZ9" s="60">
        <v>35141</v>
      </c>
      <c r="BA9" s="60"/>
      <c r="BB9" s="60">
        <v>66697</v>
      </c>
      <c r="BC9" s="60">
        <v>34453</v>
      </c>
      <c r="BD9" s="60">
        <v>32244</v>
      </c>
      <c r="BE9" s="60"/>
      <c r="BF9" s="60">
        <v>67714</v>
      </c>
      <c r="BG9" s="60">
        <v>34822</v>
      </c>
      <c r="BH9" s="6">
        <v>32892</v>
      </c>
    </row>
    <row r="10" spans="1:60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60" x14ac:dyDescent="0.25">
      <c r="A11" s="1" t="s">
        <v>39</v>
      </c>
      <c r="B11" s="50">
        <v>67</v>
      </c>
      <c r="C11" s="50">
        <v>38</v>
      </c>
      <c r="D11" s="50">
        <v>29</v>
      </c>
      <c r="E11" s="50"/>
      <c r="F11" s="50">
        <v>2</v>
      </c>
      <c r="G11" s="50">
        <v>0</v>
      </c>
      <c r="H11" s="61">
        <v>2</v>
      </c>
      <c r="I11" s="50"/>
      <c r="J11" s="50">
        <v>37</v>
      </c>
      <c r="K11" s="50">
        <v>23</v>
      </c>
      <c r="L11" s="61">
        <v>14</v>
      </c>
      <c r="M11" s="50"/>
      <c r="N11" s="50">
        <v>8</v>
      </c>
      <c r="O11" s="50">
        <v>3</v>
      </c>
      <c r="P11" s="61">
        <v>5</v>
      </c>
      <c r="Q11" s="50"/>
      <c r="R11" s="50">
        <v>9</v>
      </c>
      <c r="S11" s="50">
        <v>6</v>
      </c>
      <c r="T11" s="61">
        <v>3</v>
      </c>
      <c r="U11" s="50"/>
      <c r="V11" s="50">
        <v>6</v>
      </c>
      <c r="W11" s="50">
        <v>3</v>
      </c>
      <c r="X11" s="61">
        <v>3</v>
      </c>
      <c r="Y11" s="50"/>
      <c r="Z11" s="50">
        <v>5</v>
      </c>
      <c r="AA11" s="50">
        <v>3</v>
      </c>
      <c r="AB11" s="61">
        <v>2</v>
      </c>
      <c r="AG11" s="37"/>
      <c r="AH11" s="37">
        <v>23371</v>
      </c>
      <c r="AI11" s="37">
        <v>11904</v>
      </c>
      <c r="AJ11" s="37">
        <v>11467</v>
      </c>
      <c r="AK11" s="37"/>
      <c r="AL11" s="37">
        <v>3573</v>
      </c>
      <c r="AM11" s="37">
        <v>1764</v>
      </c>
      <c r="AN11" s="37">
        <v>1809</v>
      </c>
      <c r="AO11" s="37"/>
      <c r="AP11" s="37">
        <v>3739</v>
      </c>
      <c r="AQ11" s="37">
        <v>1973</v>
      </c>
      <c r="AR11" s="37">
        <v>1766</v>
      </c>
      <c r="AS11" s="37"/>
      <c r="AT11" s="37">
        <v>4607</v>
      </c>
      <c r="AU11" s="37">
        <v>2316</v>
      </c>
      <c r="AV11" s="37">
        <v>2291</v>
      </c>
      <c r="AW11" s="37"/>
      <c r="AX11" s="37">
        <v>3864</v>
      </c>
      <c r="AY11" s="37">
        <v>1957</v>
      </c>
      <c r="AZ11" s="37">
        <v>1907</v>
      </c>
      <c r="BA11" s="37"/>
      <c r="BB11" s="37">
        <v>3710</v>
      </c>
      <c r="BC11" s="37">
        <v>1919</v>
      </c>
      <c r="BD11" s="37">
        <v>1791</v>
      </c>
      <c r="BE11" s="37"/>
      <c r="BF11" s="37">
        <v>3878</v>
      </c>
      <c r="BG11" s="37">
        <v>1975</v>
      </c>
      <c r="BH11" s="1">
        <v>1903</v>
      </c>
    </row>
    <row r="12" spans="1:60" x14ac:dyDescent="0.25">
      <c r="A12" s="1" t="s">
        <v>40</v>
      </c>
      <c r="B12" s="50">
        <v>33</v>
      </c>
      <c r="C12" s="50">
        <v>17</v>
      </c>
      <c r="D12" s="50">
        <v>16</v>
      </c>
      <c r="E12" s="50"/>
      <c r="F12" s="50">
        <v>1</v>
      </c>
      <c r="G12" s="50">
        <v>0</v>
      </c>
      <c r="H12" s="61">
        <v>1</v>
      </c>
      <c r="I12" s="50"/>
      <c r="J12" s="50">
        <v>22</v>
      </c>
      <c r="K12" s="50">
        <v>13</v>
      </c>
      <c r="L12" s="61">
        <v>9</v>
      </c>
      <c r="M12" s="50"/>
      <c r="N12" s="50">
        <v>3</v>
      </c>
      <c r="O12" s="50">
        <v>2</v>
      </c>
      <c r="P12" s="61">
        <v>1</v>
      </c>
      <c r="Q12" s="50"/>
      <c r="R12" s="50">
        <v>2</v>
      </c>
      <c r="S12" s="50">
        <v>1</v>
      </c>
      <c r="T12" s="61">
        <v>1</v>
      </c>
      <c r="U12" s="50"/>
      <c r="V12" s="50">
        <v>4</v>
      </c>
      <c r="W12" s="50">
        <v>0</v>
      </c>
      <c r="X12" s="61">
        <v>4</v>
      </c>
      <c r="Y12" s="50"/>
      <c r="Z12" s="50">
        <v>1</v>
      </c>
      <c r="AA12" s="50">
        <v>1</v>
      </c>
      <c r="AB12" s="61">
        <v>0</v>
      </c>
      <c r="AG12" s="37"/>
      <c r="AH12" s="37">
        <v>19429</v>
      </c>
      <c r="AI12" s="37">
        <v>9911</v>
      </c>
      <c r="AJ12" s="37">
        <v>9518</v>
      </c>
      <c r="AK12" s="37"/>
      <c r="AL12" s="37">
        <v>2931</v>
      </c>
      <c r="AM12" s="37">
        <v>1490</v>
      </c>
      <c r="AN12" s="37">
        <v>1441</v>
      </c>
      <c r="AO12" s="37"/>
      <c r="AP12" s="37">
        <v>2945</v>
      </c>
      <c r="AQ12" s="37">
        <v>1533</v>
      </c>
      <c r="AR12" s="37">
        <v>1412</v>
      </c>
      <c r="AS12" s="37"/>
      <c r="AT12" s="37">
        <v>3868</v>
      </c>
      <c r="AU12" s="37">
        <v>1968</v>
      </c>
      <c r="AV12" s="37">
        <v>1900</v>
      </c>
      <c r="AW12" s="37"/>
      <c r="AX12" s="37">
        <v>3303</v>
      </c>
      <c r="AY12" s="37">
        <v>1668</v>
      </c>
      <c r="AZ12" s="37">
        <v>1635</v>
      </c>
      <c r="BA12" s="37"/>
      <c r="BB12" s="37">
        <v>3193</v>
      </c>
      <c r="BC12" s="37">
        <v>1621</v>
      </c>
      <c r="BD12" s="37">
        <v>1572</v>
      </c>
      <c r="BE12" s="37"/>
      <c r="BF12" s="37">
        <v>3189</v>
      </c>
      <c r="BG12" s="37">
        <v>1631</v>
      </c>
      <c r="BH12" s="1">
        <v>1558</v>
      </c>
    </row>
    <row r="13" spans="1:60" x14ac:dyDescent="0.25">
      <c r="A13" s="1" t="s">
        <v>41</v>
      </c>
      <c r="B13" s="50">
        <v>75</v>
      </c>
      <c r="C13" s="50">
        <v>37</v>
      </c>
      <c r="D13" s="50">
        <v>38</v>
      </c>
      <c r="E13" s="50"/>
      <c r="F13" s="50">
        <v>0</v>
      </c>
      <c r="G13" s="50">
        <v>0</v>
      </c>
      <c r="H13" s="61">
        <v>0</v>
      </c>
      <c r="I13" s="50"/>
      <c r="J13" s="50">
        <v>33</v>
      </c>
      <c r="K13" s="50">
        <v>16</v>
      </c>
      <c r="L13" s="61">
        <v>17</v>
      </c>
      <c r="M13" s="50"/>
      <c r="N13" s="50">
        <v>18</v>
      </c>
      <c r="O13" s="50">
        <v>9</v>
      </c>
      <c r="P13" s="61">
        <v>9</v>
      </c>
      <c r="Q13" s="50"/>
      <c r="R13" s="50">
        <v>3</v>
      </c>
      <c r="S13" s="50">
        <v>1</v>
      </c>
      <c r="T13" s="61">
        <v>2</v>
      </c>
      <c r="U13" s="50"/>
      <c r="V13" s="50">
        <v>16</v>
      </c>
      <c r="W13" s="50">
        <v>9</v>
      </c>
      <c r="X13" s="61">
        <v>7</v>
      </c>
      <c r="Y13" s="50"/>
      <c r="Z13" s="50">
        <v>5</v>
      </c>
      <c r="AA13" s="50">
        <v>2</v>
      </c>
      <c r="AB13" s="61">
        <v>3</v>
      </c>
      <c r="AG13" s="37"/>
      <c r="AH13" s="37">
        <v>19817</v>
      </c>
      <c r="AI13" s="37">
        <v>10316</v>
      </c>
      <c r="AJ13" s="37">
        <v>9501</v>
      </c>
      <c r="AK13" s="37"/>
      <c r="AL13" s="37">
        <v>3002</v>
      </c>
      <c r="AM13" s="37">
        <v>1583</v>
      </c>
      <c r="AN13" s="37">
        <v>1419</v>
      </c>
      <c r="AO13" s="37"/>
      <c r="AP13" s="37">
        <v>3181</v>
      </c>
      <c r="AQ13" s="37">
        <v>1641</v>
      </c>
      <c r="AR13" s="37">
        <v>1540</v>
      </c>
      <c r="AS13" s="37"/>
      <c r="AT13" s="37">
        <v>3944</v>
      </c>
      <c r="AU13" s="37">
        <v>2095</v>
      </c>
      <c r="AV13" s="37">
        <v>1849</v>
      </c>
      <c r="AW13" s="37"/>
      <c r="AX13" s="37">
        <v>3418</v>
      </c>
      <c r="AY13" s="37">
        <v>1796</v>
      </c>
      <c r="AZ13" s="37">
        <v>1622</v>
      </c>
      <c r="BA13" s="37"/>
      <c r="BB13" s="37">
        <v>3170</v>
      </c>
      <c r="BC13" s="37">
        <v>1624</v>
      </c>
      <c r="BD13" s="37">
        <v>1546</v>
      </c>
      <c r="BE13" s="37"/>
      <c r="BF13" s="37">
        <v>3102</v>
      </c>
      <c r="BG13" s="37">
        <v>1577</v>
      </c>
      <c r="BH13" s="1">
        <v>1525</v>
      </c>
    </row>
    <row r="14" spans="1:60" x14ac:dyDescent="0.25">
      <c r="A14" s="1" t="s">
        <v>42</v>
      </c>
      <c r="B14" s="50">
        <v>23</v>
      </c>
      <c r="C14" s="50">
        <v>13</v>
      </c>
      <c r="D14" s="50">
        <v>10</v>
      </c>
      <c r="E14" s="50"/>
      <c r="F14" s="50">
        <v>1</v>
      </c>
      <c r="G14" s="50">
        <v>1</v>
      </c>
      <c r="H14" s="61">
        <v>0</v>
      </c>
      <c r="I14" s="50"/>
      <c r="J14" s="50">
        <v>12</v>
      </c>
      <c r="K14" s="50">
        <v>4</v>
      </c>
      <c r="L14" s="61">
        <v>8</v>
      </c>
      <c r="M14" s="50"/>
      <c r="N14" s="50">
        <v>4</v>
      </c>
      <c r="O14" s="50">
        <v>4</v>
      </c>
      <c r="P14" s="61">
        <v>0</v>
      </c>
      <c r="Q14" s="50"/>
      <c r="R14" s="50">
        <v>1</v>
      </c>
      <c r="S14" s="50">
        <v>0</v>
      </c>
      <c r="T14" s="61">
        <v>1</v>
      </c>
      <c r="U14" s="50"/>
      <c r="V14" s="50">
        <v>3</v>
      </c>
      <c r="W14" s="50">
        <v>2</v>
      </c>
      <c r="X14" s="61">
        <v>1</v>
      </c>
      <c r="Y14" s="50"/>
      <c r="Z14" s="50">
        <v>2</v>
      </c>
      <c r="AA14" s="50">
        <v>2</v>
      </c>
      <c r="AB14" s="61">
        <v>0</v>
      </c>
      <c r="AG14" s="37"/>
      <c r="AH14" s="37">
        <v>24558</v>
      </c>
      <c r="AI14" s="37">
        <v>12481</v>
      </c>
      <c r="AJ14" s="37">
        <v>12077</v>
      </c>
      <c r="AK14" s="37"/>
      <c r="AL14" s="37">
        <v>3721</v>
      </c>
      <c r="AM14" s="37">
        <v>1885</v>
      </c>
      <c r="AN14" s="37">
        <v>1836</v>
      </c>
      <c r="AO14" s="37"/>
      <c r="AP14" s="37">
        <v>3926</v>
      </c>
      <c r="AQ14" s="37">
        <v>1973</v>
      </c>
      <c r="AR14" s="37">
        <v>1953</v>
      </c>
      <c r="AS14" s="37"/>
      <c r="AT14" s="37">
        <v>4743</v>
      </c>
      <c r="AU14" s="37">
        <v>2458</v>
      </c>
      <c r="AV14" s="37">
        <v>2285</v>
      </c>
      <c r="AW14" s="37"/>
      <c r="AX14" s="37">
        <v>4250</v>
      </c>
      <c r="AY14" s="37">
        <v>2167</v>
      </c>
      <c r="AZ14" s="37">
        <v>2083</v>
      </c>
      <c r="BA14" s="37"/>
      <c r="BB14" s="37">
        <v>3907</v>
      </c>
      <c r="BC14" s="37">
        <v>1960</v>
      </c>
      <c r="BD14" s="37">
        <v>1947</v>
      </c>
      <c r="BE14" s="37"/>
      <c r="BF14" s="37">
        <v>4011</v>
      </c>
      <c r="BG14" s="37">
        <v>2038</v>
      </c>
      <c r="BH14" s="1">
        <v>1973</v>
      </c>
    </row>
    <row r="15" spans="1:60" x14ac:dyDescent="0.25">
      <c r="A15" s="1" t="s">
        <v>43</v>
      </c>
      <c r="B15" s="50">
        <v>3</v>
      </c>
      <c r="C15" s="50">
        <v>2</v>
      </c>
      <c r="D15" s="50">
        <v>1</v>
      </c>
      <c r="E15" s="50"/>
      <c r="F15" s="50">
        <v>0</v>
      </c>
      <c r="G15" s="50">
        <v>0</v>
      </c>
      <c r="H15" s="61">
        <v>0</v>
      </c>
      <c r="I15" s="50"/>
      <c r="J15" s="50">
        <v>1</v>
      </c>
      <c r="K15" s="50">
        <v>1</v>
      </c>
      <c r="L15" s="61">
        <v>0</v>
      </c>
      <c r="M15" s="50"/>
      <c r="N15" s="50">
        <v>0</v>
      </c>
      <c r="O15" s="50">
        <v>0</v>
      </c>
      <c r="P15" s="61">
        <v>0</v>
      </c>
      <c r="Q15" s="50"/>
      <c r="R15" s="50">
        <v>0</v>
      </c>
      <c r="S15" s="50">
        <v>0</v>
      </c>
      <c r="T15" s="61">
        <v>0</v>
      </c>
      <c r="U15" s="50"/>
      <c r="V15" s="50">
        <v>0</v>
      </c>
      <c r="W15" s="50">
        <v>0</v>
      </c>
      <c r="X15" s="61">
        <v>0</v>
      </c>
      <c r="Y15" s="50"/>
      <c r="Z15" s="50">
        <v>2</v>
      </c>
      <c r="AA15" s="50">
        <v>1</v>
      </c>
      <c r="AB15" s="61">
        <v>1</v>
      </c>
      <c r="AG15" s="37"/>
      <c r="AH15" s="37">
        <v>6014</v>
      </c>
      <c r="AI15" s="37">
        <v>3124</v>
      </c>
      <c r="AJ15" s="37">
        <v>2890</v>
      </c>
      <c r="AK15" s="37"/>
      <c r="AL15" s="37">
        <v>895</v>
      </c>
      <c r="AM15" s="37">
        <v>465</v>
      </c>
      <c r="AN15" s="37">
        <v>430</v>
      </c>
      <c r="AO15" s="37"/>
      <c r="AP15" s="37">
        <v>958</v>
      </c>
      <c r="AQ15" s="37">
        <v>478</v>
      </c>
      <c r="AR15" s="37">
        <v>480</v>
      </c>
      <c r="AS15" s="37"/>
      <c r="AT15" s="37">
        <v>1125</v>
      </c>
      <c r="AU15" s="37">
        <v>594</v>
      </c>
      <c r="AV15" s="37">
        <v>531</v>
      </c>
      <c r="AW15" s="37"/>
      <c r="AX15" s="37">
        <v>1077</v>
      </c>
      <c r="AY15" s="37">
        <v>536</v>
      </c>
      <c r="AZ15" s="37">
        <v>541</v>
      </c>
      <c r="BA15" s="37"/>
      <c r="BB15" s="37">
        <v>970</v>
      </c>
      <c r="BC15" s="37">
        <v>525</v>
      </c>
      <c r="BD15" s="37">
        <v>445</v>
      </c>
      <c r="BE15" s="37"/>
      <c r="BF15" s="37">
        <v>989</v>
      </c>
      <c r="BG15" s="37">
        <v>526</v>
      </c>
      <c r="BH15" s="1">
        <v>463</v>
      </c>
    </row>
    <row r="16" spans="1:60" x14ac:dyDescent="0.25">
      <c r="A16" s="1" t="s">
        <v>44</v>
      </c>
      <c r="B16" s="50">
        <v>14</v>
      </c>
      <c r="C16" s="50">
        <v>9</v>
      </c>
      <c r="D16" s="50">
        <v>5</v>
      </c>
      <c r="E16" s="50"/>
      <c r="F16" s="50">
        <v>0</v>
      </c>
      <c r="G16" s="50">
        <v>0</v>
      </c>
      <c r="H16" s="61">
        <v>0</v>
      </c>
      <c r="I16" s="50"/>
      <c r="J16" s="50">
        <v>9</v>
      </c>
      <c r="K16" s="50">
        <v>5</v>
      </c>
      <c r="L16" s="61">
        <v>4</v>
      </c>
      <c r="M16" s="50"/>
      <c r="N16" s="50">
        <v>4</v>
      </c>
      <c r="O16" s="50">
        <v>3</v>
      </c>
      <c r="P16" s="61">
        <v>1</v>
      </c>
      <c r="Q16" s="50"/>
      <c r="R16" s="50">
        <v>0</v>
      </c>
      <c r="S16" s="50">
        <v>0</v>
      </c>
      <c r="T16" s="61">
        <v>0</v>
      </c>
      <c r="U16" s="50"/>
      <c r="V16" s="50">
        <v>1</v>
      </c>
      <c r="W16" s="50">
        <v>1</v>
      </c>
      <c r="X16" s="61">
        <v>0</v>
      </c>
      <c r="Y16" s="50"/>
      <c r="Z16" s="50">
        <v>0</v>
      </c>
      <c r="AA16" s="50">
        <v>0</v>
      </c>
      <c r="AB16" s="61">
        <v>0</v>
      </c>
      <c r="AG16" s="37"/>
      <c r="AH16" s="37">
        <v>14520</v>
      </c>
      <c r="AI16" s="37">
        <v>7399</v>
      </c>
      <c r="AJ16" s="37">
        <v>7121</v>
      </c>
      <c r="AK16" s="37"/>
      <c r="AL16" s="37">
        <v>2344</v>
      </c>
      <c r="AM16" s="37">
        <v>1164</v>
      </c>
      <c r="AN16" s="37">
        <v>1180</v>
      </c>
      <c r="AO16" s="37"/>
      <c r="AP16" s="37">
        <v>2105</v>
      </c>
      <c r="AQ16" s="37">
        <v>1076</v>
      </c>
      <c r="AR16" s="37">
        <v>1029</v>
      </c>
      <c r="AS16" s="37"/>
      <c r="AT16" s="37">
        <v>2729</v>
      </c>
      <c r="AU16" s="37">
        <v>1428</v>
      </c>
      <c r="AV16" s="37">
        <v>1301</v>
      </c>
      <c r="AW16" s="37"/>
      <c r="AX16" s="37">
        <v>2555</v>
      </c>
      <c r="AY16" s="37">
        <v>1294</v>
      </c>
      <c r="AZ16" s="37">
        <v>1261</v>
      </c>
      <c r="BA16" s="37"/>
      <c r="BB16" s="37">
        <v>2348</v>
      </c>
      <c r="BC16" s="37">
        <v>1161</v>
      </c>
      <c r="BD16" s="37">
        <v>1187</v>
      </c>
      <c r="BE16" s="37"/>
      <c r="BF16" s="37">
        <v>2439</v>
      </c>
      <c r="BG16" s="37">
        <v>1276</v>
      </c>
      <c r="BH16" s="1">
        <v>1163</v>
      </c>
    </row>
    <row r="17" spans="1:60" x14ac:dyDescent="0.25">
      <c r="A17" s="1" t="s">
        <v>45</v>
      </c>
      <c r="B17" s="50">
        <v>0</v>
      </c>
      <c r="C17" s="50">
        <v>0</v>
      </c>
      <c r="D17" s="50">
        <v>0</v>
      </c>
      <c r="E17" s="50"/>
      <c r="F17" s="50">
        <v>0</v>
      </c>
      <c r="G17" s="50">
        <v>0</v>
      </c>
      <c r="H17" s="61">
        <v>0</v>
      </c>
      <c r="I17" s="50"/>
      <c r="J17" s="50">
        <v>0</v>
      </c>
      <c r="K17" s="50">
        <v>0</v>
      </c>
      <c r="L17" s="61">
        <v>0</v>
      </c>
      <c r="M17" s="50"/>
      <c r="N17" s="50">
        <v>0</v>
      </c>
      <c r="O17" s="50">
        <v>0</v>
      </c>
      <c r="P17" s="61">
        <v>0</v>
      </c>
      <c r="Q17" s="50"/>
      <c r="R17" s="50">
        <v>0</v>
      </c>
      <c r="S17" s="50">
        <v>0</v>
      </c>
      <c r="T17" s="61">
        <v>0</v>
      </c>
      <c r="U17" s="50"/>
      <c r="V17" s="50">
        <v>0</v>
      </c>
      <c r="W17" s="50">
        <v>0</v>
      </c>
      <c r="X17" s="61">
        <v>0</v>
      </c>
      <c r="Y17" s="50"/>
      <c r="Z17" s="50">
        <v>0</v>
      </c>
      <c r="AA17" s="50">
        <v>0</v>
      </c>
      <c r="AB17" s="61">
        <v>0</v>
      </c>
      <c r="AG17" s="37"/>
      <c r="AH17" s="37">
        <v>3643</v>
      </c>
      <c r="AI17" s="37">
        <v>1860</v>
      </c>
      <c r="AJ17" s="37">
        <v>1783</v>
      </c>
      <c r="AK17" s="37"/>
      <c r="AL17" s="37">
        <v>557</v>
      </c>
      <c r="AM17" s="37">
        <v>292</v>
      </c>
      <c r="AN17" s="37">
        <v>265</v>
      </c>
      <c r="AO17" s="37"/>
      <c r="AP17" s="37">
        <v>564</v>
      </c>
      <c r="AQ17" s="37">
        <v>283</v>
      </c>
      <c r="AR17" s="37">
        <v>281</v>
      </c>
      <c r="AS17" s="37"/>
      <c r="AT17" s="37">
        <v>690</v>
      </c>
      <c r="AU17" s="37">
        <v>347</v>
      </c>
      <c r="AV17" s="37">
        <v>343</v>
      </c>
      <c r="AW17" s="37"/>
      <c r="AX17" s="37">
        <v>621</v>
      </c>
      <c r="AY17" s="37">
        <v>295</v>
      </c>
      <c r="AZ17" s="37">
        <v>326</v>
      </c>
      <c r="BA17" s="37"/>
      <c r="BB17" s="37">
        <v>572</v>
      </c>
      <c r="BC17" s="37">
        <v>301</v>
      </c>
      <c r="BD17" s="37">
        <v>271</v>
      </c>
      <c r="BE17" s="37"/>
      <c r="BF17" s="37">
        <v>639</v>
      </c>
      <c r="BG17" s="37">
        <v>342</v>
      </c>
      <c r="BH17" s="1">
        <v>297</v>
      </c>
    </row>
    <row r="18" spans="1:60" x14ac:dyDescent="0.25">
      <c r="A18" s="1" t="s">
        <v>46</v>
      </c>
      <c r="B18" s="50">
        <v>125</v>
      </c>
      <c r="C18" s="50">
        <v>70</v>
      </c>
      <c r="D18" s="50">
        <v>55</v>
      </c>
      <c r="E18" s="50"/>
      <c r="F18" s="50">
        <v>5</v>
      </c>
      <c r="G18" s="50">
        <v>3</v>
      </c>
      <c r="H18" s="61">
        <v>2</v>
      </c>
      <c r="I18" s="50"/>
      <c r="J18" s="50">
        <v>57</v>
      </c>
      <c r="K18" s="50">
        <v>31</v>
      </c>
      <c r="L18" s="61">
        <v>26</v>
      </c>
      <c r="M18" s="50"/>
      <c r="N18" s="50">
        <v>37</v>
      </c>
      <c r="O18" s="50">
        <v>17</v>
      </c>
      <c r="P18" s="61">
        <v>20</v>
      </c>
      <c r="Q18" s="50"/>
      <c r="R18" s="50">
        <v>20</v>
      </c>
      <c r="S18" s="50">
        <v>16</v>
      </c>
      <c r="T18" s="61">
        <v>4</v>
      </c>
      <c r="U18" s="50"/>
      <c r="V18" s="50">
        <v>6</v>
      </c>
      <c r="W18" s="50">
        <v>3</v>
      </c>
      <c r="X18" s="61">
        <v>3</v>
      </c>
      <c r="Y18" s="50"/>
      <c r="Z18" s="50">
        <v>0</v>
      </c>
      <c r="AA18" s="50">
        <v>0</v>
      </c>
      <c r="AB18" s="61">
        <v>0</v>
      </c>
      <c r="AG18" s="37"/>
      <c r="AH18" s="37">
        <v>36963</v>
      </c>
      <c r="AI18" s="37">
        <v>19065</v>
      </c>
      <c r="AJ18" s="37">
        <v>17898</v>
      </c>
      <c r="AK18" s="37"/>
      <c r="AL18" s="37">
        <v>5669</v>
      </c>
      <c r="AM18" s="37">
        <v>2912</v>
      </c>
      <c r="AN18" s="37">
        <v>2757</v>
      </c>
      <c r="AO18" s="37"/>
      <c r="AP18" s="37">
        <v>5833</v>
      </c>
      <c r="AQ18" s="37">
        <v>3014</v>
      </c>
      <c r="AR18" s="37">
        <v>2819</v>
      </c>
      <c r="AS18" s="37"/>
      <c r="AT18" s="37">
        <v>7007</v>
      </c>
      <c r="AU18" s="37">
        <v>3621</v>
      </c>
      <c r="AV18" s="37">
        <v>3386</v>
      </c>
      <c r="AW18" s="37"/>
      <c r="AX18" s="37">
        <v>6172</v>
      </c>
      <c r="AY18" s="37">
        <v>3197</v>
      </c>
      <c r="AZ18" s="37">
        <v>2975</v>
      </c>
      <c r="BA18" s="37"/>
      <c r="BB18" s="37">
        <v>6150</v>
      </c>
      <c r="BC18" s="37">
        <v>3188</v>
      </c>
      <c r="BD18" s="37">
        <v>2962</v>
      </c>
      <c r="BE18" s="37"/>
      <c r="BF18" s="37">
        <v>6132</v>
      </c>
      <c r="BG18" s="37">
        <v>3133</v>
      </c>
      <c r="BH18" s="1">
        <v>2999</v>
      </c>
    </row>
    <row r="19" spans="1:60" x14ac:dyDescent="0.25">
      <c r="A19" s="1" t="s">
        <v>47</v>
      </c>
      <c r="B19" s="50">
        <v>25</v>
      </c>
      <c r="C19" s="50">
        <v>16</v>
      </c>
      <c r="D19" s="50">
        <v>9</v>
      </c>
      <c r="E19" s="50"/>
      <c r="F19" s="50">
        <v>0</v>
      </c>
      <c r="G19" s="50">
        <v>0</v>
      </c>
      <c r="H19" s="61">
        <v>0</v>
      </c>
      <c r="I19" s="50"/>
      <c r="J19" s="50">
        <v>20</v>
      </c>
      <c r="K19" s="50">
        <v>13</v>
      </c>
      <c r="L19" s="61">
        <v>7</v>
      </c>
      <c r="M19" s="50"/>
      <c r="N19" s="50">
        <v>4</v>
      </c>
      <c r="O19" s="50">
        <v>3</v>
      </c>
      <c r="P19" s="61">
        <v>1</v>
      </c>
      <c r="Q19" s="50"/>
      <c r="R19" s="50">
        <v>0</v>
      </c>
      <c r="S19" s="50">
        <v>0</v>
      </c>
      <c r="T19" s="61">
        <v>0</v>
      </c>
      <c r="U19" s="50"/>
      <c r="V19" s="50">
        <v>1</v>
      </c>
      <c r="W19" s="50">
        <v>0</v>
      </c>
      <c r="X19" s="61">
        <v>1</v>
      </c>
      <c r="Y19" s="50"/>
      <c r="Z19" s="50">
        <v>0</v>
      </c>
      <c r="AA19" s="50">
        <v>0</v>
      </c>
      <c r="AB19" s="61">
        <v>0</v>
      </c>
      <c r="AG19" s="37"/>
      <c r="AH19" s="37">
        <v>17649</v>
      </c>
      <c r="AI19" s="37">
        <v>9082</v>
      </c>
      <c r="AJ19" s="37">
        <v>8567</v>
      </c>
      <c r="AK19" s="37"/>
      <c r="AL19" s="37">
        <v>2720</v>
      </c>
      <c r="AM19" s="37">
        <v>1390</v>
      </c>
      <c r="AN19" s="37">
        <v>1330</v>
      </c>
      <c r="AO19" s="37"/>
      <c r="AP19" s="37">
        <v>2848</v>
      </c>
      <c r="AQ19" s="37">
        <v>1507</v>
      </c>
      <c r="AR19" s="37">
        <v>1341</v>
      </c>
      <c r="AS19" s="37"/>
      <c r="AT19" s="37">
        <v>3298</v>
      </c>
      <c r="AU19" s="37">
        <v>1676</v>
      </c>
      <c r="AV19" s="37">
        <v>1622</v>
      </c>
      <c r="AW19" s="37"/>
      <c r="AX19" s="37">
        <v>3020</v>
      </c>
      <c r="AY19" s="37">
        <v>1508</v>
      </c>
      <c r="AZ19" s="37">
        <v>1512</v>
      </c>
      <c r="BA19" s="37"/>
      <c r="BB19" s="37">
        <v>2841</v>
      </c>
      <c r="BC19" s="37">
        <v>1493</v>
      </c>
      <c r="BD19" s="37">
        <v>1348</v>
      </c>
      <c r="BE19" s="37"/>
      <c r="BF19" s="37">
        <v>2922</v>
      </c>
      <c r="BG19" s="37">
        <v>1508</v>
      </c>
      <c r="BH19" s="1">
        <v>1414</v>
      </c>
    </row>
    <row r="20" spans="1:60" x14ac:dyDescent="0.25">
      <c r="A20" s="1" t="s">
        <v>48</v>
      </c>
      <c r="B20" s="50">
        <v>59</v>
      </c>
      <c r="C20" s="50">
        <v>36</v>
      </c>
      <c r="D20" s="50">
        <v>23</v>
      </c>
      <c r="E20" s="50"/>
      <c r="F20" s="50">
        <v>6</v>
      </c>
      <c r="G20" s="50">
        <v>4</v>
      </c>
      <c r="H20" s="61">
        <v>2</v>
      </c>
      <c r="I20" s="50"/>
      <c r="J20" s="50">
        <v>27</v>
      </c>
      <c r="K20" s="50">
        <v>14</v>
      </c>
      <c r="L20" s="61">
        <v>13</v>
      </c>
      <c r="M20" s="50"/>
      <c r="N20" s="50">
        <v>12</v>
      </c>
      <c r="O20" s="50">
        <v>11</v>
      </c>
      <c r="P20" s="61">
        <v>1</v>
      </c>
      <c r="Q20" s="50"/>
      <c r="R20" s="50">
        <v>5</v>
      </c>
      <c r="S20" s="50">
        <v>2</v>
      </c>
      <c r="T20" s="61">
        <v>3</v>
      </c>
      <c r="U20" s="50"/>
      <c r="V20" s="50">
        <v>9</v>
      </c>
      <c r="W20" s="50">
        <v>5</v>
      </c>
      <c r="X20" s="61">
        <v>4</v>
      </c>
      <c r="Y20" s="50"/>
      <c r="Z20" s="50">
        <v>0</v>
      </c>
      <c r="AA20" s="50">
        <v>0</v>
      </c>
      <c r="AB20" s="61">
        <v>0</v>
      </c>
      <c r="AG20" s="37"/>
      <c r="AH20" s="37">
        <v>26863</v>
      </c>
      <c r="AI20" s="37">
        <v>13915</v>
      </c>
      <c r="AJ20" s="37">
        <v>12948</v>
      </c>
      <c r="AK20" s="37"/>
      <c r="AL20" s="37">
        <v>4328</v>
      </c>
      <c r="AM20" s="37">
        <v>2196</v>
      </c>
      <c r="AN20" s="37">
        <v>2132</v>
      </c>
      <c r="AO20" s="37"/>
      <c r="AP20" s="37">
        <v>4405</v>
      </c>
      <c r="AQ20" s="37">
        <v>2281</v>
      </c>
      <c r="AR20" s="37">
        <v>2124</v>
      </c>
      <c r="AS20" s="37"/>
      <c r="AT20" s="37">
        <v>5079</v>
      </c>
      <c r="AU20" s="37">
        <v>2638</v>
      </c>
      <c r="AV20" s="37">
        <v>2441</v>
      </c>
      <c r="AW20" s="37"/>
      <c r="AX20" s="37">
        <v>4643</v>
      </c>
      <c r="AY20" s="37">
        <v>2402</v>
      </c>
      <c r="AZ20" s="37">
        <v>2241</v>
      </c>
      <c r="BA20" s="37"/>
      <c r="BB20" s="37">
        <v>4225</v>
      </c>
      <c r="BC20" s="37">
        <v>2208</v>
      </c>
      <c r="BD20" s="37">
        <v>2017</v>
      </c>
      <c r="BE20" s="37"/>
      <c r="BF20" s="37">
        <v>4183</v>
      </c>
      <c r="BG20" s="37">
        <v>2190</v>
      </c>
      <c r="BH20" s="1">
        <v>1993</v>
      </c>
    </row>
    <row r="21" spans="1:60" x14ac:dyDescent="0.25">
      <c r="A21" s="1" t="s">
        <v>49</v>
      </c>
      <c r="B21" s="50">
        <v>6</v>
      </c>
      <c r="C21" s="50">
        <v>5</v>
      </c>
      <c r="D21" s="50">
        <v>1</v>
      </c>
      <c r="E21" s="50"/>
      <c r="F21" s="50">
        <v>0</v>
      </c>
      <c r="G21" s="50">
        <v>0</v>
      </c>
      <c r="H21" s="61">
        <v>0</v>
      </c>
      <c r="I21" s="50"/>
      <c r="J21" s="50">
        <v>2</v>
      </c>
      <c r="K21" s="50">
        <v>2</v>
      </c>
      <c r="L21" s="61">
        <v>0</v>
      </c>
      <c r="M21" s="50"/>
      <c r="N21" s="50">
        <v>1</v>
      </c>
      <c r="O21" s="50">
        <v>0</v>
      </c>
      <c r="P21" s="61">
        <v>1</v>
      </c>
      <c r="Q21" s="50"/>
      <c r="R21" s="50">
        <v>1</v>
      </c>
      <c r="S21" s="50">
        <v>1</v>
      </c>
      <c r="T21" s="61">
        <v>0</v>
      </c>
      <c r="U21" s="50"/>
      <c r="V21" s="50">
        <v>0</v>
      </c>
      <c r="W21" s="50">
        <v>0</v>
      </c>
      <c r="X21" s="61">
        <v>0</v>
      </c>
      <c r="Y21" s="50"/>
      <c r="Z21" s="50">
        <v>2</v>
      </c>
      <c r="AA21" s="50">
        <v>2</v>
      </c>
      <c r="AB21" s="61">
        <v>0</v>
      </c>
      <c r="AG21" s="37"/>
      <c r="AH21" s="37">
        <v>9274</v>
      </c>
      <c r="AI21" s="37">
        <v>4878</v>
      </c>
      <c r="AJ21" s="37">
        <v>4396</v>
      </c>
      <c r="AK21" s="37"/>
      <c r="AL21" s="37">
        <v>1575</v>
      </c>
      <c r="AM21" s="37">
        <v>818</v>
      </c>
      <c r="AN21" s="37">
        <v>757</v>
      </c>
      <c r="AO21" s="37"/>
      <c r="AP21" s="37">
        <v>1422</v>
      </c>
      <c r="AQ21" s="37">
        <v>733</v>
      </c>
      <c r="AR21" s="37">
        <v>689</v>
      </c>
      <c r="AS21" s="37"/>
      <c r="AT21" s="37">
        <v>1726</v>
      </c>
      <c r="AU21" s="37">
        <v>924</v>
      </c>
      <c r="AV21" s="37">
        <v>802</v>
      </c>
      <c r="AW21" s="37"/>
      <c r="AX21" s="37">
        <v>1548</v>
      </c>
      <c r="AY21" s="37">
        <v>797</v>
      </c>
      <c r="AZ21" s="37">
        <v>751</v>
      </c>
      <c r="BA21" s="37"/>
      <c r="BB21" s="37">
        <v>1445</v>
      </c>
      <c r="BC21" s="37">
        <v>770</v>
      </c>
      <c r="BD21" s="37">
        <v>675</v>
      </c>
      <c r="BE21" s="37"/>
      <c r="BF21" s="37">
        <v>1558</v>
      </c>
      <c r="BG21" s="37">
        <v>836</v>
      </c>
      <c r="BH21" s="1">
        <v>722</v>
      </c>
    </row>
    <row r="22" spans="1:60" x14ac:dyDescent="0.25">
      <c r="A22" s="48" t="s">
        <v>50</v>
      </c>
      <c r="B22" s="50">
        <v>54</v>
      </c>
      <c r="C22" s="50">
        <v>28</v>
      </c>
      <c r="D22" s="50">
        <v>26</v>
      </c>
      <c r="E22" s="50"/>
      <c r="F22" s="50">
        <v>5</v>
      </c>
      <c r="G22" s="50">
        <v>3</v>
      </c>
      <c r="H22" s="61">
        <v>2</v>
      </c>
      <c r="I22" s="50"/>
      <c r="J22" s="50">
        <v>31</v>
      </c>
      <c r="K22" s="50">
        <v>19</v>
      </c>
      <c r="L22" s="61">
        <v>12</v>
      </c>
      <c r="M22" s="50"/>
      <c r="N22" s="50">
        <v>9</v>
      </c>
      <c r="O22" s="50">
        <v>4</v>
      </c>
      <c r="P22" s="61">
        <v>5</v>
      </c>
      <c r="Q22" s="50"/>
      <c r="R22" s="50">
        <v>2</v>
      </c>
      <c r="S22" s="50">
        <v>0</v>
      </c>
      <c r="T22" s="61">
        <v>2</v>
      </c>
      <c r="U22" s="50"/>
      <c r="V22" s="50">
        <v>5</v>
      </c>
      <c r="W22" s="50">
        <v>2</v>
      </c>
      <c r="X22" s="61">
        <v>3</v>
      </c>
      <c r="Y22" s="50"/>
      <c r="Z22" s="50">
        <v>2</v>
      </c>
      <c r="AA22" s="50">
        <v>0</v>
      </c>
      <c r="AB22" s="61">
        <v>2</v>
      </c>
      <c r="AG22" s="37"/>
      <c r="AH22" s="37">
        <v>34187</v>
      </c>
      <c r="AI22" s="37">
        <v>17660</v>
      </c>
      <c r="AJ22" s="37">
        <v>16527</v>
      </c>
      <c r="AK22" s="37"/>
      <c r="AL22" s="37">
        <v>5170</v>
      </c>
      <c r="AM22" s="37">
        <v>2647</v>
      </c>
      <c r="AN22" s="37">
        <v>2523</v>
      </c>
      <c r="AO22" s="37"/>
      <c r="AP22" s="37">
        <v>5136</v>
      </c>
      <c r="AQ22" s="37">
        <v>2622</v>
      </c>
      <c r="AR22" s="37">
        <v>2514</v>
      </c>
      <c r="AS22" s="37"/>
      <c r="AT22" s="37">
        <v>6859</v>
      </c>
      <c r="AU22" s="37">
        <v>3547</v>
      </c>
      <c r="AV22" s="37">
        <v>3312</v>
      </c>
      <c r="AW22" s="37"/>
      <c r="AX22" s="37">
        <v>5705</v>
      </c>
      <c r="AY22" s="37">
        <v>2954</v>
      </c>
      <c r="AZ22" s="37">
        <v>2751</v>
      </c>
      <c r="BA22" s="37"/>
      <c r="BB22" s="37">
        <v>5685</v>
      </c>
      <c r="BC22" s="37">
        <v>2995</v>
      </c>
      <c r="BD22" s="37">
        <v>2690</v>
      </c>
      <c r="BE22" s="37"/>
      <c r="BF22" s="37">
        <v>5632</v>
      </c>
      <c r="BG22" s="37">
        <v>2895</v>
      </c>
      <c r="BH22" s="1">
        <v>2737</v>
      </c>
    </row>
    <row r="23" spans="1:60" x14ac:dyDescent="0.25">
      <c r="A23" s="1" t="s">
        <v>51</v>
      </c>
      <c r="B23" s="50">
        <v>20</v>
      </c>
      <c r="C23" s="50">
        <v>15</v>
      </c>
      <c r="D23" s="50">
        <v>5</v>
      </c>
      <c r="E23" s="50"/>
      <c r="F23" s="50">
        <v>1</v>
      </c>
      <c r="G23" s="50">
        <v>0</v>
      </c>
      <c r="H23" s="61">
        <v>1</v>
      </c>
      <c r="I23" s="50"/>
      <c r="J23" s="50">
        <v>8</v>
      </c>
      <c r="K23" s="50">
        <v>7</v>
      </c>
      <c r="L23" s="61">
        <v>1</v>
      </c>
      <c r="M23" s="50"/>
      <c r="N23" s="50">
        <v>4</v>
      </c>
      <c r="O23" s="50">
        <v>3</v>
      </c>
      <c r="P23" s="61">
        <v>1</v>
      </c>
      <c r="Q23" s="50"/>
      <c r="R23" s="50">
        <v>5</v>
      </c>
      <c r="S23" s="50">
        <v>5</v>
      </c>
      <c r="T23" s="61">
        <v>0</v>
      </c>
      <c r="U23" s="50"/>
      <c r="V23" s="50">
        <v>2</v>
      </c>
      <c r="W23" s="50">
        <v>0</v>
      </c>
      <c r="X23" s="61">
        <v>2</v>
      </c>
      <c r="Y23" s="50"/>
      <c r="Z23" s="50">
        <v>0</v>
      </c>
      <c r="AA23" s="50">
        <v>0</v>
      </c>
      <c r="AB23" s="61">
        <v>0</v>
      </c>
      <c r="AG23" s="37"/>
      <c r="AH23" s="37">
        <v>9284</v>
      </c>
      <c r="AI23" s="37">
        <v>4736</v>
      </c>
      <c r="AJ23" s="37">
        <v>4548</v>
      </c>
      <c r="AK23" s="37"/>
      <c r="AL23" s="37">
        <v>1401</v>
      </c>
      <c r="AM23" s="37">
        <v>723</v>
      </c>
      <c r="AN23" s="37">
        <v>678</v>
      </c>
      <c r="AO23" s="37"/>
      <c r="AP23" s="37">
        <v>1477</v>
      </c>
      <c r="AQ23" s="37">
        <v>754</v>
      </c>
      <c r="AR23" s="37">
        <v>723</v>
      </c>
      <c r="AS23" s="37"/>
      <c r="AT23" s="37">
        <v>1773</v>
      </c>
      <c r="AU23" s="37">
        <v>918</v>
      </c>
      <c r="AV23" s="37">
        <v>855</v>
      </c>
      <c r="AW23" s="37"/>
      <c r="AX23" s="37">
        <v>1627</v>
      </c>
      <c r="AY23" s="37">
        <v>829</v>
      </c>
      <c r="AZ23" s="37">
        <v>798</v>
      </c>
      <c r="BA23" s="37"/>
      <c r="BB23" s="37">
        <v>1491</v>
      </c>
      <c r="BC23" s="37">
        <v>782</v>
      </c>
      <c r="BD23" s="37">
        <v>709</v>
      </c>
      <c r="BE23" s="37"/>
      <c r="BF23" s="37">
        <v>1515</v>
      </c>
      <c r="BG23" s="37">
        <v>730</v>
      </c>
      <c r="BH23" s="1">
        <v>785</v>
      </c>
    </row>
    <row r="24" spans="1:60" x14ac:dyDescent="0.25">
      <c r="A24" s="1" t="s">
        <v>52</v>
      </c>
      <c r="B24" s="50">
        <v>32</v>
      </c>
      <c r="C24" s="50">
        <v>20</v>
      </c>
      <c r="D24" s="50">
        <v>12</v>
      </c>
      <c r="E24" s="50"/>
      <c r="F24" s="50">
        <v>2</v>
      </c>
      <c r="G24" s="50">
        <v>2</v>
      </c>
      <c r="H24" s="61">
        <v>0</v>
      </c>
      <c r="I24" s="50"/>
      <c r="J24" s="50">
        <v>15</v>
      </c>
      <c r="K24" s="50">
        <v>9</v>
      </c>
      <c r="L24" s="61">
        <v>6</v>
      </c>
      <c r="M24" s="50"/>
      <c r="N24" s="50">
        <v>5</v>
      </c>
      <c r="O24" s="50">
        <v>3</v>
      </c>
      <c r="P24" s="61">
        <v>2</v>
      </c>
      <c r="Q24" s="50"/>
      <c r="R24" s="50">
        <v>4</v>
      </c>
      <c r="S24" s="50">
        <v>3</v>
      </c>
      <c r="T24" s="61">
        <v>1</v>
      </c>
      <c r="U24" s="50"/>
      <c r="V24" s="50">
        <v>3</v>
      </c>
      <c r="W24" s="50">
        <v>3</v>
      </c>
      <c r="X24" s="61">
        <v>0</v>
      </c>
      <c r="Y24" s="50"/>
      <c r="Z24" s="50">
        <v>3</v>
      </c>
      <c r="AA24" s="50">
        <v>0</v>
      </c>
      <c r="AB24" s="61">
        <v>3</v>
      </c>
      <c r="AG24" s="37"/>
      <c r="AH24" s="37">
        <v>28022</v>
      </c>
      <c r="AI24" s="37">
        <v>14157</v>
      </c>
      <c r="AJ24" s="37">
        <v>13865</v>
      </c>
      <c r="AK24" s="37"/>
      <c r="AL24" s="37">
        <v>4312</v>
      </c>
      <c r="AM24" s="37">
        <v>2181</v>
      </c>
      <c r="AN24" s="37">
        <v>2131</v>
      </c>
      <c r="AO24" s="37"/>
      <c r="AP24" s="37">
        <v>4342</v>
      </c>
      <c r="AQ24" s="37">
        <v>2219</v>
      </c>
      <c r="AR24" s="37">
        <v>2123</v>
      </c>
      <c r="AS24" s="37"/>
      <c r="AT24" s="37">
        <v>5369</v>
      </c>
      <c r="AU24" s="37">
        <v>2696</v>
      </c>
      <c r="AV24" s="37">
        <v>2673</v>
      </c>
      <c r="AW24" s="37"/>
      <c r="AX24" s="37">
        <v>4726</v>
      </c>
      <c r="AY24" s="37">
        <v>2416</v>
      </c>
      <c r="AZ24" s="37">
        <v>2310</v>
      </c>
      <c r="BA24" s="37"/>
      <c r="BB24" s="37">
        <v>4548</v>
      </c>
      <c r="BC24" s="37">
        <v>2279</v>
      </c>
      <c r="BD24" s="37">
        <v>2269</v>
      </c>
      <c r="BE24" s="37"/>
      <c r="BF24" s="37">
        <v>4725</v>
      </c>
      <c r="BG24" s="37">
        <v>2366</v>
      </c>
      <c r="BH24" s="1">
        <v>2359</v>
      </c>
    </row>
    <row r="25" spans="1:60" x14ac:dyDescent="0.25">
      <c r="A25" s="1" t="s">
        <v>53</v>
      </c>
      <c r="B25" s="50">
        <v>10</v>
      </c>
      <c r="C25" s="50">
        <v>6</v>
      </c>
      <c r="D25" s="50">
        <v>4</v>
      </c>
      <c r="E25" s="50"/>
      <c r="F25" s="50">
        <v>1</v>
      </c>
      <c r="G25" s="50">
        <v>1</v>
      </c>
      <c r="H25" s="61">
        <v>0</v>
      </c>
      <c r="I25" s="50"/>
      <c r="J25" s="50">
        <v>4</v>
      </c>
      <c r="K25" s="50">
        <v>2</v>
      </c>
      <c r="L25" s="61">
        <v>2</v>
      </c>
      <c r="M25" s="50"/>
      <c r="N25" s="50">
        <v>2</v>
      </c>
      <c r="O25" s="50">
        <v>2</v>
      </c>
      <c r="P25" s="61">
        <v>0</v>
      </c>
      <c r="Q25" s="50"/>
      <c r="R25" s="50">
        <v>2</v>
      </c>
      <c r="S25" s="50">
        <v>1</v>
      </c>
      <c r="T25" s="61">
        <v>1</v>
      </c>
      <c r="U25" s="50"/>
      <c r="V25" s="50">
        <v>1</v>
      </c>
      <c r="W25" s="50">
        <v>0</v>
      </c>
      <c r="X25" s="61">
        <v>1</v>
      </c>
      <c r="Y25" s="50"/>
      <c r="Z25" s="50">
        <v>0</v>
      </c>
      <c r="AA25" s="50">
        <v>0</v>
      </c>
      <c r="AB25" s="61">
        <v>0</v>
      </c>
      <c r="AG25" s="37"/>
      <c r="AH25" s="37">
        <v>8556</v>
      </c>
      <c r="AI25" s="37">
        <v>4415</v>
      </c>
      <c r="AJ25" s="37">
        <v>4141</v>
      </c>
      <c r="AK25" s="37"/>
      <c r="AL25" s="37">
        <v>1303</v>
      </c>
      <c r="AM25" s="37">
        <v>706</v>
      </c>
      <c r="AN25" s="37">
        <v>597</v>
      </c>
      <c r="AO25" s="37"/>
      <c r="AP25" s="37">
        <v>1317</v>
      </c>
      <c r="AQ25" s="37">
        <v>683</v>
      </c>
      <c r="AR25" s="37">
        <v>634</v>
      </c>
      <c r="AS25" s="37"/>
      <c r="AT25" s="37">
        <v>1631</v>
      </c>
      <c r="AU25" s="37">
        <v>853</v>
      </c>
      <c r="AV25" s="37">
        <v>778</v>
      </c>
      <c r="AW25" s="37"/>
      <c r="AX25" s="37">
        <v>1564</v>
      </c>
      <c r="AY25" s="37">
        <v>780</v>
      </c>
      <c r="AZ25" s="37">
        <v>784</v>
      </c>
      <c r="BA25" s="37"/>
      <c r="BB25" s="37">
        <v>1387</v>
      </c>
      <c r="BC25" s="37">
        <v>711</v>
      </c>
      <c r="BD25" s="37">
        <v>676</v>
      </c>
      <c r="BE25" s="37"/>
      <c r="BF25" s="37">
        <v>1354</v>
      </c>
      <c r="BG25" s="37">
        <v>682</v>
      </c>
      <c r="BH25" s="1">
        <v>672</v>
      </c>
    </row>
    <row r="26" spans="1:60" x14ac:dyDescent="0.25">
      <c r="A26" s="1" t="s">
        <v>54</v>
      </c>
      <c r="B26" s="50">
        <v>13</v>
      </c>
      <c r="C26" s="50">
        <v>11</v>
      </c>
      <c r="D26" s="50">
        <v>2</v>
      </c>
      <c r="E26" s="50"/>
      <c r="F26" s="50">
        <v>0</v>
      </c>
      <c r="G26" s="50">
        <v>0</v>
      </c>
      <c r="H26" s="61">
        <v>0</v>
      </c>
      <c r="I26" s="50"/>
      <c r="J26" s="50">
        <v>4</v>
      </c>
      <c r="K26" s="50">
        <v>4</v>
      </c>
      <c r="L26" s="61">
        <v>0</v>
      </c>
      <c r="M26" s="50"/>
      <c r="N26" s="50">
        <v>3</v>
      </c>
      <c r="O26" s="50">
        <v>2</v>
      </c>
      <c r="P26" s="61">
        <v>1</v>
      </c>
      <c r="Q26" s="50"/>
      <c r="R26" s="50">
        <v>2</v>
      </c>
      <c r="S26" s="50">
        <v>2</v>
      </c>
      <c r="T26" s="61">
        <v>0</v>
      </c>
      <c r="U26" s="50"/>
      <c r="V26" s="50">
        <v>4</v>
      </c>
      <c r="W26" s="50">
        <v>3</v>
      </c>
      <c r="X26" s="61">
        <v>1</v>
      </c>
      <c r="Y26" s="50"/>
      <c r="Z26" s="50">
        <v>0</v>
      </c>
      <c r="AA26" s="50">
        <v>0</v>
      </c>
      <c r="AB26" s="61">
        <v>0</v>
      </c>
      <c r="AG26" s="37"/>
      <c r="AH26" s="37">
        <v>12440</v>
      </c>
      <c r="AI26" s="37">
        <v>6441</v>
      </c>
      <c r="AJ26" s="37">
        <v>5999</v>
      </c>
      <c r="AK26" s="37"/>
      <c r="AL26" s="37">
        <v>1999</v>
      </c>
      <c r="AM26" s="37">
        <v>1005</v>
      </c>
      <c r="AN26" s="37">
        <v>994</v>
      </c>
      <c r="AO26" s="37"/>
      <c r="AP26" s="37">
        <v>1927</v>
      </c>
      <c r="AQ26" s="37">
        <v>985</v>
      </c>
      <c r="AR26" s="37">
        <v>942</v>
      </c>
      <c r="AS26" s="37"/>
      <c r="AT26" s="37">
        <v>2353</v>
      </c>
      <c r="AU26" s="37">
        <v>1233</v>
      </c>
      <c r="AV26" s="37">
        <v>1120</v>
      </c>
      <c r="AW26" s="37"/>
      <c r="AX26" s="37">
        <v>2198</v>
      </c>
      <c r="AY26" s="37">
        <v>1127</v>
      </c>
      <c r="AZ26" s="37">
        <v>1071</v>
      </c>
      <c r="BA26" s="37"/>
      <c r="BB26" s="37">
        <v>1953</v>
      </c>
      <c r="BC26" s="37">
        <v>1032</v>
      </c>
      <c r="BD26" s="37">
        <v>921</v>
      </c>
      <c r="BE26" s="37"/>
      <c r="BF26" s="37">
        <v>2010</v>
      </c>
      <c r="BG26" s="37">
        <v>1059</v>
      </c>
      <c r="BH26" s="1">
        <v>951</v>
      </c>
    </row>
    <row r="27" spans="1:60" x14ac:dyDescent="0.25">
      <c r="A27" s="1" t="s">
        <v>55</v>
      </c>
      <c r="B27" s="50">
        <v>2</v>
      </c>
      <c r="C27" s="50">
        <v>1</v>
      </c>
      <c r="D27" s="50">
        <v>1</v>
      </c>
      <c r="E27" s="50"/>
      <c r="F27" s="50">
        <v>0</v>
      </c>
      <c r="G27" s="50">
        <v>0</v>
      </c>
      <c r="H27" s="61">
        <v>0</v>
      </c>
      <c r="I27" s="50"/>
      <c r="J27" s="50">
        <v>0</v>
      </c>
      <c r="K27" s="50">
        <v>0</v>
      </c>
      <c r="L27" s="61">
        <v>0</v>
      </c>
      <c r="M27" s="50"/>
      <c r="N27" s="50">
        <v>1</v>
      </c>
      <c r="O27" s="50">
        <v>1</v>
      </c>
      <c r="P27" s="61">
        <v>0</v>
      </c>
      <c r="Q27" s="50"/>
      <c r="R27" s="50">
        <v>1</v>
      </c>
      <c r="S27" s="50">
        <v>0</v>
      </c>
      <c r="T27" s="61">
        <v>1</v>
      </c>
      <c r="U27" s="50"/>
      <c r="V27" s="50">
        <v>0</v>
      </c>
      <c r="W27" s="50">
        <v>0</v>
      </c>
      <c r="X27" s="61">
        <v>0</v>
      </c>
      <c r="Y27" s="50"/>
      <c r="Z27" s="50">
        <v>0</v>
      </c>
      <c r="AA27" s="50">
        <v>0</v>
      </c>
      <c r="AB27" s="61">
        <v>0</v>
      </c>
      <c r="AG27" s="37"/>
      <c r="AH27" s="37">
        <v>6986</v>
      </c>
      <c r="AI27" s="37">
        <v>3597</v>
      </c>
      <c r="AJ27" s="37">
        <v>3389</v>
      </c>
      <c r="AK27" s="37"/>
      <c r="AL27" s="37">
        <v>1115</v>
      </c>
      <c r="AM27" s="37">
        <v>566</v>
      </c>
      <c r="AN27" s="37">
        <v>549</v>
      </c>
      <c r="AO27" s="37"/>
      <c r="AP27" s="37">
        <v>1058</v>
      </c>
      <c r="AQ27" s="37">
        <v>541</v>
      </c>
      <c r="AR27" s="37">
        <v>517</v>
      </c>
      <c r="AS27" s="37"/>
      <c r="AT27" s="37">
        <v>1227</v>
      </c>
      <c r="AU27" s="37">
        <v>610</v>
      </c>
      <c r="AV27" s="37">
        <v>617</v>
      </c>
      <c r="AW27" s="37"/>
      <c r="AX27" s="37">
        <v>1315</v>
      </c>
      <c r="AY27" s="37">
        <v>695</v>
      </c>
      <c r="AZ27" s="37">
        <v>620</v>
      </c>
      <c r="BA27" s="37"/>
      <c r="BB27" s="37">
        <v>1112</v>
      </c>
      <c r="BC27" s="37">
        <v>576</v>
      </c>
      <c r="BD27" s="37">
        <v>536</v>
      </c>
      <c r="BE27" s="37"/>
      <c r="BF27" s="37">
        <v>1159</v>
      </c>
      <c r="BG27" s="37">
        <v>609</v>
      </c>
      <c r="BH27" s="1">
        <v>550</v>
      </c>
    </row>
    <row r="28" spans="1:60" x14ac:dyDescent="0.25">
      <c r="A28" s="1" t="s">
        <v>56</v>
      </c>
      <c r="B28" s="50">
        <v>5</v>
      </c>
      <c r="C28" s="50">
        <v>4</v>
      </c>
      <c r="D28" s="50">
        <v>1</v>
      </c>
      <c r="E28" s="50"/>
      <c r="F28" s="50">
        <v>0</v>
      </c>
      <c r="G28" s="50">
        <v>0</v>
      </c>
      <c r="H28" s="61">
        <v>0</v>
      </c>
      <c r="I28" s="50"/>
      <c r="J28" s="50">
        <v>3</v>
      </c>
      <c r="K28" s="50">
        <v>2</v>
      </c>
      <c r="L28" s="61">
        <v>1</v>
      </c>
      <c r="M28" s="50"/>
      <c r="N28" s="50">
        <v>1</v>
      </c>
      <c r="O28" s="50">
        <v>1</v>
      </c>
      <c r="P28" s="61">
        <v>0</v>
      </c>
      <c r="Q28" s="50"/>
      <c r="R28" s="50">
        <v>1</v>
      </c>
      <c r="S28" s="50">
        <v>1</v>
      </c>
      <c r="T28" s="61">
        <v>0</v>
      </c>
      <c r="U28" s="50"/>
      <c r="V28" s="50">
        <v>0</v>
      </c>
      <c r="W28" s="50">
        <v>0</v>
      </c>
      <c r="X28" s="61">
        <v>0</v>
      </c>
      <c r="Y28" s="50"/>
      <c r="Z28" s="50">
        <v>0</v>
      </c>
      <c r="AA28" s="50">
        <v>0</v>
      </c>
      <c r="AB28" s="61">
        <v>0</v>
      </c>
      <c r="AG28" s="37"/>
      <c r="AH28" s="37">
        <v>10472</v>
      </c>
      <c r="AI28" s="37">
        <v>5424</v>
      </c>
      <c r="AJ28" s="37">
        <v>5048</v>
      </c>
      <c r="AK28" s="37"/>
      <c r="AL28" s="37">
        <v>1669</v>
      </c>
      <c r="AM28" s="37">
        <v>851</v>
      </c>
      <c r="AN28" s="37">
        <v>818</v>
      </c>
      <c r="AO28" s="37"/>
      <c r="AP28" s="37">
        <v>1658</v>
      </c>
      <c r="AQ28" s="37">
        <v>840</v>
      </c>
      <c r="AR28" s="37">
        <v>818</v>
      </c>
      <c r="AS28" s="37"/>
      <c r="AT28" s="37">
        <v>1884</v>
      </c>
      <c r="AU28" s="37">
        <v>992</v>
      </c>
      <c r="AV28" s="37">
        <v>892</v>
      </c>
      <c r="AW28" s="37"/>
      <c r="AX28" s="37">
        <v>1890</v>
      </c>
      <c r="AY28" s="37">
        <v>939</v>
      </c>
      <c r="AZ28" s="37">
        <v>951</v>
      </c>
      <c r="BA28" s="37"/>
      <c r="BB28" s="37">
        <v>1664</v>
      </c>
      <c r="BC28" s="37">
        <v>874</v>
      </c>
      <c r="BD28" s="37">
        <v>790</v>
      </c>
      <c r="BE28" s="37"/>
      <c r="BF28" s="37">
        <v>1707</v>
      </c>
      <c r="BG28" s="37">
        <v>928</v>
      </c>
      <c r="BH28" s="1">
        <v>779</v>
      </c>
    </row>
    <row r="29" spans="1:60" x14ac:dyDescent="0.25">
      <c r="A29" s="1" t="s">
        <v>57</v>
      </c>
      <c r="B29" s="50">
        <v>6</v>
      </c>
      <c r="C29" s="50">
        <v>6</v>
      </c>
      <c r="D29" s="50">
        <v>0</v>
      </c>
      <c r="E29" s="50"/>
      <c r="F29" s="50">
        <v>1</v>
      </c>
      <c r="G29" s="50">
        <v>1</v>
      </c>
      <c r="H29" s="61">
        <v>0</v>
      </c>
      <c r="I29" s="50"/>
      <c r="J29" s="50">
        <v>3</v>
      </c>
      <c r="K29" s="50">
        <v>3</v>
      </c>
      <c r="L29" s="61">
        <v>0</v>
      </c>
      <c r="M29" s="50"/>
      <c r="N29" s="50">
        <v>0</v>
      </c>
      <c r="O29" s="50">
        <v>0</v>
      </c>
      <c r="P29" s="61">
        <v>0</v>
      </c>
      <c r="Q29" s="50"/>
      <c r="R29" s="50">
        <v>1</v>
      </c>
      <c r="S29" s="50">
        <v>1</v>
      </c>
      <c r="T29" s="61">
        <v>0</v>
      </c>
      <c r="U29" s="50"/>
      <c r="V29" s="50">
        <v>1</v>
      </c>
      <c r="W29" s="50">
        <v>1</v>
      </c>
      <c r="X29" s="61">
        <v>0</v>
      </c>
      <c r="Y29" s="50"/>
      <c r="Z29" s="50">
        <v>0</v>
      </c>
      <c r="AA29" s="50">
        <v>0</v>
      </c>
      <c r="AB29" s="61">
        <v>0</v>
      </c>
      <c r="AG29" s="37"/>
      <c r="AH29" s="37">
        <v>6794</v>
      </c>
      <c r="AI29" s="37">
        <v>3473</v>
      </c>
      <c r="AJ29" s="37">
        <v>3321</v>
      </c>
      <c r="AK29" s="37"/>
      <c r="AL29" s="37">
        <v>1062</v>
      </c>
      <c r="AM29" s="37">
        <v>539</v>
      </c>
      <c r="AN29" s="37">
        <v>523</v>
      </c>
      <c r="AO29" s="37"/>
      <c r="AP29" s="37">
        <v>1084</v>
      </c>
      <c r="AQ29" s="37">
        <v>565</v>
      </c>
      <c r="AR29" s="37">
        <v>519</v>
      </c>
      <c r="AS29" s="37"/>
      <c r="AT29" s="37">
        <v>1324</v>
      </c>
      <c r="AU29" s="37">
        <v>686</v>
      </c>
      <c r="AV29" s="37">
        <v>638</v>
      </c>
      <c r="AW29" s="37"/>
      <c r="AX29" s="37">
        <v>1169</v>
      </c>
      <c r="AY29" s="37">
        <v>575</v>
      </c>
      <c r="AZ29" s="37">
        <v>594</v>
      </c>
      <c r="BA29" s="37"/>
      <c r="BB29" s="37">
        <v>1043</v>
      </c>
      <c r="BC29" s="37">
        <v>538</v>
      </c>
      <c r="BD29" s="37">
        <v>505</v>
      </c>
      <c r="BE29" s="37"/>
      <c r="BF29" s="37">
        <v>1112</v>
      </c>
      <c r="BG29" s="37">
        <v>570</v>
      </c>
      <c r="BH29" s="1">
        <v>542</v>
      </c>
    </row>
    <row r="30" spans="1:60" x14ac:dyDescent="0.25">
      <c r="A30" s="1" t="s">
        <v>58</v>
      </c>
      <c r="B30" s="50">
        <v>5</v>
      </c>
      <c r="C30" s="50">
        <v>2</v>
      </c>
      <c r="D30" s="50">
        <v>3</v>
      </c>
      <c r="E30" s="50"/>
      <c r="F30" s="50">
        <v>0</v>
      </c>
      <c r="G30" s="50">
        <v>0</v>
      </c>
      <c r="H30" s="61">
        <v>0</v>
      </c>
      <c r="I30" s="50"/>
      <c r="J30" s="50">
        <v>2</v>
      </c>
      <c r="K30" s="50">
        <v>1</v>
      </c>
      <c r="L30" s="61">
        <v>1</v>
      </c>
      <c r="M30" s="50"/>
      <c r="N30" s="50">
        <v>0</v>
      </c>
      <c r="O30" s="50">
        <v>0</v>
      </c>
      <c r="P30" s="61">
        <v>0</v>
      </c>
      <c r="Q30" s="50"/>
      <c r="R30" s="50">
        <v>0</v>
      </c>
      <c r="S30" s="50">
        <v>0</v>
      </c>
      <c r="T30" s="61">
        <v>0</v>
      </c>
      <c r="U30" s="50"/>
      <c r="V30" s="50">
        <v>1</v>
      </c>
      <c r="W30" s="50">
        <v>0</v>
      </c>
      <c r="X30" s="61">
        <v>1</v>
      </c>
      <c r="Y30" s="50"/>
      <c r="Z30" s="50">
        <v>2</v>
      </c>
      <c r="AA30" s="50">
        <v>1</v>
      </c>
      <c r="AB30" s="61">
        <v>1</v>
      </c>
      <c r="AG30" s="37"/>
      <c r="AH30" s="37">
        <v>13333</v>
      </c>
      <c r="AI30" s="37">
        <v>6888</v>
      </c>
      <c r="AJ30" s="37">
        <v>6445</v>
      </c>
      <c r="AK30" s="37"/>
      <c r="AL30" s="37">
        <v>2064</v>
      </c>
      <c r="AM30" s="37">
        <v>1082</v>
      </c>
      <c r="AN30" s="37">
        <v>982</v>
      </c>
      <c r="AO30" s="37"/>
      <c r="AP30" s="37">
        <v>2098</v>
      </c>
      <c r="AQ30" s="37">
        <v>1073</v>
      </c>
      <c r="AR30" s="37">
        <v>1025</v>
      </c>
      <c r="AS30" s="37"/>
      <c r="AT30" s="37">
        <v>2638</v>
      </c>
      <c r="AU30" s="37">
        <v>1391</v>
      </c>
      <c r="AV30" s="37">
        <v>1247</v>
      </c>
      <c r="AW30" s="37"/>
      <c r="AX30" s="37">
        <v>2339</v>
      </c>
      <c r="AY30" s="37">
        <v>1220</v>
      </c>
      <c r="AZ30" s="37">
        <v>1119</v>
      </c>
      <c r="BA30" s="37"/>
      <c r="BB30" s="37">
        <v>2056</v>
      </c>
      <c r="BC30" s="37">
        <v>1039</v>
      </c>
      <c r="BD30" s="37">
        <v>1017</v>
      </c>
      <c r="BE30" s="37"/>
      <c r="BF30" s="37">
        <v>2138</v>
      </c>
      <c r="BG30" s="37">
        <v>1083</v>
      </c>
      <c r="BH30" s="1">
        <v>1055</v>
      </c>
    </row>
    <row r="31" spans="1:60" x14ac:dyDescent="0.25">
      <c r="A31" s="1" t="s">
        <v>59</v>
      </c>
      <c r="B31" s="50">
        <v>5</v>
      </c>
      <c r="C31" s="50">
        <v>5</v>
      </c>
      <c r="D31" s="50">
        <v>0</v>
      </c>
      <c r="E31" s="50"/>
      <c r="F31" s="50">
        <v>0</v>
      </c>
      <c r="G31" s="50">
        <v>0</v>
      </c>
      <c r="H31" s="61">
        <v>0</v>
      </c>
      <c r="I31" s="50"/>
      <c r="J31" s="50">
        <v>3</v>
      </c>
      <c r="K31" s="50">
        <v>3</v>
      </c>
      <c r="L31" s="61">
        <v>0</v>
      </c>
      <c r="M31" s="50"/>
      <c r="N31" s="50">
        <v>1</v>
      </c>
      <c r="O31" s="50">
        <v>1</v>
      </c>
      <c r="P31" s="61">
        <v>0</v>
      </c>
      <c r="Q31" s="50"/>
      <c r="R31" s="50">
        <v>0</v>
      </c>
      <c r="S31" s="50">
        <v>0</v>
      </c>
      <c r="T31" s="61">
        <v>0</v>
      </c>
      <c r="U31" s="50"/>
      <c r="V31" s="50">
        <v>0</v>
      </c>
      <c r="W31" s="50">
        <v>0</v>
      </c>
      <c r="X31" s="61">
        <v>0</v>
      </c>
      <c r="Y31" s="50"/>
      <c r="Z31" s="50">
        <v>1</v>
      </c>
      <c r="AA31" s="50">
        <v>1</v>
      </c>
      <c r="AB31" s="61">
        <v>0</v>
      </c>
      <c r="AG31" s="37"/>
      <c r="AH31" s="37">
        <v>14435</v>
      </c>
      <c r="AI31" s="37">
        <v>7538</v>
      </c>
      <c r="AJ31" s="37">
        <v>6897</v>
      </c>
      <c r="AK31" s="37"/>
      <c r="AL31" s="37">
        <v>2206</v>
      </c>
      <c r="AM31" s="37">
        <v>1151</v>
      </c>
      <c r="AN31" s="37">
        <v>1055</v>
      </c>
      <c r="AO31" s="37"/>
      <c r="AP31" s="37">
        <v>2164</v>
      </c>
      <c r="AQ31" s="37">
        <v>1119</v>
      </c>
      <c r="AR31" s="37">
        <v>1045</v>
      </c>
      <c r="AS31" s="37"/>
      <c r="AT31" s="37">
        <v>2920</v>
      </c>
      <c r="AU31" s="37">
        <v>1529</v>
      </c>
      <c r="AV31" s="37">
        <v>1391</v>
      </c>
      <c r="AW31" s="37"/>
      <c r="AX31" s="37">
        <v>2589</v>
      </c>
      <c r="AY31" s="37">
        <v>1326</v>
      </c>
      <c r="AZ31" s="37">
        <v>1263</v>
      </c>
      <c r="BA31" s="37"/>
      <c r="BB31" s="37">
        <v>2238</v>
      </c>
      <c r="BC31" s="37">
        <v>1201</v>
      </c>
      <c r="BD31" s="37">
        <v>1037</v>
      </c>
      <c r="BE31" s="37"/>
      <c r="BF31" s="37">
        <v>2318</v>
      </c>
      <c r="BG31" s="37">
        <v>1212</v>
      </c>
      <c r="BH31" s="1">
        <v>1106</v>
      </c>
    </row>
    <row r="32" spans="1:60" x14ac:dyDescent="0.25">
      <c r="A32" s="1" t="s">
        <v>60</v>
      </c>
      <c r="B32" s="50">
        <v>6</v>
      </c>
      <c r="C32" s="50">
        <v>5</v>
      </c>
      <c r="D32" s="50">
        <v>1</v>
      </c>
      <c r="E32" s="50"/>
      <c r="F32" s="50">
        <v>0</v>
      </c>
      <c r="G32" s="50">
        <v>0</v>
      </c>
      <c r="H32" s="61">
        <v>0</v>
      </c>
      <c r="I32" s="50"/>
      <c r="J32" s="50">
        <v>1</v>
      </c>
      <c r="K32" s="50">
        <v>1</v>
      </c>
      <c r="L32" s="61">
        <v>0</v>
      </c>
      <c r="M32" s="50"/>
      <c r="N32" s="50">
        <v>4</v>
      </c>
      <c r="O32" s="50">
        <v>3</v>
      </c>
      <c r="P32" s="61">
        <v>1</v>
      </c>
      <c r="Q32" s="50"/>
      <c r="R32" s="50">
        <v>1</v>
      </c>
      <c r="S32" s="50">
        <v>1</v>
      </c>
      <c r="T32" s="61">
        <v>0</v>
      </c>
      <c r="U32" s="50"/>
      <c r="V32" s="50">
        <v>0</v>
      </c>
      <c r="W32" s="50">
        <v>0</v>
      </c>
      <c r="X32" s="61">
        <v>0</v>
      </c>
      <c r="Y32" s="50"/>
      <c r="Z32" s="50">
        <v>0</v>
      </c>
      <c r="AA32" s="50">
        <v>0</v>
      </c>
      <c r="AB32" s="61">
        <v>0</v>
      </c>
      <c r="AG32" s="37"/>
      <c r="AH32" s="37">
        <v>7761</v>
      </c>
      <c r="AI32" s="37">
        <v>4052</v>
      </c>
      <c r="AJ32" s="37">
        <v>3709</v>
      </c>
      <c r="AK32" s="37"/>
      <c r="AL32" s="37">
        <v>1150</v>
      </c>
      <c r="AM32" s="37">
        <v>589</v>
      </c>
      <c r="AN32" s="37">
        <v>561</v>
      </c>
      <c r="AO32" s="37"/>
      <c r="AP32" s="37">
        <v>1233</v>
      </c>
      <c r="AQ32" s="37">
        <v>659</v>
      </c>
      <c r="AR32" s="37">
        <v>574</v>
      </c>
      <c r="AS32" s="37"/>
      <c r="AT32" s="37">
        <v>1504</v>
      </c>
      <c r="AU32" s="37">
        <v>796</v>
      </c>
      <c r="AV32" s="37">
        <v>708</v>
      </c>
      <c r="AW32" s="37"/>
      <c r="AX32" s="37">
        <v>1420</v>
      </c>
      <c r="AY32" s="37">
        <v>763</v>
      </c>
      <c r="AZ32" s="37">
        <v>657</v>
      </c>
      <c r="BA32" s="37"/>
      <c r="BB32" s="37">
        <v>1194</v>
      </c>
      <c r="BC32" s="37">
        <v>600</v>
      </c>
      <c r="BD32" s="37">
        <v>594</v>
      </c>
      <c r="BE32" s="37"/>
      <c r="BF32" s="37">
        <v>1260</v>
      </c>
      <c r="BG32" s="37">
        <v>645</v>
      </c>
      <c r="BH32" s="1">
        <v>615</v>
      </c>
    </row>
    <row r="33" spans="1:60" x14ac:dyDescent="0.25">
      <c r="A33" s="1" t="s">
        <v>61</v>
      </c>
      <c r="B33" s="50">
        <v>14</v>
      </c>
      <c r="C33" s="50">
        <v>6</v>
      </c>
      <c r="D33" s="50">
        <v>8</v>
      </c>
      <c r="E33" s="50"/>
      <c r="F33" s="50">
        <v>0</v>
      </c>
      <c r="G33" s="50">
        <v>0</v>
      </c>
      <c r="H33" s="61">
        <v>0</v>
      </c>
      <c r="I33" s="50"/>
      <c r="J33" s="50">
        <v>8</v>
      </c>
      <c r="K33" s="50">
        <v>3</v>
      </c>
      <c r="L33" s="61">
        <v>5</v>
      </c>
      <c r="M33" s="50"/>
      <c r="N33" s="50">
        <v>1</v>
      </c>
      <c r="O33" s="50">
        <v>1</v>
      </c>
      <c r="P33" s="61">
        <v>0</v>
      </c>
      <c r="Q33" s="50"/>
      <c r="R33" s="50">
        <v>4</v>
      </c>
      <c r="S33" s="50">
        <v>1</v>
      </c>
      <c r="T33" s="61">
        <v>3</v>
      </c>
      <c r="U33" s="50"/>
      <c r="V33" s="50">
        <v>1</v>
      </c>
      <c r="W33" s="50">
        <v>1</v>
      </c>
      <c r="X33" s="61">
        <v>0</v>
      </c>
      <c r="Y33" s="50"/>
      <c r="Z33" s="50">
        <v>0</v>
      </c>
      <c r="AA33" s="50">
        <v>0</v>
      </c>
      <c r="AB33" s="61">
        <v>0</v>
      </c>
      <c r="AG33" s="37"/>
      <c r="AH33" s="37">
        <v>8790</v>
      </c>
      <c r="AI33" s="37">
        <v>4573</v>
      </c>
      <c r="AJ33" s="37">
        <v>4217</v>
      </c>
      <c r="AK33" s="37"/>
      <c r="AL33" s="37">
        <v>1331</v>
      </c>
      <c r="AM33" s="37">
        <v>695</v>
      </c>
      <c r="AN33" s="37">
        <v>636</v>
      </c>
      <c r="AO33" s="37"/>
      <c r="AP33" s="37">
        <v>1334</v>
      </c>
      <c r="AQ33" s="37">
        <v>687</v>
      </c>
      <c r="AR33" s="37">
        <v>647</v>
      </c>
      <c r="AS33" s="37"/>
      <c r="AT33" s="37">
        <v>1728</v>
      </c>
      <c r="AU33" s="37">
        <v>923</v>
      </c>
      <c r="AV33" s="37">
        <v>805</v>
      </c>
      <c r="AW33" s="37"/>
      <c r="AX33" s="37">
        <v>1614</v>
      </c>
      <c r="AY33" s="37">
        <v>824</v>
      </c>
      <c r="AZ33" s="37">
        <v>790</v>
      </c>
      <c r="BA33" s="37"/>
      <c r="BB33" s="37">
        <v>1408</v>
      </c>
      <c r="BC33" s="37">
        <v>726</v>
      </c>
      <c r="BD33" s="37">
        <v>682</v>
      </c>
      <c r="BE33" s="37"/>
      <c r="BF33" s="37">
        <v>1375</v>
      </c>
      <c r="BG33" s="37">
        <v>718</v>
      </c>
      <c r="BH33" s="1">
        <v>657</v>
      </c>
    </row>
    <row r="34" spans="1:60" x14ac:dyDescent="0.25">
      <c r="A34" s="1" t="s">
        <v>62</v>
      </c>
      <c r="B34" s="50">
        <v>10</v>
      </c>
      <c r="C34" s="50">
        <v>5</v>
      </c>
      <c r="D34" s="50">
        <v>5</v>
      </c>
      <c r="E34" s="50"/>
      <c r="F34" s="50">
        <v>0</v>
      </c>
      <c r="G34" s="50">
        <v>0</v>
      </c>
      <c r="H34" s="61">
        <v>0</v>
      </c>
      <c r="I34" s="50"/>
      <c r="J34" s="50">
        <v>2</v>
      </c>
      <c r="K34" s="50">
        <v>1</v>
      </c>
      <c r="L34" s="61">
        <v>1</v>
      </c>
      <c r="M34" s="50"/>
      <c r="N34" s="50">
        <v>3</v>
      </c>
      <c r="O34" s="50">
        <v>1</v>
      </c>
      <c r="P34" s="61">
        <v>2</v>
      </c>
      <c r="Q34" s="50"/>
      <c r="R34" s="50">
        <v>2</v>
      </c>
      <c r="S34" s="50">
        <v>2</v>
      </c>
      <c r="T34" s="61">
        <v>0</v>
      </c>
      <c r="U34" s="50"/>
      <c r="V34" s="50">
        <v>3</v>
      </c>
      <c r="W34" s="50">
        <v>1</v>
      </c>
      <c r="X34" s="61">
        <v>2</v>
      </c>
      <c r="Y34" s="50"/>
      <c r="Z34" s="50">
        <v>0</v>
      </c>
      <c r="AA34" s="50">
        <v>0</v>
      </c>
      <c r="AB34" s="61">
        <v>0</v>
      </c>
      <c r="AG34" s="37"/>
      <c r="AH34" s="37">
        <v>2851</v>
      </c>
      <c r="AI34" s="37">
        <v>1488</v>
      </c>
      <c r="AJ34" s="37">
        <v>1363</v>
      </c>
      <c r="AK34" s="37"/>
      <c r="AL34" s="37">
        <v>455</v>
      </c>
      <c r="AM34" s="37">
        <v>245</v>
      </c>
      <c r="AN34" s="37">
        <v>210</v>
      </c>
      <c r="AO34" s="37"/>
      <c r="AP34" s="37">
        <v>466</v>
      </c>
      <c r="AQ34" s="37">
        <v>230</v>
      </c>
      <c r="AR34" s="37">
        <v>236</v>
      </c>
      <c r="AS34" s="37"/>
      <c r="AT34" s="37">
        <v>562</v>
      </c>
      <c r="AU34" s="37">
        <v>300</v>
      </c>
      <c r="AV34" s="37">
        <v>262</v>
      </c>
      <c r="AW34" s="37"/>
      <c r="AX34" s="37">
        <v>503</v>
      </c>
      <c r="AY34" s="37">
        <v>259</v>
      </c>
      <c r="AZ34" s="37">
        <v>244</v>
      </c>
      <c r="BA34" s="37"/>
      <c r="BB34" s="37">
        <v>425</v>
      </c>
      <c r="BC34" s="37">
        <v>223</v>
      </c>
      <c r="BD34" s="37">
        <v>202</v>
      </c>
      <c r="BE34" s="37"/>
      <c r="BF34" s="37">
        <v>440</v>
      </c>
      <c r="BG34" s="37">
        <v>231</v>
      </c>
      <c r="BH34" s="1">
        <v>209</v>
      </c>
    </row>
    <row r="35" spans="1:60" x14ac:dyDescent="0.25">
      <c r="A35" s="1" t="s">
        <v>63</v>
      </c>
      <c r="B35" s="50">
        <v>13</v>
      </c>
      <c r="C35" s="50">
        <v>10</v>
      </c>
      <c r="D35" s="50">
        <v>3</v>
      </c>
      <c r="E35" s="50"/>
      <c r="F35" s="50">
        <v>3</v>
      </c>
      <c r="G35" s="50">
        <v>3</v>
      </c>
      <c r="H35" s="61">
        <v>0</v>
      </c>
      <c r="I35" s="50"/>
      <c r="J35" s="50">
        <v>4</v>
      </c>
      <c r="K35" s="50">
        <v>2</v>
      </c>
      <c r="L35" s="61">
        <v>2</v>
      </c>
      <c r="M35" s="50"/>
      <c r="N35" s="50">
        <v>2</v>
      </c>
      <c r="O35" s="50">
        <v>2</v>
      </c>
      <c r="P35" s="61">
        <v>0</v>
      </c>
      <c r="Q35" s="50"/>
      <c r="R35" s="50">
        <v>2</v>
      </c>
      <c r="S35" s="50">
        <v>2</v>
      </c>
      <c r="T35" s="61">
        <v>0</v>
      </c>
      <c r="U35" s="50"/>
      <c r="V35" s="50">
        <v>1</v>
      </c>
      <c r="W35" s="50">
        <v>1</v>
      </c>
      <c r="X35" s="61">
        <v>0</v>
      </c>
      <c r="Y35" s="50"/>
      <c r="Z35" s="50">
        <v>1</v>
      </c>
      <c r="AA35" s="50">
        <v>0</v>
      </c>
      <c r="AB35" s="61">
        <v>1</v>
      </c>
      <c r="AG35" s="37"/>
      <c r="AH35" s="37">
        <v>25833</v>
      </c>
      <c r="AI35" s="37">
        <v>13387</v>
      </c>
      <c r="AJ35" s="37">
        <v>12446</v>
      </c>
      <c r="AK35" s="37"/>
      <c r="AL35" s="37">
        <v>4039</v>
      </c>
      <c r="AM35" s="37">
        <v>2119</v>
      </c>
      <c r="AN35" s="37">
        <v>1920</v>
      </c>
      <c r="AO35" s="37"/>
      <c r="AP35" s="37">
        <v>4206</v>
      </c>
      <c r="AQ35" s="37">
        <v>2191</v>
      </c>
      <c r="AR35" s="37">
        <v>2015</v>
      </c>
      <c r="AS35" s="37"/>
      <c r="AT35" s="37">
        <v>4965</v>
      </c>
      <c r="AU35" s="37">
        <v>2567</v>
      </c>
      <c r="AV35" s="37">
        <v>2398</v>
      </c>
      <c r="AW35" s="37"/>
      <c r="AX35" s="37">
        <v>4635</v>
      </c>
      <c r="AY35" s="37">
        <v>2398</v>
      </c>
      <c r="AZ35" s="37">
        <v>2237</v>
      </c>
      <c r="BA35" s="37"/>
      <c r="BB35" s="37">
        <v>3937</v>
      </c>
      <c r="BC35" s="37">
        <v>2020</v>
      </c>
      <c r="BD35" s="37">
        <v>1917</v>
      </c>
      <c r="BE35" s="37"/>
      <c r="BF35" s="37">
        <v>4051</v>
      </c>
      <c r="BG35" s="37">
        <v>2092</v>
      </c>
      <c r="BH35" s="1">
        <v>1959</v>
      </c>
    </row>
    <row r="36" spans="1:60" x14ac:dyDescent="0.25">
      <c r="A36" s="1" t="s">
        <v>64</v>
      </c>
      <c r="B36" s="50">
        <v>37</v>
      </c>
      <c r="C36" s="50">
        <v>24</v>
      </c>
      <c r="D36" s="50">
        <v>13</v>
      </c>
      <c r="E36" s="50"/>
      <c r="F36" s="50">
        <v>2</v>
      </c>
      <c r="G36" s="50">
        <v>1</v>
      </c>
      <c r="H36" s="61">
        <v>1</v>
      </c>
      <c r="I36" s="50"/>
      <c r="J36" s="50">
        <v>12</v>
      </c>
      <c r="K36" s="50">
        <v>8</v>
      </c>
      <c r="L36" s="61">
        <v>4</v>
      </c>
      <c r="M36" s="50"/>
      <c r="N36" s="50">
        <v>7</v>
      </c>
      <c r="O36" s="50">
        <v>6</v>
      </c>
      <c r="P36" s="61">
        <v>1</v>
      </c>
      <c r="Q36" s="50"/>
      <c r="R36" s="50">
        <v>3</v>
      </c>
      <c r="S36" s="50">
        <v>0</v>
      </c>
      <c r="T36" s="61">
        <v>3</v>
      </c>
      <c r="U36" s="50"/>
      <c r="V36" s="50">
        <v>8</v>
      </c>
      <c r="W36" s="50">
        <v>7</v>
      </c>
      <c r="X36" s="61">
        <v>1</v>
      </c>
      <c r="Y36" s="50"/>
      <c r="Z36" s="50">
        <v>5</v>
      </c>
      <c r="AA36" s="50">
        <v>2</v>
      </c>
      <c r="AB36" s="61">
        <v>3</v>
      </c>
      <c r="AG36" s="37"/>
      <c r="AH36" s="37">
        <v>20605</v>
      </c>
      <c r="AI36" s="37">
        <v>10536</v>
      </c>
      <c r="AJ36" s="37">
        <v>10069</v>
      </c>
      <c r="AK36" s="37"/>
      <c r="AL36" s="37">
        <v>3222</v>
      </c>
      <c r="AM36" s="37">
        <v>1620</v>
      </c>
      <c r="AN36" s="37">
        <v>1602</v>
      </c>
      <c r="AO36" s="37"/>
      <c r="AP36" s="37">
        <v>3134</v>
      </c>
      <c r="AQ36" s="37">
        <v>1600</v>
      </c>
      <c r="AR36" s="37">
        <v>1534</v>
      </c>
      <c r="AS36" s="37"/>
      <c r="AT36" s="37">
        <v>3883</v>
      </c>
      <c r="AU36" s="37">
        <v>2000</v>
      </c>
      <c r="AV36" s="37">
        <v>1883</v>
      </c>
      <c r="AW36" s="37"/>
      <c r="AX36" s="37">
        <v>3670</v>
      </c>
      <c r="AY36" s="37">
        <v>1874</v>
      </c>
      <c r="AZ36" s="37">
        <v>1796</v>
      </c>
      <c r="BA36" s="37"/>
      <c r="BB36" s="37">
        <v>3388</v>
      </c>
      <c r="BC36" s="37">
        <v>1760</v>
      </c>
      <c r="BD36" s="37">
        <v>1628</v>
      </c>
      <c r="BE36" s="37"/>
      <c r="BF36" s="37">
        <v>3308</v>
      </c>
      <c r="BG36" s="37">
        <v>1682</v>
      </c>
      <c r="BH36" s="1">
        <v>1626</v>
      </c>
    </row>
    <row r="37" spans="1:60" ht="13.5" thickBot="1" x14ac:dyDescent="0.3">
      <c r="A37" s="15" t="s">
        <v>65</v>
      </c>
      <c r="B37" s="62">
        <v>16</v>
      </c>
      <c r="C37" s="62">
        <v>8</v>
      </c>
      <c r="D37" s="62">
        <v>8</v>
      </c>
      <c r="E37" s="62"/>
      <c r="F37" s="62">
        <v>0</v>
      </c>
      <c r="G37" s="62">
        <v>0</v>
      </c>
      <c r="H37" s="63">
        <v>0</v>
      </c>
      <c r="I37" s="62"/>
      <c r="J37" s="62">
        <v>4</v>
      </c>
      <c r="K37" s="62">
        <v>2</v>
      </c>
      <c r="L37" s="63">
        <v>2</v>
      </c>
      <c r="M37" s="62"/>
      <c r="N37" s="62">
        <v>3</v>
      </c>
      <c r="O37" s="62">
        <v>2</v>
      </c>
      <c r="P37" s="63">
        <v>1</v>
      </c>
      <c r="Q37" s="62"/>
      <c r="R37" s="62">
        <v>2</v>
      </c>
      <c r="S37" s="62">
        <v>1</v>
      </c>
      <c r="T37" s="63">
        <v>1</v>
      </c>
      <c r="U37" s="62"/>
      <c r="V37" s="62">
        <v>1</v>
      </c>
      <c r="W37" s="62">
        <v>1</v>
      </c>
      <c r="X37" s="63">
        <v>0</v>
      </c>
      <c r="Y37" s="62"/>
      <c r="Z37" s="62">
        <v>6</v>
      </c>
      <c r="AA37" s="62">
        <v>2</v>
      </c>
      <c r="AB37" s="63">
        <v>4</v>
      </c>
      <c r="AG37" s="37"/>
      <c r="AH37" s="37">
        <v>3871</v>
      </c>
      <c r="AI37" s="37">
        <v>1990</v>
      </c>
      <c r="AJ37" s="37">
        <v>1881</v>
      </c>
      <c r="AK37" s="37"/>
      <c r="AL37" s="37">
        <v>570</v>
      </c>
      <c r="AM37" s="37">
        <v>281</v>
      </c>
      <c r="AN37" s="37">
        <v>289</v>
      </c>
      <c r="AO37" s="37"/>
      <c r="AP37" s="37">
        <v>636</v>
      </c>
      <c r="AQ37" s="37">
        <v>334</v>
      </c>
      <c r="AR37" s="37">
        <v>302</v>
      </c>
      <c r="AS37" s="37"/>
      <c r="AT37" s="37">
        <v>829</v>
      </c>
      <c r="AU37" s="37">
        <v>431</v>
      </c>
      <c r="AV37" s="37">
        <v>398</v>
      </c>
      <c r="AW37" s="37"/>
      <c r="AX37" s="37">
        <v>631</v>
      </c>
      <c r="AY37" s="37">
        <v>329</v>
      </c>
      <c r="AZ37" s="37">
        <v>302</v>
      </c>
      <c r="BA37" s="37"/>
      <c r="BB37" s="37">
        <v>637</v>
      </c>
      <c r="BC37" s="37">
        <v>327</v>
      </c>
      <c r="BD37" s="37">
        <v>310</v>
      </c>
      <c r="BE37" s="37"/>
      <c r="BF37" s="37">
        <v>568</v>
      </c>
      <c r="BG37" s="37">
        <v>288</v>
      </c>
      <c r="BH37" s="1">
        <v>280</v>
      </c>
    </row>
    <row r="38" spans="1:60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60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60" ht="16.5" customHeight="1" thickBot="1" x14ac:dyDescent="0.3">
      <c r="A40" s="8"/>
    </row>
    <row r="41" spans="1:60" s="112" customFormat="1" ht="16.5" thickBot="1" x14ac:dyDescent="0.3">
      <c r="A41" s="240" t="s">
        <v>276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10" t="s">
        <v>158</v>
      </c>
    </row>
    <row r="42" spans="1:60" s="112" customFormat="1" ht="15.75" x14ac:dyDescent="0.25">
      <c r="A42" s="240" t="s">
        <v>66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60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60" s="112" customFormat="1" ht="15.75" x14ac:dyDescent="0.25">
      <c r="A44" s="240" t="s">
        <v>96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60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60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11</v>
      </c>
      <c r="G46" s="238"/>
      <c r="H46" s="238"/>
      <c r="I46" s="180"/>
      <c r="J46" s="238" t="s">
        <v>12</v>
      </c>
      <c r="K46" s="238"/>
      <c r="L46" s="238"/>
      <c r="M46" s="180"/>
      <c r="N46" s="238" t="s">
        <v>13</v>
      </c>
      <c r="O46" s="238"/>
      <c r="P46" s="238"/>
      <c r="Q46" s="180"/>
      <c r="R46" s="238" t="s">
        <v>15</v>
      </c>
      <c r="S46" s="238"/>
      <c r="T46" s="238"/>
      <c r="U46" s="180"/>
      <c r="V46" s="238" t="s">
        <v>16</v>
      </c>
      <c r="W46" s="238"/>
      <c r="X46" s="238"/>
      <c r="Y46" s="180"/>
      <c r="Z46" s="238" t="s">
        <v>17</v>
      </c>
      <c r="AA46" s="238"/>
      <c r="AB46" s="238"/>
    </row>
    <row r="47" spans="1:60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60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>+B9/AH9*100</f>
        <v>0.16285510459477182</v>
      </c>
      <c r="C49" s="55">
        <f>+C9/AI9*100</f>
        <v>0.1861962760744785</v>
      </c>
      <c r="D49" s="55">
        <f>+D9/AJ9*100</f>
        <v>0.13809761868228143</v>
      </c>
      <c r="E49" s="55"/>
      <c r="F49" s="55">
        <f>+F9/AL9*100</f>
        <v>4.6596151157914358E-2</v>
      </c>
      <c r="G49" s="55">
        <f>+G9/AM9*100</f>
        <v>5.7647380078279076E-2</v>
      </c>
      <c r="H49" s="191">
        <f>+H9/AN9*100</f>
        <v>3.5005091649694502E-2</v>
      </c>
      <c r="I49" s="55"/>
      <c r="J49" s="55">
        <f>+J9/AP9*100</f>
        <v>0.49696300386526782</v>
      </c>
      <c r="K49" s="55">
        <f>+K9/AQ9*100</f>
        <v>0.56260046436863731</v>
      </c>
      <c r="L49" s="55">
        <f>+L9/AR9*100</f>
        <v>0.42718815264856658</v>
      </c>
      <c r="M49" s="55"/>
      <c r="N49" s="55">
        <f>+N9/AT9*100</f>
        <v>0.17068460723852241</v>
      </c>
      <c r="O49" s="55">
        <f>+O9/AU9*100</f>
        <v>0.20222933769891904</v>
      </c>
      <c r="P49" s="55">
        <f>+P9/AV9*100</f>
        <v>0.13685189010535012</v>
      </c>
      <c r="Q49" s="55"/>
      <c r="R49" s="55">
        <f>+R9/AX9*100</f>
        <v>0.10129603419088058</v>
      </c>
      <c r="S49" s="55">
        <f>+S9/AY9*100</f>
        <v>0.12728503723764387</v>
      </c>
      <c r="T49" s="55">
        <f>+T9/AZ9*100</f>
        <v>7.3987649753848778E-2</v>
      </c>
      <c r="U49" s="55"/>
      <c r="V49" s="55">
        <f>+V9/BB9*100</f>
        <v>0.11544747140051277</v>
      </c>
      <c r="W49" s="55">
        <f>+W9/BC9*100</f>
        <v>0.12480770905291268</v>
      </c>
      <c r="X49" s="55">
        <f>+X9/BD9*100</f>
        <v>0.10544597444485795</v>
      </c>
      <c r="Y49" s="55"/>
      <c r="Z49" s="55">
        <f>+Z9/BF9*100</f>
        <v>5.4641580766163565E-2</v>
      </c>
      <c r="AA49" s="55">
        <f>+AA9/BG9*100</f>
        <v>4.881971167652633E-2</v>
      </c>
      <c r="AB49" s="55">
        <f>+AB9/BH9*100</f>
        <v>6.0805058980907212E-2</v>
      </c>
    </row>
    <row r="50" spans="1:28" x14ac:dyDescent="0.25">
      <c r="A50" s="5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25">
      <c r="A51" s="1" t="s">
        <v>39</v>
      </c>
      <c r="B51" s="42">
        <f t="shared" ref="B51:B77" si="0">+B11/AH11*100</f>
        <v>0.28668007359548159</v>
      </c>
      <c r="C51" s="42">
        <f t="shared" ref="C51:C77" si="1">+C11/AI11*100</f>
        <v>0.31922043010752688</v>
      </c>
      <c r="D51" s="42">
        <f t="shared" ref="D51:D77" si="2">+D11/AJ11*100</f>
        <v>0.25289962501090085</v>
      </c>
      <c r="E51" s="42"/>
      <c r="F51" s="42">
        <f t="shared" ref="F51:F77" si="3">+F11/AL11*100</f>
        <v>5.5975370836831795E-2</v>
      </c>
      <c r="G51" s="42">
        <f t="shared" ref="G51:G77" si="4">+G11/AM11*100</f>
        <v>0</v>
      </c>
      <c r="H51" s="42">
        <f t="shared" ref="H51:H77" si="5">+H11/AN11*100</f>
        <v>0.11055831951354339</v>
      </c>
      <c r="I51" s="42"/>
      <c r="J51" s="42">
        <f t="shared" ref="J51:J77" si="6">+J11/AP11*100</f>
        <v>0.98956940358384593</v>
      </c>
      <c r="K51" s="42">
        <f t="shared" ref="K51:K77" si="7">+K11/AQ11*100</f>
        <v>1.1657374556512925</v>
      </c>
      <c r="L51" s="42">
        <f t="shared" ref="L51:L77" si="8">+L11/AR11*100</f>
        <v>0.79275198187995466</v>
      </c>
      <c r="M51" s="42"/>
      <c r="N51" s="42">
        <f t="shared" ref="N51:N77" si="9">+N11/AT11*100</f>
        <v>0.17364879531148253</v>
      </c>
      <c r="O51" s="42">
        <f t="shared" ref="O51:O77" si="10">+O11/AU11*100</f>
        <v>0.1295336787564767</v>
      </c>
      <c r="P51" s="42">
        <f t="shared" ref="P51:P77" si="11">+P11/AV11*100</f>
        <v>0.21824530772588391</v>
      </c>
      <c r="Q51" s="42"/>
      <c r="R51" s="42">
        <f t="shared" ref="R51:R77" si="12">+R11/AX11*100</f>
        <v>0.23291925465838509</v>
      </c>
      <c r="S51" s="42">
        <f t="shared" ref="S51:S77" si="13">+S11/AY11*100</f>
        <v>0.30659172202350538</v>
      </c>
      <c r="T51" s="42">
        <f t="shared" ref="T51:T77" si="14">+T11/AZ11*100</f>
        <v>0.15731515469323545</v>
      </c>
      <c r="U51" s="42"/>
      <c r="V51" s="42">
        <f t="shared" ref="V51:V77" si="15">+V11/BB11*100</f>
        <v>0.16172506738544476</v>
      </c>
      <c r="W51" s="42">
        <f t="shared" ref="W51:W77" si="16">+W11/BC11*100</f>
        <v>0.15633142261594579</v>
      </c>
      <c r="X51" s="42">
        <f t="shared" ref="X51:X77" si="17">+X11/BD11*100</f>
        <v>0.16750418760469013</v>
      </c>
      <c r="Y51" s="42"/>
      <c r="Z51" s="42">
        <f t="shared" ref="Z51:Z77" si="18">+Z11/BF11*100</f>
        <v>0.12893243940175347</v>
      </c>
      <c r="AA51" s="42">
        <f t="shared" ref="AA51:AA77" si="19">+AA11/BG11*100</f>
        <v>0.15189873417721519</v>
      </c>
      <c r="AB51" s="42">
        <f t="shared" ref="AB51:AB77" si="20">+AB11/BH11*100</f>
        <v>0.10509721492380451</v>
      </c>
    </row>
    <row r="52" spans="1:28" x14ac:dyDescent="0.25">
      <c r="A52" s="1" t="s">
        <v>40</v>
      </c>
      <c r="B52" s="42">
        <f t="shared" si="0"/>
        <v>0.16984919450306243</v>
      </c>
      <c r="C52" s="42">
        <f t="shared" si="1"/>
        <v>0.17152658662092624</v>
      </c>
      <c r="D52" s="42">
        <f t="shared" si="2"/>
        <v>0.16810254255095608</v>
      </c>
      <c r="E52" s="42"/>
      <c r="F52" s="42">
        <f t="shared" si="3"/>
        <v>3.41180484476288E-2</v>
      </c>
      <c r="G52" s="42">
        <f t="shared" si="4"/>
        <v>0</v>
      </c>
      <c r="H52" s="42">
        <f t="shared" si="5"/>
        <v>6.9396252602359473E-2</v>
      </c>
      <c r="I52" s="42"/>
      <c r="J52" s="42">
        <f t="shared" si="6"/>
        <v>0.74702886247877753</v>
      </c>
      <c r="K52" s="42">
        <f t="shared" si="7"/>
        <v>0.84801043705153289</v>
      </c>
      <c r="L52" s="42">
        <f t="shared" si="8"/>
        <v>0.63739376770538236</v>
      </c>
      <c r="M52" s="42"/>
      <c r="N52" s="42">
        <f t="shared" si="9"/>
        <v>7.7559462254395029E-2</v>
      </c>
      <c r="O52" s="42">
        <f t="shared" si="10"/>
        <v>0.10162601626016261</v>
      </c>
      <c r="P52" s="42">
        <f t="shared" si="11"/>
        <v>5.2631578947368418E-2</v>
      </c>
      <c r="Q52" s="42"/>
      <c r="R52" s="42">
        <f t="shared" si="12"/>
        <v>6.0551014229488345E-2</v>
      </c>
      <c r="S52" s="42">
        <f t="shared" si="13"/>
        <v>5.9952038369304551E-2</v>
      </c>
      <c r="T52" s="42">
        <f t="shared" si="14"/>
        <v>6.1162079510703363E-2</v>
      </c>
      <c r="U52" s="42"/>
      <c r="V52" s="42">
        <f t="shared" si="15"/>
        <v>0.12527403695584091</v>
      </c>
      <c r="W52" s="42">
        <f t="shared" si="16"/>
        <v>0</v>
      </c>
      <c r="X52" s="42">
        <f t="shared" si="17"/>
        <v>0.2544529262086514</v>
      </c>
      <c r="Y52" s="42"/>
      <c r="Z52" s="42">
        <f t="shared" si="18"/>
        <v>3.1357792411414238E-2</v>
      </c>
      <c r="AA52" s="42">
        <f t="shared" si="19"/>
        <v>6.131207847946045E-2</v>
      </c>
      <c r="AB52" s="42">
        <f t="shared" si="20"/>
        <v>0</v>
      </c>
    </row>
    <row r="53" spans="1:28" x14ac:dyDescent="0.25">
      <c r="A53" s="1" t="s">
        <v>41</v>
      </c>
      <c r="B53" s="42">
        <f t="shared" si="0"/>
        <v>0.37846293586314783</v>
      </c>
      <c r="C53" s="42">
        <f t="shared" si="1"/>
        <v>0.35866614967041488</v>
      </c>
      <c r="D53" s="42">
        <f t="shared" si="2"/>
        <v>0.3999578991685086</v>
      </c>
      <c r="E53" s="42"/>
      <c r="F53" s="42">
        <f t="shared" si="3"/>
        <v>0</v>
      </c>
      <c r="G53" s="42">
        <f t="shared" si="4"/>
        <v>0</v>
      </c>
      <c r="H53" s="42">
        <f t="shared" si="5"/>
        <v>0</v>
      </c>
      <c r="I53" s="42"/>
      <c r="J53" s="42">
        <f t="shared" si="6"/>
        <v>1.0374096196164728</v>
      </c>
      <c r="K53" s="42">
        <f t="shared" si="7"/>
        <v>0.97501523461304085</v>
      </c>
      <c r="L53" s="42">
        <f t="shared" si="8"/>
        <v>1.1038961038961039</v>
      </c>
      <c r="M53" s="42"/>
      <c r="N53" s="42">
        <f t="shared" si="9"/>
        <v>0.45638945233265721</v>
      </c>
      <c r="O53" s="42">
        <f t="shared" si="10"/>
        <v>0.42959427207637235</v>
      </c>
      <c r="P53" s="42">
        <f t="shared" si="11"/>
        <v>0.48674959437533805</v>
      </c>
      <c r="Q53" s="42"/>
      <c r="R53" s="42">
        <f t="shared" si="12"/>
        <v>8.777062609713282E-2</v>
      </c>
      <c r="S53" s="42">
        <f t="shared" si="13"/>
        <v>5.5679287305122491E-2</v>
      </c>
      <c r="T53" s="42">
        <f t="shared" si="14"/>
        <v>0.12330456226880394</v>
      </c>
      <c r="U53" s="42"/>
      <c r="V53" s="42">
        <f t="shared" si="15"/>
        <v>0.50473186119873825</v>
      </c>
      <c r="W53" s="42">
        <f t="shared" si="16"/>
        <v>0.55418719211822665</v>
      </c>
      <c r="X53" s="42">
        <f t="shared" si="17"/>
        <v>0.45278137128072443</v>
      </c>
      <c r="Y53" s="42"/>
      <c r="Z53" s="42">
        <f t="shared" si="18"/>
        <v>0.16118633139909735</v>
      </c>
      <c r="AA53" s="42">
        <f t="shared" si="19"/>
        <v>0.12682308180088775</v>
      </c>
      <c r="AB53" s="42">
        <f t="shared" si="20"/>
        <v>0.19672131147540983</v>
      </c>
    </row>
    <row r="54" spans="1:28" x14ac:dyDescent="0.25">
      <c r="A54" s="1" t="s">
        <v>42</v>
      </c>
      <c r="B54" s="42">
        <f t="shared" si="0"/>
        <v>9.3655835165730103E-2</v>
      </c>
      <c r="C54" s="42">
        <f t="shared" si="1"/>
        <v>0.10415832064738402</v>
      </c>
      <c r="D54" s="42">
        <f t="shared" si="2"/>
        <v>8.2802020369297014E-2</v>
      </c>
      <c r="E54" s="42"/>
      <c r="F54" s="42">
        <f t="shared" si="3"/>
        <v>2.6874496103198062E-2</v>
      </c>
      <c r="G54" s="42">
        <f t="shared" si="4"/>
        <v>5.305039787798408E-2</v>
      </c>
      <c r="H54" s="42">
        <f t="shared" si="5"/>
        <v>0</v>
      </c>
      <c r="I54" s="42"/>
      <c r="J54" s="42">
        <f t="shared" si="6"/>
        <v>0.30565461029037189</v>
      </c>
      <c r="K54" s="42">
        <f t="shared" si="7"/>
        <v>0.20273694880892043</v>
      </c>
      <c r="L54" s="42">
        <f t="shared" si="8"/>
        <v>0.40962621607782901</v>
      </c>
      <c r="M54" s="42"/>
      <c r="N54" s="42">
        <f t="shared" si="9"/>
        <v>8.4334809192494198E-2</v>
      </c>
      <c r="O54" s="42">
        <f t="shared" si="10"/>
        <v>0.16273393002441008</v>
      </c>
      <c r="P54" s="42">
        <f t="shared" si="11"/>
        <v>0</v>
      </c>
      <c r="Q54" s="42"/>
      <c r="R54" s="42">
        <f t="shared" si="12"/>
        <v>2.3529411764705882E-2</v>
      </c>
      <c r="S54" s="42">
        <f t="shared" si="13"/>
        <v>0</v>
      </c>
      <c r="T54" s="42">
        <f t="shared" si="14"/>
        <v>4.8007681228996638E-2</v>
      </c>
      <c r="U54" s="42"/>
      <c r="V54" s="42">
        <f t="shared" si="15"/>
        <v>7.678525723061172E-2</v>
      </c>
      <c r="W54" s="42">
        <f t="shared" si="16"/>
        <v>0.10204081632653061</v>
      </c>
      <c r="X54" s="42">
        <f t="shared" si="17"/>
        <v>5.1361068310220852E-2</v>
      </c>
      <c r="Y54" s="42"/>
      <c r="Z54" s="42">
        <f t="shared" si="18"/>
        <v>4.9862877088007983E-2</v>
      </c>
      <c r="AA54" s="42">
        <f t="shared" si="19"/>
        <v>9.8135426889106966E-2</v>
      </c>
      <c r="AB54" s="42">
        <f t="shared" si="20"/>
        <v>0</v>
      </c>
    </row>
    <row r="55" spans="1:28" x14ac:dyDescent="0.25">
      <c r="A55" s="1" t="s">
        <v>43</v>
      </c>
      <c r="B55" s="42">
        <f t="shared" si="0"/>
        <v>4.9883604921849019E-2</v>
      </c>
      <c r="C55" s="42">
        <f t="shared" si="1"/>
        <v>6.4020486555697823E-2</v>
      </c>
      <c r="D55" s="42">
        <f t="shared" si="2"/>
        <v>3.460207612456747E-2</v>
      </c>
      <c r="E55" s="42"/>
      <c r="F55" s="42">
        <f t="shared" si="3"/>
        <v>0</v>
      </c>
      <c r="G55" s="42">
        <f t="shared" si="4"/>
        <v>0</v>
      </c>
      <c r="H55" s="42">
        <f t="shared" si="5"/>
        <v>0</v>
      </c>
      <c r="I55" s="42"/>
      <c r="J55" s="42">
        <f t="shared" si="6"/>
        <v>0.10438413361169101</v>
      </c>
      <c r="K55" s="42">
        <f t="shared" si="7"/>
        <v>0.20920502092050208</v>
      </c>
      <c r="L55" s="42">
        <f t="shared" si="8"/>
        <v>0</v>
      </c>
      <c r="M55" s="42"/>
      <c r="N55" s="42">
        <f t="shared" si="9"/>
        <v>0</v>
      </c>
      <c r="O55" s="42">
        <f t="shared" si="10"/>
        <v>0</v>
      </c>
      <c r="P55" s="42">
        <f t="shared" si="11"/>
        <v>0</v>
      </c>
      <c r="Q55" s="42"/>
      <c r="R55" s="42">
        <f t="shared" si="12"/>
        <v>0</v>
      </c>
      <c r="S55" s="42">
        <f t="shared" si="13"/>
        <v>0</v>
      </c>
      <c r="T55" s="42">
        <f t="shared" si="14"/>
        <v>0</v>
      </c>
      <c r="U55" s="42"/>
      <c r="V55" s="42">
        <f t="shared" si="15"/>
        <v>0</v>
      </c>
      <c r="W55" s="42">
        <f t="shared" si="16"/>
        <v>0</v>
      </c>
      <c r="X55" s="42">
        <f t="shared" si="17"/>
        <v>0</v>
      </c>
      <c r="Y55" s="42"/>
      <c r="Z55" s="42">
        <f t="shared" si="18"/>
        <v>0.20222446916076847</v>
      </c>
      <c r="AA55" s="42">
        <f t="shared" si="19"/>
        <v>0.19011406844106463</v>
      </c>
      <c r="AB55" s="42">
        <f t="shared" si="20"/>
        <v>0.21598272138228944</v>
      </c>
    </row>
    <row r="56" spans="1:28" x14ac:dyDescent="0.25">
      <c r="A56" s="1" t="s">
        <v>44</v>
      </c>
      <c r="B56" s="42">
        <f t="shared" si="0"/>
        <v>9.6418732782369149E-2</v>
      </c>
      <c r="C56" s="42">
        <f t="shared" si="1"/>
        <v>0.12163805919718881</v>
      </c>
      <c r="D56" s="42">
        <f t="shared" si="2"/>
        <v>7.0214857463839347E-2</v>
      </c>
      <c r="E56" s="42"/>
      <c r="F56" s="42">
        <f t="shared" si="3"/>
        <v>0</v>
      </c>
      <c r="G56" s="42">
        <f t="shared" si="4"/>
        <v>0</v>
      </c>
      <c r="H56" s="42">
        <f t="shared" si="5"/>
        <v>0</v>
      </c>
      <c r="I56" s="42"/>
      <c r="J56" s="42">
        <f t="shared" si="6"/>
        <v>0.42755344418052255</v>
      </c>
      <c r="K56" s="42">
        <f t="shared" si="7"/>
        <v>0.46468401486988847</v>
      </c>
      <c r="L56" s="42">
        <f t="shared" si="8"/>
        <v>0.3887269193391642</v>
      </c>
      <c r="M56" s="42"/>
      <c r="N56" s="42">
        <f t="shared" si="9"/>
        <v>0.14657383657017223</v>
      </c>
      <c r="O56" s="42">
        <f t="shared" si="10"/>
        <v>0.21008403361344538</v>
      </c>
      <c r="P56" s="42">
        <f t="shared" si="11"/>
        <v>7.6863950807071479E-2</v>
      </c>
      <c r="Q56" s="42"/>
      <c r="R56" s="42">
        <f t="shared" si="12"/>
        <v>0</v>
      </c>
      <c r="S56" s="42">
        <f t="shared" si="13"/>
        <v>0</v>
      </c>
      <c r="T56" s="42">
        <f t="shared" si="14"/>
        <v>0</v>
      </c>
      <c r="U56" s="42"/>
      <c r="V56" s="42">
        <f t="shared" si="15"/>
        <v>4.2589437819420782E-2</v>
      </c>
      <c r="W56" s="42">
        <f t="shared" si="16"/>
        <v>8.6132644272179162E-2</v>
      </c>
      <c r="X56" s="42">
        <f t="shared" si="17"/>
        <v>0</v>
      </c>
      <c r="Y56" s="42"/>
      <c r="Z56" s="42">
        <f t="shared" si="18"/>
        <v>0</v>
      </c>
      <c r="AA56" s="42">
        <f t="shared" si="19"/>
        <v>0</v>
      </c>
      <c r="AB56" s="42">
        <f t="shared" si="20"/>
        <v>0</v>
      </c>
    </row>
    <row r="57" spans="1:28" x14ac:dyDescent="0.25">
      <c r="A57" s="1" t="s">
        <v>45</v>
      </c>
      <c r="B57" s="42">
        <f t="shared" si="0"/>
        <v>0</v>
      </c>
      <c r="C57" s="42">
        <f t="shared" si="1"/>
        <v>0</v>
      </c>
      <c r="D57" s="42">
        <f t="shared" si="2"/>
        <v>0</v>
      </c>
      <c r="E57" s="42"/>
      <c r="F57" s="42">
        <f t="shared" si="3"/>
        <v>0</v>
      </c>
      <c r="G57" s="42">
        <f t="shared" si="4"/>
        <v>0</v>
      </c>
      <c r="H57" s="42">
        <f t="shared" si="5"/>
        <v>0</v>
      </c>
      <c r="I57" s="42"/>
      <c r="J57" s="42">
        <f t="shared" si="6"/>
        <v>0</v>
      </c>
      <c r="K57" s="42">
        <f t="shared" si="7"/>
        <v>0</v>
      </c>
      <c r="L57" s="42">
        <f t="shared" si="8"/>
        <v>0</v>
      </c>
      <c r="M57" s="42"/>
      <c r="N57" s="42">
        <f t="shared" si="9"/>
        <v>0</v>
      </c>
      <c r="O57" s="42">
        <f t="shared" si="10"/>
        <v>0</v>
      </c>
      <c r="P57" s="42">
        <f t="shared" si="11"/>
        <v>0</v>
      </c>
      <c r="Q57" s="42"/>
      <c r="R57" s="42">
        <f t="shared" si="12"/>
        <v>0</v>
      </c>
      <c r="S57" s="42">
        <f t="shared" si="13"/>
        <v>0</v>
      </c>
      <c r="T57" s="42">
        <f t="shared" si="14"/>
        <v>0</v>
      </c>
      <c r="U57" s="42"/>
      <c r="V57" s="42">
        <f t="shared" si="15"/>
        <v>0</v>
      </c>
      <c r="W57" s="42">
        <f t="shared" si="16"/>
        <v>0</v>
      </c>
      <c r="X57" s="42">
        <f t="shared" si="17"/>
        <v>0</v>
      </c>
      <c r="Y57" s="42"/>
      <c r="Z57" s="42">
        <f t="shared" si="18"/>
        <v>0</v>
      </c>
      <c r="AA57" s="42">
        <f t="shared" si="19"/>
        <v>0</v>
      </c>
      <c r="AB57" s="42">
        <f t="shared" si="20"/>
        <v>0</v>
      </c>
    </row>
    <row r="58" spans="1:28" x14ac:dyDescent="0.25">
      <c r="A58" s="1" t="s">
        <v>46</v>
      </c>
      <c r="B58" s="42">
        <f t="shared" si="0"/>
        <v>0.33817601385168949</v>
      </c>
      <c r="C58" s="42">
        <f t="shared" si="1"/>
        <v>0.36716496197220039</v>
      </c>
      <c r="D58" s="42">
        <f t="shared" si="2"/>
        <v>0.30729690468208742</v>
      </c>
      <c r="E58" s="42"/>
      <c r="F58" s="42">
        <f t="shared" si="3"/>
        <v>8.8198976891868064E-2</v>
      </c>
      <c r="G58" s="42">
        <f t="shared" si="4"/>
        <v>0.10302197802197803</v>
      </c>
      <c r="H58" s="42">
        <f t="shared" si="5"/>
        <v>7.2542618788538266E-2</v>
      </c>
      <c r="I58" s="42"/>
      <c r="J58" s="42">
        <f t="shared" si="6"/>
        <v>0.97719869706840379</v>
      </c>
      <c r="K58" s="42">
        <f t="shared" si="7"/>
        <v>1.028533510285335</v>
      </c>
      <c r="L58" s="42">
        <f t="shared" si="8"/>
        <v>0.92231287690670449</v>
      </c>
      <c r="M58" s="42"/>
      <c r="N58" s="42">
        <f t="shared" si="9"/>
        <v>0.52804338518624239</v>
      </c>
      <c r="O58" s="42">
        <f t="shared" si="10"/>
        <v>0.46948356807511737</v>
      </c>
      <c r="P58" s="42">
        <f t="shared" si="11"/>
        <v>0.59066745422327227</v>
      </c>
      <c r="Q58" s="42"/>
      <c r="R58" s="42">
        <f t="shared" si="12"/>
        <v>0.32404406999351915</v>
      </c>
      <c r="S58" s="42">
        <f t="shared" si="13"/>
        <v>0.50046918986549893</v>
      </c>
      <c r="T58" s="42">
        <f t="shared" si="14"/>
        <v>0.13445378151260504</v>
      </c>
      <c r="U58" s="42"/>
      <c r="V58" s="42">
        <f t="shared" si="15"/>
        <v>9.7560975609756101E-2</v>
      </c>
      <c r="W58" s="42">
        <f t="shared" si="16"/>
        <v>9.4102885821831864E-2</v>
      </c>
      <c r="X58" s="42">
        <f t="shared" si="17"/>
        <v>0.1012829169480081</v>
      </c>
      <c r="Y58" s="42"/>
      <c r="Z58" s="42">
        <f t="shared" si="18"/>
        <v>0</v>
      </c>
      <c r="AA58" s="42">
        <f t="shared" si="19"/>
        <v>0</v>
      </c>
      <c r="AB58" s="42">
        <f t="shared" si="20"/>
        <v>0</v>
      </c>
    </row>
    <row r="59" spans="1:28" x14ac:dyDescent="0.25">
      <c r="A59" s="1" t="s">
        <v>47</v>
      </c>
      <c r="B59" s="42">
        <f t="shared" si="0"/>
        <v>0.14165108504731147</v>
      </c>
      <c r="C59" s="42">
        <f t="shared" si="1"/>
        <v>0.17617264919621228</v>
      </c>
      <c r="D59" s="42">
        <f t="shared" si="2"/>
        <v>0.10505427804365589</v>
      </c>
      <c r="E59" s="42"/>
      <c r="F59" s="42">
        <f t="shared" si="3"/>
        <v>0</v>
      </c>
      <c r="G59" s="42">
        <f t="shared" si="4"/>
        <v>0</v>
      </c>
      <c r="H59" s="42">
        <f t="shared" si="5"/>
        <v>0</v>
      </c>
      <c r="I59" s="42"/>
      <c r="J59" s="42">
        <f t="shared" si="6"/>
        <v>0.70224719101123589</v>
      </c>
      <c r="K59" s="42">
        <f t="shared" si="7"/>
        <v>0.86264100862641013</v>
      </c>
      <c r="L59" s="42">
        <f t="shared" si="8"/>
        <v>0.52199850857568975</v>
      </c>
      <c r="M59" s="42"/>
      <c r="N59" s="42">
        <f t="shared" si="9"/>
        <v>0.1212856276531231</v>
      </c>
      <c r="O59" s="42">
        <f t="shared" si="10"/>
        <v>0.17899761336515513</v>
      </c>
      <c r="P59" s="42">
        <f t="shared" si="11"/>
        <v>6.1652281134401972E-2</v>
      </c>
      <c r="Q59" s="42"/>
      <c r="R59" s="42">
        <f t="shared" si="12"/>
        <v>0</v>
      </c>
      <c r="S59" s="42">
        <f t="shared" si="13"/>
        <v>0</v>
      </c>
      <c r="T59" s="42">
        <f t="shared" si="14"/>
        <v>0</v>
      </c>
      <c r="U59" s="42"/>
      <c r="V59" s="42">
        <f t="shared" si="15"/>
        <v>3.5198873636043647E-2</v>
      </c>
      <c r="W59" s="42">
        <f t="shared" si="16"/>
        <v>0</v>
      </c>
      <c r="X59" s="42">
        <f t="shared" si="17"/>
        <v>7.4183976261127604E-2</v>
      </c>
      <c r="Y59" s="42"/>
      <c r="Z59" s="42">
        <f t="shared" si="18"/>
        <v>0</v>
      </c>
      <c r="AA59" s="42">
        <f t="shared" si="19"/>
        <v>0</v>
      </c>
      <c r="AB59" s="42">
        <f t="shared" si="20"/>
        <v>0</v>
      </c>
    </row>
    <row r="60" spans="1:28" x14ac:dyDescent="0.25">
      <c r="A60" s="1" t="s">
        <v>48</v>
      </c>
      <c r="B60" s="42">
        <f t="shared" si="0"/>
        <v>0.21963295238804303</v>
      </c>
      <c r="C60" s="42">
        <f t="shared" si="1"/>
        <v>0.25871361839741286</v>
      </c>
      <c r="D60" s="42">
        <f t="shared" si="2"/>
        <v>0.17763361136855113</v>
      </c>
      <c r="E60" s="42"/>
      <c r="F60" s="42">
        <f t="shared" si="3"/>
        <v>0.13863216266173753</v>
      </c>
      <c r="G60" s="42">
        <f t="shared" si="4"/>
        <v>0.18214936247723132</v>
      </c>
      <c r="H60" s="42">
        <f t="shared" si="5"/>
        <v>9.3808630393996242E-2</v>
      </c>
      <c r="I60" s="42"/>
      <c r="J60" s="42">
        <f t="shared" si="6"/>
        <v>0.61293984108967081</v>
      </c>
      <c r="K60" s="42">
        <f t="shared" si="7"/>
        <v>0.61376589215256461</v>
      </c>
      <c r="L60" s="42">
        <f t="shared" si="8"/>
        <v>0.61205273069679844</v>
      </c>
      <c r="M60" s="42"/>
      <c r="N60" s="42">
        <f t="shared" si="9"/>
        <v>0.23626698168930893</v>
      </c>
      <c r="O60" s="42">
        <f t="shared" si="10"/>
        <v>0.41698256254738442</v>
      </c>
      <c r="P60" s="42">
        <f t="shared" si="11"/>
        <v>4.0966816878328552E-2</v>
      </c>
      <c r="Q60" s="42"/>
      <c r="R60" s="42">
        <f t="shared" si="12"/>
        <v>0.10768899418479431</v>
      </c>
      <c r="S60" s="42">
        <f t="shared" si="13"/>
        <v>8.3263946711074108E-2</v>
      </c>
      <c r="T60" s="42">
        <f t="shared" si="14"/>
        <v>0.13386880856760375</v>
      </c>
      <c r="U60" s="42"/>
      <c r="V60" s="42">
        <f t="shared" si="15"/>
        <v>0.21301775147928992</v>
      </c>
      <c r="W60" s="42">
        <f t="shared" si="16"/>
        <v>0.22644927536231885</v>
      </c>
      <c r="X60" s="42">
        <f t="shared" si="17"/>
        <v>0.19831432821021316</v>
      </c>
      <c r="Y60" s="42"/>
      <c r="Z60" s="42">
        <f t="shared" si="18"/>
        <v>0</v>
      </c>
      <c r="AA60" s="42">
        <f t="shared" si="19"/>
        <v>0</v>
      </c>
      <c r="AB60" s="42">
        <f t="shared" si="20"/>
        <v>0</v>
      </c>
    </row>
    <row r="61" spans="1:28" x14ac:dyDescent="0.25">
      <c r="A61" s="1" t="s">
        <v>49</v>
      </c>
      <c r="B61" s="42">
        <f t="shared" si="0"/>
        <v>6.4697002372223422E-2</v>
      </c>
      <c r="C61" s="42">
        <f t="shared" si="1"/>
        <v>0.1025010250102501</v>
      </c>
      <c r="D61" s="42">
        <f t="shared" si="2"/>
        <v>2.2747952684258419E-2</v>
      </c>
      <c r="E61" s="42"/>
      <c r="F61" s="42">
        <f t="shared" si="3"/>
        <v>0</v>
      </c>
      <c r="G61" s="42">
        <f t="shared" si="4"/>
        <v>0</v>
      </c>
      <c r="H61" s="42">
        <f t="shared" si="5"/>
        <v>0</v>
      </c>
      <c r="I61" s="42"/>
      <c r="J61" s="42">
        <f t="shared" si="6"/>
        <v>0.14064697609001406</v>
      </c>
      <c r="K61" s="42">
        <f t="shared" si="7"/>
        <v>0.27285129604365621</v>
      </c>
      <c r="L61" s="42">
        <f t="shared" si="8"/>
        <v>0</v>
      </c>
      <c r="M61" s="42"/>
      <c r="N61" s="42">
        <f t="shared" si="9"/>
        <v>5.7937427578215524E-2</v>
      </c>
      <c r="O61" s="42">
        <f t="shared" si="10"/>
        <v>0</v>
      </c>
      <c r="P61" s="42">
        <f t="shared" si="11"/>
        <v>0.12468827930174563</v>
      </c>
      <c r="Q61" s="42"/>
      <c r="R61" s="42">
        <f t="shared" si="12"/>
        <v>6.4599483204134375E-2</v>
      </c>
      <c r="S61" s="42">
        <f t="shared" si="13"/>
        <v>0.12547051442910914</v>
      </c>
      <c r="T61" s="42">
        <f t="shared" si="14"/>
        <v>0</v>
      </c>
      <c r="U61" s="42"/>
      <c r="V61" s="42">
        <f t="shared" si="15"/>
        <v>0</v>
      </c>
      <c r="W61" s="42">
        <f t="shared" si="16"/>
        <v>0</v>
      </c>
      <c r="X61" s="42">
        <f t="shared" si="17"/>
        <v>0</v>
      </c>
      <c r="Y61" s="42"/>
      <c r="Z61" s="42">
        <f t="shared" si="18"/>
        <v>0.12836970474967907</v>
      </c>
      <c r="AA61" s="42">
        <f t="shared" si="19"/>
        <v>0.23923444976076555</v>
      </c>
      <c r="AB61" s="42">
        <f t="shared" si="20"/>
        <v>0</v>
      </c>
    </row>
    <row r="62" spans="1:28" x14ac:dyDescent="0.25">
      <c r="A62" s="48" t="s">
        <v>50</v>
      </c>
      <c r="B62" s="42">
        <f t="shared" si="0"/>
        <v>0.15795477813203848</v>
      </c>
      <c r="C62" s="42">
        <f t="shared" si="1"/>
        <v>0.15855039637599094</v>
      </c>
      <c r="D62" s="42">
        <f t="shared" si="2"/>
        <v>0.15731832758516368</v>
      </c>
      <c r="E62" s="42"/>
      <c r="F62" s="42">
        <f t="shared" si="3"/>
        <v>9.6711798839458421E-2</v>
      </c>
      <c r="G62" s="42">
        <f t="shared" si="4"/>
        <v>0.11333585190782018</v>
      </c>
      <c r="H62" s="42">
        <f t="shared" si="5"/>
        <v>7.9270709472849782E-2</v>
      </c>
      <c r="I62" s="42"/>
      <c r="J62" s="42">
        <f t="shared" si="6"/>
        <v>0.60358255451713394</v>
      </c>
      <c r="K62" s="42">
        <f t="shared" si="7"/>
        <v>0.72463768115942029</v>
      </c>
      <c r="L62" s="42">
        <f t="shared" si="8"/>
        <v>0.47732696897374705</v>
      </c>
      <c r="M62" s="42"/>
      <c r="N62" s="42">
        <f t="shared" si="9"/>
        <v>0.13121446274967197</v>
      </c>
      <c r="O62" s="42">
        <f t="shared" si="10"/>
        <v>0.11277135607555681</v>
      </c>
      <c r="P62" s="42">
        <f t="shared" si="11"/>
        <v>0.15096618357487923</v>
      </c>
      <c r="Q62" s="42"/>
      <c r="R62" s="42">
        <f t="shared" si="12"/>
        <v>3.5056967572304996E-2</v>
      </c>
      <c r="S62" s="42">
        <f t="shared" si="13"/>
        <v>0</v>
      </c>
      <c r="T62" s="42">
        <f t="shared" si="14"/>
        <v>7.2700836059614679E-2</v>
      </c>
      <c r="U62" s="42"/>
      <c r="V62" s="42">
        <f t="shared" si="15"/>
        <v>8.7950747581354446E-2</v>
      </c>
      <c r="W62" s="42">
        <f t="shared" si="16"/>
        <v>6.6777963272120197E-2</v>
      </c>
      <c r="X62" s="42">
        <f t="shared" si="17"/>
        <v>0.11152416356877323</v>
      </c>
      <c r="Y62" s="42"/>
      <c r="Z62" s="42">
        <f t="shared" si="18"/>
        <v>3.551136363636364E-2</v>
      </c>
      <c r="AA62" s="42">
        <f t="shared" si="19"/>
        <v>0</v>
      </c>
      <c r="AB62" s="42">
        <f t="shared" si="20"/>
        <v>7.3072707343807081E-2</v>
      </c>
    </row>
    <row r="63" spans="1:28" x14ac:dyDescent="0.25">
      <c r="A63" s="1" t="s">
        <v>51</v>
      </c>
      <c r="B63" s="42">
        <f t="shared" si="0"/>
        <v>0.21542438604049979</v>
      </c>
      <c r="C63" s="42">
        <f t="shared" si="1"/>
        <v>0.31672297297297297</v>
      </c>
      <c r="D63" s="42">
        <f t="shared" si="2"/>
        <v>0.10993843447669306</v>
      </c>
      <c r="E63" s="42"/>
      <c r="F63" s="42">
        <f t="shared" si="3"/>
        <v>7.1377587437544618E-2</v>
      </c>
      <c r="G63" s="42">
        <f t="shared" si="4"/>
        <v>0</v>
      </c>
      <c r="H63" s="42">
        <f t="shared" si="5"/>
        <v>0.14749262536873156</v>
      </c>
      <c r="I63" s="42"/>
      <c r="J63" s="42">
        <f t="shared" si="6"/>
        <v>0.54163845633039942</v>
      </c>
      <c r="K63" s="42">
        <f t="shared" si="7"/>
        <v>0.92838196286472141</v>
      </c>
      <c r="L63" s="42">
        <f t="shared" si="8"/>
        <v>0.13831258644536654</v>
      </c>
      <c r="M63" s="42"/>
      <c r="N63" s="42">
        <f t="shared" si="9"/>
        <v>0.22560631697687539</v>
      </c>
      <c r="O63" s="42">
        <f t="shared" si="10"/>
        <v>0.32679738562091504</v>
      </c>
      <c r="P63" s="42">
        <f t="shared" si="11"/>
        <v>0.11695906432748539</v>
      </c>
      <c r="Q63" s="42"/>
      <c r="R63" s="42">
        <f t="shared" si="12"/>
        <v>0.30731407498463426</v>
      </c>
      <c r="S63" s="42">
        <f t="shared" si="13"/>
        <v>0.60313630880579006</v>
      </c>
      <c r="T63" s="42">
        <f t="shared" si="14"/>
        <v>0</v>
      </c>
      <c r="U63" s="42"/>
      <c r="V63" s="42">
        <f t="shared" si="15"/>
        <v>0.1341381623071764</v>
      </c>
      <c r="W63" s="42">
        <f t="shared" si="16"/>
        <v>0</v>
      </c>
      <c r="X63" s="42">
        <f t="shared" si="17"/>
        <v>0.28208744710860367</v>
      </c>
      <c r="Y63" s="42"/>
      <c r="Z63" s="42">
        <f t="shared" si="18"/>
        <v>0</v>
      </c>
      <c r="AA63" s="42">
        <f t="shared" si="19"/>
        <v>0</v>
      </c>
      <c r="AB63" s="42">
        <f t="shared" si="20"/>
        <v>0</v>
      </c>
    </row>
    <row r="64" spans="1:28" x14ac:dyDescent="0.25">
      <c r="A64" s="1" t="s">
        <v>52</v>
      </c>
      <c r="B64" s="42">
        <f t="shared" si="0"/>
        <v>0.11419598886589109</v>
      </c>
      <c r="C64" s="42">
        <f t="shared" si="1"/>
        <v>0.14127286854559581</v>
      </c>
      <c r="D64" s="42">
        <f t="shared" si="2"/>
        <v>8.6548864046159385E-2</v>
      </c>
      <c r="E64" s="42"/>
      <c r="F64" s="42">
        <f t="shared" si="3"/>
        <v>4.63821892393321E-2</v>
      </c>
      <c r="G64" s="42">
        <f t="shared" si="4"/>
        <v>9.170105456212746E-2</v>
      </c>
      <c r="H64" s="42">
        <f t="shared" si="5"/>
        <v>0</v>
      </c>
      <c r="I64" s="42"/>
      <c r="J64" s="42">
        <f t="shared" si="6"/>
        <v>0.34546292031321973</v>
      </c>
      <c r="K64" s="42">
        <f t="shared" si="7"/>
        <v>0.40558810274898599</v>
      </c>
      <c r="L64" s="42">
        <f t="shared" si="8"/>
        <v>0.28261893546867639</v>
      </c>
      <c r="M64" s="42"/>
      <c r="N64" s="42">
        <f t="shared" si="9"/>
        <v>9.3127211771279569E-2</v>
      </c>
      <c r="O64" s="42">
        <f t="shared" si="10"/>
        <v>0.11127596439169139</v>
      </c>
      <c r="P64" s="42">
        <f t="shared" si="11"/>
        <v>7.4822297044519259E-2</v>
      </c>
      <c r="Q64" s="42"/>
      <c r="R64" s="42">
        <f t="shared" si="12"/>
        <v>8.4638171815488786E-2</v>
      </c>
      <c r="S64" s="42">
        <f t="shared" si="13"/>
        <v>0.12417218543046359</v>
      </c>
      <c r="T64" s="42">
        <f t="shared" si="14"/>
        <v>4.3290043290043288E-2</v>
      </c>
      <c r="U64" s="42"/>
      <c r="V64" s="42">
        <f t="shared" si="15"/>
        <v>6.5963060686015831E-2</v>
      </c>
      <c r="W64" s="42">
        <f t="shared" si="16"/>
        <v>0.13163668275559456</v>
      </c>
      <c r="X64" s="42">
        <f t="shared" si="17"/>
        <v>0</v>
      </c>
      <c r="Y64" s="42"/>
      <c r="Z64" s="42">
        <f t="shared" si="18"/>
        <v>6.3492063492063489E-2</v>
      </c>
      <c r="AA64" s="42">
        <f t="shared" si="19"/>
        <v>0</v>
      </c>
      <c r="AB64" s="42">
        <f t="shared" si="20"/>
        <v>0.1271725307333616</v>
      </c>
    </row>
    <row r="65" spans="1:28" x14ac:dyDescent="0.25">
      <c r="A65" s="1" t="s">
        <v>53</v>
      </c>
      <c r="B65" s="42">
        <f t="shared" si="0"/>
        <v>0.11687704534829359</v>
      </c>
      <c r="C65" s="42">
        <f t="shared" si="1"/>
        <v>0.13590033975084936</v>
      </c>
      <c r="D65" s="42">
        <f t="shared" si="2"/>
        <v>9.6595025356194159E-2</v>
      </c>
      <c r="E65" s="42"/>
      <c r="F65" s="42">
        <f t="shared" si="3"/>
        <v>7.6745970836531077E-2</v>
      </c>
      <c r="G65" s="42">
        <f t="shared" si="4"/>
        <v>0.14164305949008499</v>
      </c>
      <c r="H65" s="42">
        <f t="shared" si="5"/>
        <v>0</v>
      </c>
      <c r="I65" s="42"/>
      <c r="J65" s="42">
        <f t="shared" si="6"/>
        <v>0.30372057706909644</v>
      </c>
      <c r="K65" s="42">
        <f t="shared" si="7"/>
        <v>0.29282576866764276</v>
      </c>
      <c r="L65" s="42">
        <f t="shared" si="8"/>
        <v>0.31545741324921134</v>
      </c>
      <c r="M65" s="42"/>
      <c r="N65" s="42">
        <f t="shared" si="9"/>
        <v>0.1226241569589209</v>
      </c>
      <c r="O65" s="42">
        <f t="shared" si="10"/>
        <v>0.23446658851113714</v>
      </c>
      <c r="P65" s="42">
        <f t="shared" si="11"/>
        <v>0</v>
      </c>
      <c r="Q65" s="42"/>
      <c r="R65" s="42">
        <f t="shared" si="12"/>
        <v>0.12787723785166241</v>
      </c>
      <c r="S65" s="42">
        <f t="shared" si="13"/>
        <v>0.12820512820512819</v>
      </c>
      <c r="T65" s="42">
        <f t="shared" si="14"/>
        <v>0.12755102040816327</v>
      </c>
      <c r="U65" s="42"/>
      <c r="V65" s="42">
        <f t="shared" si="15"/>
        <v>7.2098053352559477E-2</v>
      </c>
      <c r="W65" s="42">
        <f t="shared" si="16"/>
        <v>0</v>
      </c>
      <c r="X65" s="42">
        <f t="shared" si="17"/>
        <v>0.14792899408284024</v>
      </c>
      <c r="Y65" s="42"/>
      <c r="Z65" s="42">
        <f t="shared" si="18"/>
        <v>0</v>
      </c>
      <c r="AA65" s="42">
        <f t="shared" si="19"/>
        <v>0</v>
      </c>
      <c r="AB65" s="42">
        <f t="shared" si="20"/>
        <v>0</v>
      </c>
    </row>
    <row r="66" spans="1:28" x14ac:dyDescent="0.25">
      <c r="A66" s="1" t="s">
        <v>54</v>
      </c>
      <c r="B66" s="42">
        <f t="shared" si="0"/>
        <v>0.1045016077170418</v>
      </c>
      <c r="C66" s="42">
        <f t="shared" si="1"/>
        <v>0.17078093463747865</v>
      </c>
      <c r="D66" s="42">
        <f t="shared" si="2"/>
        <v>3.3338889814969158E-2</v>
      </c>
      <c r="E66" s="42"/>
      <c r="F66" s="42">
        <f t="shared" si="3"/>
        <v>0</v>
      </c>
      <c r="G66" s="42">
        <f t="shared" si="4"/>
        <v>0</v>
      </c>
      <c r="H66" s="42">
        <f t="shared" si="5"/>
        <v>0</v>
      </c>
      <c r="I66" s="42"/>
      <c r="J66" s="42">
        <f t="shared" si="6"/>
        <v>0.20757654385054489</v>
      </c>
      <c r="K66" s="42">
        <f t="shared" si="7"/>
        <v>0.40609137055837563</v>
      </c>
      <c r="L66" s="42">
        <f t="shared" si="8"/>
        <v>0</v>
      </c>
      <c r="M66" s="42"/>
      <c r="N66" s="42">
        <f t="shared" si="9"/>
        <v>0.12749681257968551</v>
      </c>
      <c r="O66" s="42">
        <f t="shared" si="10"/>
        <v>0.16220600162206003</v>
      </c>
      <c r="P66" s="42">
        <f t="shared" si="11"/>
        <v>8.9285714285714288E-2</v>
      </c>
      <c r="Q66" s="42"/>
      <c r="R66" s="42">
        <f t="shared" si="12"/>
        <v>9.0991810737033677E-2</v>
      </c>
      <c r="S66" s="42">
        <f t="shared" si="13"/>
        <v>0.1774622892635315</v>
      </c>
      <c r="T66" s="42">
        <f t="shared" si="14"/>
        <v>0</v>
      </c>
      <c r="U66" s="42"/>
      <c r="V66" s="42">
        <f t="shared" si="15"/>
        <v>0.2048131080389145</v>
      </c>
      <c r="W66" s="42">
        <f t="shared" si="16"/>
        <v>0.29069767441860467</v>
      </c>
      <c r="X66" s="42">
        <f t="shared" si="17"/>
        <v>0.10857763300760044</v>
      </c>
      <c r="Y66" s="42"/>
      <c r="Z66" s="42">
        <f t="shared" si="18"/>
        <v>0</v>
      </c>
      <c r="AA66" s="42">
        <f t="shared" si="19"/>
        <v>0</v>
      </c>
      <c r="AB66" s="42">
        <f t="shared" si="20"/>
        <v>0</v>
      </c>
    </row>
    <row r="67" spans="1:28" x14ac:dyDescent="0.25">
      <c r="A67" s="1" t="s">
        <v>55</v>
      </c>
      <c r="B67" s="42">
        <f t="shared" si="0"/>
        <v>2.8628685943315198E-2</v>
      </c>
      <c r="C67" s="42">
        <f t="shared" si="1"/>
        <v>2.7800945232137893E-2</v>
      </c>
      <c r="D67" s="42">
        <f t="shared" si="2"/>
        <v>2.9507229271171435E-2</v>
      </c>
      <c r="E67" s="42"/>
      <c r="F67" s="42">
        <f t="shared" si="3"/>
        <v>0</v>
      </c>
      <c r="G67" s="42">
        <f t="shared" si="4"/>
        <v>0</v>
      </c>
      <c r="H67" s="42">
        <f t="shared" si="5"/>
        <v>0</v>
      </c>
      <c r="I67" s="42"/>
      <c r="J67" s="42">
        <f t="shared" si="6"/>
        <v>0</v>
      </c>
      <c r="K67" s="42">
        <f t="shared" si="7"/>
        <v>0</v>
      </c>
      <c r="L67" s="42">
        <f t="shared" si="8"/>
        <v>0</v>
      </c>
      <c r="M67" s="42"/>
      <c r="N67" s="42">
        <f t="shared" si="9"/>
        <v>8.1499592502037491E-2</v>
      </c>
      <c r="O67" s="42">
        <f t="shared" si="10"/>
        <v>0.16393442622950818</v>
      </c>
      <c r="P67" s="42">
        <f t="shared" si="11"/>
        <v>0</v>
      </c>
      <c r="Q67" s="42"/>
      <c r="R67" s="42">
        <f t="shared" si="12"/>
        <v>7.6045627376425853E-2</v>
      </c>
      <c r="S67" s="42">
        <f t="shared" si="13"/>
        <v>0</v>
      </c>
      <c r="T67" s="42">
        <f t="shared" si="14"/>
        <v>0.16129032258064516</v>
      </c>
      <c r="U67" s="42"/>
      <c r="V67" s="42">
        <f t="shared" si="15"/>
        <v>0</v>
      </c>
      <c r="W67" s="42">
        <f t="shared" si="16"/>
        <v>0</v>
      </c>
      <c r="X67" s="42">
        <f t="shared" si="17"/>
        <v>0</v>
      </c>
      <c r="Y67" s="42"/>
      <c r="Z67" s="42">
        <f t="shared" si="18"/>
        <v>0</v>
      </c>
      <c r="AA67" s="42">
        <f t="shared" si="19"/>
        <v>0</v>
      </c>
      <c r="AB67" s="42">
        <f t="shared" si="20"/>
        <v>0</v>
      </c>
    </row>
    <row r="68" spans="1:28" x14ac:dyDescent="0.25">
      <c r="A68" s="1" t="s">
        <v>56</v>
      </c>
      <c r="B68" s="42">
        <f t="shared" si="0"/>
        <v>4.7746371275783045E-2</v>
      </c>
      <c r="C68" s="42">
        <f t="shared" si="1"/>
        <v>7.3746312684365781E-2</v>
      </c>
      <c r="D68" s="42">
        <f t="shared" si="2"/>
        <v>1.9809825673534072E-2</v>
      </c>
      <c r="E68" s="42"/>
      <c r="F68" s="42">
        <f t="shared" si="3"/>
        <v>0</v>
      </c>
      <c r="G68" s="42">
        <f t="shared" si="4"/>
        <v>0</v>
      </c>
      <c r="H68" s="42">
        <f t="shared" si="5"/>
        <v>0</v>
      </c>
      <c r="I68" s="42"/>
      <c r="J68" s="42">
        <f t="shared" si="6"/>
        <v>0.18094089264173704</v>
      </c>
      <c r="K68" s="42">
        <f t="shared" si="7"/>
        <v>0.23809523809523811</v>
      </c>
      <c r="L68" s="42">
        <f t="shared" si="8"/>
        <v>0.12224938875305623</v>
      </c>
      <c r="M68" s="42"/>
      <c r="N68" s="42">
        <f t="shared" si="9"/>
        <v>5.3078556263269641E-2</v>
      </c>
      <c r="O68" s="42">
        <f t="shared" si="10"/>
        <v>0.10080645161290322</v>
      </c>
      <c r="P68" s="42">
        <f t="shared" si="11"/>
        <v>0</v>
      </c>
      <c r="Q68" s="42"/>
      <c r="R68" s="42">
        <f t="shared" si="12"/>
        <v>5.2910052910052914E-2</v>
      </c>
      <c r="S68" s="42">
        <f t="shared" si="13"/>
        <v>0.10649627263045794</v>
      </c>
      <c r="T68" s="42">
        <f t="shared" si="14"/>
        <v>0</v>
      </c>
      <c r="U68" s="42"/>
      <c r="V68" s="42">
        <f t="shared" si="15"/>
        <v>0</v>
      </c>
      <c r="W68" s="42">
        <f t="shared" si="16"/>
        <v>0</v>
      </c>
      <c r="X68" s="42">
        <f t="shared" si="17"/>
        <v>0</v>
      </c>
      <c r="Y68" s="42"/>
      <c r="Z68" s="42">
        <f t="shared" si="18"/>
        <v>0</v>
      </c>
      <c r="AA68" s="42">
        <f t="shared" si="19"/>
        <v>0</v>
      </c>
      <c r="AB68" s="42">
        <f t="shared" si="20"/>
        <v>0</v>
      </c>
    </row>
    <row r="69" spans="1:28" x14ac:dyDescent="0.25">
      <c r="A69" s="1" t="s">
        <v>57</v>
      </c>
      <c r="B69" s="42">
        <f t="shared" si="0"/>
        <v>8.8313217544892547E-2</v>
      </c>
      <c r="C69" s="42">
        <f t="shared" si="1"/>
        <v>0.17276130146847107</v>
      </c>
      <c r="D69" s="42">
        <f t="shared" si="2"/>
        <v>0</v>
      </c>
      <c r="E69" s="42"/>
      <c r="F69" s="42">
        <f t="shared" si="3"/>
        <v>9.4161958568738227E-2</v>
      </c>
      <c r="G69" s="42">
        <f t="shared" si="4"/>
        <v>0.1855287569573284</v>
      </c>
      <c r="H69" s="42">
        <f t="shared" si="5"/>
        <v>0</v>
      </c>
      <c r="I69" s="42"/>
      <c r="J69" s="42">
        <f t="shared" si="6"/>
        <v>0.27675276752767525</v>
      </c>
      <c r="K69" s="42">
        <f t="shared" si="7"/>
        <v>0.53097345132743357</v>
      </c>
      <c r="L69" s="42">
        <f t="shared" si="8"/>
        <v>0</v>
      </c>
      <c r="M69" s="42"/>
      <c r="N69" s="42">
        <f t="shared" si="9"/>
        <v>0</v>
      </c>
      <c r="O69" s="42">
        <f t="shared" si="10"/>
        <v>0</v>
      </c>
      <c r="P69" s="42">
        <f t="shared" si="11"/>
        <v>0</v>
      </c>
      <c r="Q69" s="42"/>
      <c r="R69" s="42">
        <f t="shared" si="12"/>
        <v>8.5543199315654406E-2</v>
      </c>
      <c r="S69" s="42">
        <f t="shared" si="13"/>
        <v>0.17391304347826086</v>
      </c>
      <c r="T69" s="42">
        <f t="shared" si="14"/>
        <v>0</v>
      </c>
      <c r="U69" s="42"/>
      <c r="V69" s="42">
        <f t="shared" si="15"/>
        <v>9.5877277085330767E-2</v>
      </c>
      <c r="W69" s="42">
        <f t="shared" si="16"/>
        <v>0.18587360594795538</v>
      </c>
      <c r="X69" s="42">
        <f t="shared" si="17"/>
        <v>0</v>
      </c>
      <c r="Y69" s="42"/>
      <c r="Z69" s="42">
        <f t="shared" si="18"/>
        <v>0</v>
      </c>
      <c r="AA69" s="42">
        <f t="shared" si="19"/>
        <v>0</v>
      </c>
      <c r="AB69" s="42">
        <f t="shared" si="20"/>
        <v>0</v>
      </c>
    </row>
    <row r="70" spans="1:28" x14ac:dyDescent="0.25">
      <c r="A70" s="1" t="s">
        <v>58</v>
      </c>
      <c r="B70" s="42">
        <f t="shared" si="0"/>
        <v>3.750093752343809E-2</v>
      </c>
      <c r="C70" s="42">
        <f t="shared" si="1"/>
        <v>2.9036004645760744E-2</v>
      </c>
      <c r="D70" s="42">
        <f t="shared" si="2"/>
        <v>4.6547711404189299E-2</v>
      </c>
      <c r="E70" s="42"/>
      <c r="F70" s="42">
        <f t="shared" si="3"/>
        <v>0</v>
      </c>
      <c r="G70" s="42">
        <f t="shared" si="4"/>
        <v>0</v>
      </c>
      <c r="H70" s="42">
        <f t="shared" si="5"/>
        <v>0</v>
      </c>
      <c r="I70" s="42"/>
      <c r="J70" s="42">
        <f t="shared" si="6"/>
        <v>9.532888465204957E-2</v>
      </c>
      <c r="K70" s="42">
        <f t="shared" si="7"/>
        <v>9.3196644920782848E-2</v>
      </c>
      <c r="L70" s="42">
        <f t="shared" si="8"/>
        <v>9.7560975609756101E-2</v>
      </c>
      <c r="M70" s="42"/>
      <c r="N70" s="42">
        <f t="shared" si="9"/>
        <v>0</v>
      </c>
      <c r="O70" s="42">
        <f t="shared" si="10"/>
        <v>0</v>
      </c>
      <c r="P70" s="42">
        <f t="shared" si="11"/>
        <v>0</v>
      </c>
      <c r="Q70" s="42"/>
      <c r="R70" s="42">
        <f t="shared" si="12"/>
        <v>0</v>
      </c>
      <c r="S70" s="42">
        <f t="shared" si="13"/>
        <v>0</v>
      </c>
      <c r="T70" s="42">
        <f t="shared" si="14"/>
        <v>0</v>
      </c>
      <c r="U70" s="42"/>
      <c r="V70" s="42">
        <f t="shared" si="15"/>
        <v>4.8638132295719845E-2</v>
      </c>
      <c r="W70" s="42">
        <f t="shared" si="16"/>
        <v>0</v>
      </c>
      <c r="X70" s="42">
        <f t="shared" si="17"/>
        <v>9.8328416912487712E-2</v>
      </c>
      <c r="Y70" s="42"/>
      <c r="Z70" s="42">
        <f t="shared" si="18"/>
        <v>9.3545369504209538E-2</v>
      </c>
      <c r="AA70" s="42">
        <f t="shared" si="19"/>
        <v>9.2336103416435819E-2</v>
      </c>
      <c r="AB70" s="42">
        <f t="shared" si="20"/>
        <v>9.4786729857819912E-2</v>
      </c>
    </row>
    <row r="71" spans="1:28" x14ac:dyDescent="0.25">
      <c r="A71" s="1" t="s">
        <v>59</v>
      </c>
      <c r="B71" s="42">
        <f t="shared" si="0"/>
        <v>3.4638032559750606E-2</v>
      </c>
      <c r="C71" s="42">
        <f t="shared" si="1"/>
        <v>6.6330591668877684E-2</v>
      </c>
      <c r="D71" s="42">
        <f t="shared" si="2"/>
        <v>0</v>
      </c>
      <c r="E71" s="42"/>
      <c r="F71" s="42">
        <f t="shared" si="3"/>
        <v>0</v>
      </c>
      <c r="G71" s="42">
        <f t="shared" si="4"/>
        <v>0</v>
      </c>
      <c r="H71" s="42">
        <f t="shared" si="5"/>
        <v>0</v>
      </c>
      <c r="I71" s="42"/>
      <c r="J71" s="42">
        <f t="shared" si="6"/>
        <v>0.13863216266173753</v>
      </c>
      <c r="K71" s="42">
        <f t="shared" si="7"/>
        <v>0.26809651474530832</v>
      </c>
      <c r="L71" s="42">
        <f t="shared" si="8"/>
        <v>0</v>
      </c>
      <c r="M71" s="42"/>
      <c r="N71" s="42">
        <f t="shared" si="9"/>
        <v>3.4246575342465752E-2</v>
      </c>
      <c r="O71" s="42">
        <f t="shared" si="10"/>
        <v>6.540222367560497E-2</v>
      </c>
      <c r="P71" s="42">
        <f t="shared" si="11"/>
        <v>0</v>
      </c>
      <c r="Q71" s="42"/>
      <c r="R71" s="42">
        <f t="shared" si="12"/>
        <v>0</v>
      </c>
      <c r="S71" s="42">
        <f t="shared" si="13"/>
        <v>0</v>
      </c>
      <c r="T71" s="42">
        <f t="shared" si="14"/>
        <v>0</v>
      </c>
      <c r="U71" s="42"/>
      <c r="V71" s="42">
        <f t="shared" si="15"/>
        <v>0</v>
      </c>
      <c r="W71" s="42">
        <f t="shared" si="16"/>
        <v>0</v>
      </c>
      <c r="X71" s="42">
        <f t="shared" si="17"/>
        <v>0</v>
      </c>
      <c r="Y71" s="42"/>
      <c r="Z71" s="42">
        <f t="shared" si="18"/>
        <v>4.3140638481449528E-2</v>
      </c>
      <c r="AA71" s="42">
        <f t="shared" si="19"/>
        <v>8.2508250825082508E-2</v>
      </c>
      <c r="AB71" s="42">
        <f t="shared" si="20"/>
        <v>0</v>
      </c>
    </row>
    <row r="72" spans="1:28" x14ac:dyDescent="0.25">
      <c r="A72" s="1" t="s">
        <v>60</v>
      </c>
      <c r="B72" s="42">
        <f t="shared" si="0"/>
        <v>7.7309625048318509E-2</v>
      </c>
      <c r="C72" s="42">
        <f t="shared" si="1"/>
        <v>0.12339585389930897</v>
      </c>
      <c r="D72" s="42">
        <f t="shared" si="2"/>
        <v>2.6961445133459154E-2</v>
      </c>
      <c r="E72" s="42"/>
      <c r="F72" s="42">
        <f t="shared" si="3"/>
        <v>0</v>
      </c>
      <c r="G72" s="42">
        <f t="shared" si="4"/>
        <v>0</v>
      </c>
      <c r="H72" s="42">
        <f t="shared" si="5"/>
        <v>0</v>
      </c>
      <c r="I72" s="42"/>
      <c r="J72" s="42">
        <f t="shared" si="6"/>
        <v>8.1103000811030015E-2</v>
      </c>
      <c r="K72" s="42">
        <f t="shared" si="7"/>
        <v>0.15174506828528073</v>
      </c>
      <c r="L72" s="42">
        <f t="shared" si="8"/>
        <v>0</v>
      </c>
      <c r="M72" s="42"/>
      <c r="N72" s="42">
        <f t="shared" si="9"/>
        <v>0.26595744680851063</v>
      </c>
      <c r="O72" s="42">
        <f t="shared" si="10"/>
        <v>0.37688442211055273</v>
      </c>
      <c r="P72" s="42">
        <f t="shared" si="11"/>
        <v>0.14124293785310735</v>
      </c>
      <c r="Q72" s="42"/>
      <c r="R72" s="42">
        <f t="shared" si="12"/>
        <v>7.0422535211267609E-2</v>
      </c>
      <c r="S72" s="42">
        <f t="shared" si="13"/>
        <v>0.13106159895150721</v>
      </c>
      <c r="T72" s="42">
        <f t="shared" si="14"/>
        <v>0</v>
      </c>
      <c r="U72" s="42"/>
      <c r="V72" s="42">
        <f t="shared" si="15"/>
        <v>0</v>
      </c>
      <c r="W72" s="42">
        <f t="shared" si="16"/>
        <v>0</v>
      </c>
      <c r="X72" s="42">
        <f t="shared" si="17"/>
        <v>0</v>
      </c>
      <c r="Y72" s="42"/>
      <c r="Z72" s="42">
        <f t="shared" si="18"/>
        <v>0</v>
      </c>
      <c r="AA72" s="42">
        <f t="shared" si="19"/>
        <v>0</v>
      </c>
      <c r="AB72" s="42">
        <f t="shared" si="20"/>
        <v>0</v>
      </c>
    </row>
    <row r="73" spans="1:28" x14ac:dyDescent="0.25">
      <c r="A73" s="1" t="s">
        <v>61</v>
      </c>
      <c r="B73" s="42">
        <f t="shared" si="0"/>
        <v>0.15927189988623436</v>
      </c>
      <c r="C73" s="42">
        <f t="shared" si="1"/>
        <v>0.1312048983162038</v>
      </c>
      <c r="D73" s="42">
        <f t="shared" si="2"/>
        <v>0.18970832345269151</v>
      </c>
      <c r="E73" s="42"/>
      <c r="F73" s="42">
        <f t="shared" si="3"/>
        <v>0</v>
      </c>
      <c r="G73" s="42">
        <f t="shared" si="4"/>
        <v>0</v>
      </c>
      <c r="H73" s="42">
        <f t="shared" si="5"/>
        <v>0</v>
      </c>
      <c r="I73" s="42"/>
      <c r="J73" s="42">
        <f t="shared" si="6"/>
        <v>0.59970014992503751</v>
      </c>
      <c r="K73" s="42">
        <f t="shared" si="7"/>
        <v>0.43668122270742354</v>
      </c>
      <c r="L73" s="42">
        <f t="shared" si="8"/>
        <v>0.77279752704791349</v>
      </c>
      <c r="M73" s="42"/>
      <c r="N73" s="42">
        <f t="shared" si="9"/>
        <v>5.7870370370370364E-2</v>
      </c>
      <c r="O73" s="42">
        <f t="shared" si="10"/>
        <v>0.10834236186348861</v>
      </c>
      <c r="P73" s="42">
        <f t="shared" si="11"/>
        <v>0</v>
      </c>
      <c r="Q73" s="42"/>
      <c r="R73" s="42">
        <f t="shared" si="12"/>
        <v>0.24783147459727387</v>
      </c>
      <c r="S73" s="42">
        <f t="shared" si="13"/>
        <v>0.12135922330097086</v>
      </c>
      <c r="T73" s="42">
        <f t="shared" si="14"/>
        <v>0.37974683544303794</v>
      </c>
      <c r="U73" s="42"/>
      <c r="V73" s="42">
        <f t="shared" si="15"/>
        <v>7.1022727272727279E-2</v>
      </c>
      <c r="W73" s="42">
        <f t="shared" si="16"/>
        <v>0.13774104683195593</v>
      </c>
      <c r="X73" s="42">
        <f t="shared" si="17"/>
        <v>0</v>
      </c>
      <c r="Y73" s="42"/>
      <c r="Z73" s="42">
        <f t="shared" si="18"/>
        <v>0</v>
      </c>
      <c r="AA73" s="42">
        <f t="shared" si="19"/>
        <v>0</v>
      </c>
      <c r="AB73" s="42">
        <f t="shared" si="20"/>
        <v>0</v>
      </c>
    </row>
    <row r="74" spans="1:28" x14ac:dyDescent="0.25">
      <c r="A74" s="1" t="s">
        <v>62</v>
      </c>
      <c r="B74" s="42">
        <f t="shared" si="0"/>
        <v>0.35075412136092599</v>
      </c>
      <c r="C74" s="42">
        <f t="shared" si="1"/>
        <v>0.33602150537634407</v>
      </c>
      <c r="D74" s="42">
        <f t="shared" si="2"/>
        <v>0.36683785766691124</v>
      </c>
      <c r="E74" s="42"/>
      <c r="F74" s="42">
        <f t="shared" si="3"/>
        <v>0</v>
      </c>
      <c r="G74" s="42">
        <f t="shared" si="4"/>
        <v>0</v>
      </c>
      <c r="H74" s="42">
        <f t="shared" si="5"/>
        <v>0</v>
      </c>
      <c r="I74" s="42"/>
      <c r="J74" s="42">
        <f t="shared" si="6"/>
        <v>0.42918454935622319</v>
      </c>
      <c r="K74" s="42">
        <f t="shared" si="7"/>
        <v>0.43478260869565216</v>
      </c>
      <c r="L74" s="42">
        <f t="shared" si="8"/>
        <v>0.42372881355932202</v>
      </c>
      <c r="M74" s="42"/>
      <c r="N74" s="42">
        <f t="shared" si="9"/>
        <v>0.53380782918149472</v>
      </c>
      <c r="O74" s="42">
        <f t="shared" si="10"/>
        <v>0.33333333333333337</v>
      </c>
      <c r="P74" s="42">
        <f t="shared" si="11"/>
        <v>0.76335877862595414</v>
      </c>
      <c r="Q74" s="42"/>
      <c r="R74" s="42">
        <f t="shared" si="12"/>
        <v>0.39761431411530812</v>
      </c>
      <c r="S74" s="42">
        <f t="shared" si="13"/>
        <v>0.77220077220077221</v>
      </c>
      <c r="T74" s="42">
        <f t="shared" si="14"/>
        <v>0</v>
      </c>
      <c r="U74" s="42"/>
      <c r="V74" s="42">
        <f t="shared" si="15"/>
        <v>0.70588235294117652</v>
      </c>
      <c r="W74" s="42">
        <f t="shared" si="16"/>
        <v>0.44843049327354262</v>
      </c>
      <c r="X74" s="42">
        <f t="shared" si="17"/>
        <v>0.99009900990099009</v>
      </c>
      <c r="Y74" s="42"/>
      <c r="Z74" s="42">
        <f t="shared" si="18"/>
        <v>0</v>
      </c>
      <c r="AA74" s="42">
        <f t="shared" si="19"/>
        <v>0</v>
      </c>
      <c r="AB74" s="42">
        <f t="shared" si="20"/>
        <v>0</v>
      </c>
    </row>
    <row r="75" spans="1:28" x14ac:dyDescent="0.25">
      <c r="A75" s="1" t="s">
        <v>63</v>
      </c>
      <c r="B75" s="42">
        <f t="shared" si="0"/>
        <v>5.0323229977160995E-2</v>
      </c>
      <c r="C75" s="42">
        <f t="shared" si="1"/>
        <v>7.4699335175916939E-2</v>
      </c>
      <c r="D75" s="42">
        <f t="shared" si="2"/>
        <v>2.4104129840912744E-2</v>
      </c>
      <c r="E75" s="42"/>
      <c r="F75" s="42">
        <f t="shared" si="3"/>
        <v>7.4275810844268375E-2</v>
      </c>
      <c r="G75" s="42">
        <f t="shared" si="4"/>
        <v>0.14157621519584712</v>
      </c>
      <c r="H75" s="42">
        <f t="shared" si="5"/>
        <v>0</v>
      </c>
      <c r="I75" s="42"/>
      <c r="J75" s="42">
        <f t="shared" si="6"/>
        <v>9.5102234902520205E-2</v>
      </c>
      <c r="K75" s="42">
        <f t="shared" si="7"/>
        <v>9.1282519397535372E-2</v>
      </c>
      <c r="L75" s="42">
        <f t="shared" si="8"/>
        <v>9.9255583126550861E-2</v>
      </c>
      <c r="M75" s="42"/>
      <c r="N75" s="42">
        <f t="shared" si="9"/>
        <v>4.0281973816717019E-2</v>
      </c>
      <c r="O75" s="42">
        <f t="shared" si="10"/>
        <v>7.7911959485781071E-2</v>
      </c>
      <c r="P75" s="42">
        <f t="shared" si="11"/>
        <v>0</v>
      </c>
      <c r="Q75" s="42"/>
      <c r="R75" s="42">
        <f t="shared" si="12"/>
        <v>4.3149946062567425E-2</v>
      </c>
      <c r="S75" s="42">
        <f t="shared" si="13"/>
        <v>8.3402835696413671E-2</v>
      </c>
      <c r="T75" s="42">
        <f t="shared" si="14"/>
        <v>0</v>
      </c>
      <c r="U75" s="42"/>
      <c r="V75" s="42">
        <f t="shared" si="15"/>
        <v>2.5400050800101596E-2</v>
      </c>
      <c r="W75" s="42">
        <f t="shared" si="16"/>
        <v>4.9504950495049507E-2</v>
      </c>
      <c r="X75" s="42">
        <f t="shared" si="17"/>
        <v>0</v>
      </c>
      <c r="Y75" s="42"/>
      <c r="Z75" s="42">
        <f t="shared" si="18"/>
        <v>2.4685262898049863E-2</v>
      </c>
      <c r="AA75" s="42">
        <f t="shared" si="19"/>
        <v>0</v>
      </c>
      <c r="AB75" s="42">
        <f t="shared" si="20"/>
        <v>5.1046452271567129E-2</v>
      </c>
    </row>
    <row r="76" spans="1:28" x14ac:dyDescent="0.25">
      <c r="A76" s="1" t="s">
        <v>64</v>
      </c>
      <c r="B76" s="42">
        <f t="shared" si="0"/>
        <v>0.17956806600339723</v>
      </c>
      <c r="C76" s="42">
        <f t="shared" si="1"/>
        <v>0.22779043280182232</v>
      </c>
      <c r="D76" s="42">
        <f t="shared" si="2"/>
        <v>0.12910914688648326</v>
      </c>
      <c r="E76" s="42"/>
      <c r="F76" s="42">
        <f t="shared" si="3"/>
        <v>6.2073246430788327E-2</v>
      </c>
      <c r="G76" s="42">
        <f t="shared" si="4"/>
        <v>6.1728395061728392E-2</v>
      </c>
      <c r="H76" s="42">
        <f t="shared" si="5"/>
        <v>6.2421972534332085E-2</v>
      </c>
      <c r="I76" s="42"/>
      <c r="J76" s="42">
        <f t="shared" si="6"/>
        <v>0.38289725590299939</v>
      </c>
      <c r="K76" s="42">
        <f t="shared" si="7"/>
        <v>0.5</v>
      </c>
      <c r="L76" s="42">
        <f t="shared" si="8"/>
        <v>0.2607561929595828</v>
      </c>
      <c r="M76" s="42"/>
      <c r="N76" s="42">
        <f t="shared" si="9"/>
        <v>0.18027298480556272</v>
      </c>
      <c r="O76" s="42">
        <f t="shared" si="10"/>
        <v>0.3</v>
      </c>
      <c r="P76" s="42">
        <f t="shared" si="11"/>
        <v>5.3106744556558678E-2</v>
      </c>
      <c r="Q76" s="42"/>
      <c r="R76" s="42">
        <f t="shared" si="12"/>
        <v>8.1743869209809264E-2</v>
      </c>
      <c r="S76" s="42">
        <f t="shared" si="13"/>
        <v>0</v>
      </c>
      <c r="T76" s="42">
        <f t="shared" si="14"/>
        <v>0.16703786191536749</v>
      </c>
      <c r="U76" s="42"/>
      <c r="V76" s="42">
        <f t="shared" si="15"/>
        <v>0.23612750885478156</v>
      </c>
      <c r="W76" s="42">
        <f t="shared" si="16"/>
        <v>0.39772727272727271</v>
      </c>
      <c r="X76" s="42">
        <f t="shared" si="17"/>
        <v>6.1425061425061427E-2</v>
      </c>
      <c r="Y76" s="42"/>
      <c r="Z76" s="42">
        <f t="shared" si="18"/>
        <v>0.15114873035066506</v>
      </c>
      <c r="AA76" s="42">
        <f t="shared" si="19"/>
        <v>0.11890606420927466</v>
      </c>
      <c r="AB76" s="42">
        <f t="shared" si="20"/>
        <v>0.18450184501845018</v>
      </c>
    </row>
    <row r="77" spans="1:28" ht="13.5" thickBot="1" x14ac:dyDescent="0.3">
      <c r="A77" s="15" t="s">
        <v>65</v>
      </c>
      <c r="B77" s="73">
        <f t="shared" si="0"/>
        <v>0.41332988891759237</v>
      </c>
      <c r="C77" s="73">
        <f t="shared" si="1"/>
        <v>0.4020100502512563</v>
      </c>
      <c r="D77" s="73">
        <f t="shared" si="2"/>
        <v>0.42530568846358324</v>
      </c>
      <c r="E77" s="73"/>
      <c r="F77" s="73">
        <f t="shared" si="3"/>
        <v>0</v>
      </c>
      <c r="G77" s="73">
        <f t="shared" si="4"/>
        <v>0</v>
      </c>
      <c r="H77" s="73">
        <f t="shared" si="5"/>
        <v>0</v>
      </c>
      <c r="I77" s="73"/>
      <c r="J77" s="73">
        <f t="shared" si="6"/>
        <v>0.62893081761006298</v>
      </c>
      <c r="K77" s="73">
        <f t="shared" si="7"/>
        <v>0.5988023952095809</v>
      </c>
      <c r="L77" s="73">
        <f t="shared" si="8"/>
        <v>0.66225165562913912</v>
      </c>
      <c r="M77" s="73"/>
      <c r="N77" s="73">
        <f t="shared" si="9"/>
        <v>0.36188178528347409</v>
      </c>
      <c r="O77" s="73">
        <f t="shared" si="10"/>
        <v>0.46403712296983757</v>
      </c>
      <c r="P77" s="73">
        <f t="shared" si="11"/>
        <v>0.25125628140703515</v>
      </c>
      <c r="Q77" s="73"/>
      <c r="R77" s="73">
        <f t="shared" si="12"/>
        <v>0.31695721077654515</v>
      </c>
      <c r="S77" s="73">
        <f t="shared" si="13"/>
        <v>0.303951367781155</v>
      </c>
      <c r="T77" s="73">
        <f t="shared" si="14"/>
        <v>0.33112582781456956</v>
      </c>
      <c r="U77" s="73"/>
      <c r="V77" s="73">
        <f t="shared" si="15"/>
        <v>0.15698587127158556</v>
      </c>
      <c r="W77" s="73">
        <f t="shared" si="16"/>
        <v>0.3058103975535168</v>
      </c>
      <c r="X77" s="73">
        <f t="shared" si="17"/>
        <v>0</v>
      </c>
      <c r="Y77" s="73"/>
      <c r="Z77" s="73">
        <f t="shared" si="18"/>
        <v>1.056338028169014</v>
      </c>
      <c r="AA77" s="73">
        <f t="shared" si="19"/>
        <v>0.69444444444444442</v>
      </c>
      <c r="AB77" s="73">
        <f t="shared" si="20"/>
        <v>1.4285714285714286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5:AB5"/>
    <mergeCell ref="A1:AB1"/>
    <mergeCell ref="A2:AB2"/>
    <mergeCell ref="A3:AB3"/>
    <mergeCell ref="A4:AB4"/>
    <mergeCell ref="A42:AB42"/>
    <mergeCell ref="A6:A7"/>
    <mergeCell ref="B6:D6"/>
    <mergeCell ref="F6:H6"/>
    <mergeCell ref="J6:L6"/>
    <mergeCell ref="N6:P6"/>
    <mergeCell ref="R6:T6"/>
    <mergeCell ref="V6:X6"/>
    <mergeCell ref="Z6:AB6"/>
    <mergeCell ref="A41:AB41"/>
    <mergeCell ref="V46:X46"/>
    <mergeCell ref="Z46:AB46"/>
    <mergeCell ref="A43:AB43"/>
    <mergeCell ref="A44:AB44"/>
    <mergeCell ref="A45:AB45"/>
    <mergeCell ref="A46:A47"/>
    <mergeCell ref="B46:D46"/>
    <mergeCell ref="F46:H46"/>
    <mergeCell ref="J46:L46"/>
    <mergeCell ref="N46:P46"/>
    <mergeCell ref="R46:T46"/>
  </mergeCells>
  <hyperlinks>
    <hyperlink ref="AC41" location="'CONTENIDO-INDICE'!D5" display="Indice"/>
    <hyperlink ref="AC1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0" fitToHeight="0" orientation="landscape" r:id="rId1"/>
  <rowBreaks count="1" manualBreakCount="1">
    <brk id="40" max="27" man="1"/>
  </rowBreaks>
  <colBreaks count="1" manualBreakCount="1">
    <brk id="2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8"/>
  <sheetViews>
    <sheetView showGridLines="0" zoomScaleNormal="100" workbookViewId="0">
      <selection activeCell="A3" sqref="A3:AB3"/>
    </sheetView>
  </sheetViews>
  <sheetFormatPr baseColWidth="10" defaultRowHeight="12.75" x14ac:dyDescent="0.25"/>
  <cols>
    <col min="1" max="1" width="16.140625" style="1" customWidth="1"/>
    <col min="2" max="2" width="5.5703125" style="1" bestFit="1" customWidth="1"/>
    <col min="3" max="3" width="6.7109375" style="1" bestFit="1" customWidth="1"/>
    <col min="4" max="4" width="5.5703125" style="1" bestFit="1" customWidth="1"/>
    <col min="5" max="5" width="1.7109375" style="1" customWidth="1"/>
    <col min="6" max="6" width="4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5.1406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5.1406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4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4.5703125" style="1" bestFit="1" customWidth="1"/>
    <col min="23" max="23" width="6.7109375" style="1" bestFit="1" customWidth="1"/>
    <col min="24" max="24" width="5.5703125" style="1" bestFit="1" customWidth="1"/>
    <col min="25" max="25" width="1.7109375" style="1" customWidth="1"/>
    <col min="26" max="26" width="5.5703125" style="1" bestFit="1" customWidth="1"/>
    <col min="27" max="27" width="6.85546875" style="1" bestFit="1" customWidth="1"/>
    <col min="28" max="28" width="5.5703125" style="1" bestFit="1" customWidth="1"/>
    <col min="29" max="32" width="11.42578125" style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hidden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60" s="112" customFormat="1" ht="16.5" thickBot="1" x14ac:dyDescent="0.3">
      <c r="A1" s="240" t="s">
        <v>277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60" s="112" customFormat="1" ht="15.75" x14ac:dyDescent="0.25">
      <c r="A2" s="240" t="s">
        <v>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60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60" s="112" customFormat="1" ht="15.75" x14ac:dyDescent="0.25">
      <c r="A4" s="240" t="s">
        <v>89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6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60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11</v>
      </c>
      <c r="G6" s="238"/>
      <c r="H6" s="238"/>
      <c r="I6" s="180"/>
      <c r="J6" s="238" t="s">
        <v>12</v>
      </c>
      <c r="K6" s="238"/>
      <c r="L6" s="238"/>
      <c r="M6" s="180"/>
      <c r="N6" s="238" t="s">
        <v>13</v>
      </c>
      <c r="O6" s="238"/>
      <c r="P6" s="238"/>
      <c r="Q6" s="180"/>
      <c r="R6" s="238" t="s">
        <v>15</v>
      </c>
      <c r="S6" s="238"/>
      <c r="T6" s="238"/>
      <c r="U6" s="180"/>
      <c r="V6" s="238" t="s">
        <v>16</v>
      </c>
      <c r="W6" s="238"/>
      <c r="X6" s="238"/>
      <c r="Y6" s="180"/>
      <c r="Z6" s="238" t="s">
        <v>17</v>
      </c>
      <c r="AA6" s="238"/>
      <c r="AB6" s="238"/>
    </row>
    <row r="7" spans="1:60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60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/>
      <c r="AH8" s="37" t="s">
        <v>99</v>
      </c>
      <c r="AI8" s="37" t="s">
        <v>100</v>
      </c>
      <c r="AJ8" s="37" t="s">
        <v>101</v>
      </c>
      <c r="AK8" s="37"/>
      <c r="AL8" s="37" t="s">
        <v>102</v>
      </c>
      <c r="AM8" s="37" t="s">
        <v>103</v>
      </c>
      <c r="AN8" s="37" t="s">
        <v>104</v>
      </c>
      <c r="AO8" s="37"/>
      <c r="AP8" s="37" t="s">
        <v>105</v>
      </c>
      <c r="AQ8" s="37" t="s">
        <v>106</v>
      </c>
      <c r="AR8" s="37" t="s">
        <v>107</v>
      </c>
      <c r="AS8" s="37"/>
      <c r="AT8" s="37" t="s">
        <v>108</v>
      </c>
      <c r="AU8" s="37" t="s">
        <v>109</v>
      </c>
      <c r="AV8" s="37" t="s">
        <v>110</v>
      </c>
      <c r="AW8" s="37"/>
      <c r="AX8" s="37" t="s">
        <v>111</v>
      </c>
      <c r="AY8" s="37" t="s">
        <v>112</v>
      </c>
      <c r="AZ8" s="37" t="s">
        <v>113</v>
      </c>
      <c r="BA8" s="37"/>
      <c r="BB8" s="37" t="s">
        <v>114</v>
      </c>
      <c r="BC8" s="37" t="s">
        <v>115</v>
      </c>
      <c r="BD8" s="37" t="s">
        <v>116</v>
      </c>
      <c r="BE8" s="37"/>
      <c r="BF8" s="37" t="s">
        <v>117</v>
      </c>
      <c r="BG8" s="37" t="s">
        <v>118</v>
      </c>
      <c r="BH8" s="1" t="s">
        <v>119</v>
      </c>
    </row>
    <row r="9" spans="1:60" s="6" customFormat="1" x14ac:dyDescent="0.25">
      <c r="A9" s="46" t="s">
        <v>9</v>
      </c>
      <c r="B9" s="86">
        <v>42</v>
      </c>
      <c r="C9" s="86">
        <v>22</v>
      </c>
      <c r="D9" s="86">
        <v>20</v>
      </c>
      <c r="E9" s="86"/>
      <c r="F9" s="86">
        <v>17</v>
      </c>
      <c r="G9" s="86">
        <v>9</v>
      </c>
      <c r="H9" s="86">
        <v>8</v>
      </c>
      <c r="I9" s="86"/>
      <c r="J9" s="86">
        <v>7</v>
      </c>
      <c r="K9" s="86">
        <v>3</v>
      </c>
      <c r="L9" s="86">
        <v>4</v>
      </c>
      <c r="M9" s="86"/>
      <c r="N9" s="86">
        <v>6</v>
      </c>
      <c r="O9" s="86">
        <v>2</v>
      </c>
      <c r="P9" s="86">
        <v>4</v>
      </c>
      <c r="Q9" s="86"/>
      <c r="R9" s="86">
        <v>5</v>
      </c>
      <c r="S9" s="86">
        <v>3</v>
      </c>
      <c r="T9" s="86">
        <v>2</v>
      </c>
      <c r="U9" s="86"/>
      <c r="V9" s="86">
        <v>5</v>
      </c>
      <c r="W9" s="86">
        <v>4</v>
      </c>
      <c r="X9" s="86">
        <v>1</v>
      </c>
      <c r="Y9" s="86"/>
      <c r="Z9" s="86">
        <v>2</v>
      </c>
      <c r="AA9" s="86">
        <v>1</v>
      </c>
      <c r="AB9" s="86">
        <v>1</v>
      </c>
      <c r="AG9" s="60"/>
      <c r="AH9" s="60">
        <v>36730</v>
      </c>
      <c r="AI9" s="60">
        <v>18742</v>
      </c>
      <c r="AJ9" s="60">
        <v>17988</v>
      </c>
      <c r="AK9" s="60"/>
      <c r="AL9" s="60">
        <v>6203</v>
      </c>
      <c r="AM9" s="60">
        <v>3177</v>
      </c>
      <c r="AN9" s="60">
        <v>3026</v>
      </c>
      <c r="AO9" s="60"/>
      <c r="AP9" s="60">
        <v>6165</v>
      </c>
      <c r="AQ9" s="60">
        <v>3109</v>
      </c>
      <c r="AR9" s="60">
        <v>3056</v>
      </c>
      <c r="AS9" s="60"/>
      <c r="AT9" s="60">
        <v>6321</v>
      </c>
      <c r="AU9" s="60">
        <v>3223</v>
      </c>
      <c r="AV9" s="60">
        <v>3098</v>
      </c>
      <c r="AW9" s="60"/>
      <c r="AX9" s="60">
        <v>6130</v>
      </c>
      <c r="AY9" s="60">
        <v>3105</v>
      </c>
      <c r="AZ9" s="60">
        <v>3025</v>
      </c>
      <c r="BA9" s="60"/>
      <c r="BB9" s="60">
        <v>5781</v>
      </c>
      <c r="BC9" s="60">
        <v>2950</v>
      </c>
      <c r="BD9" s="60">
        <v>2831</v>
      </c>
      <c r="BE9" s="60"/>
      <c r="BF9" s="60">
        <v>6130</v>
      </c>
      <c r="BG9" s="60">
        <v>3178</v>
      </c>
      <c r="BH9" s="6">
        <v>2952</v>
      </c>
    </row>
    <row r="10" spans="1:60" x14ac:dyDescent="0.25">
      <c r="A10" s="58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60" x14ac:dyDescent="0.25">
      <c r="A11" s="1" t="s">
        <v>39</v>
      </c>
      <c r="B11" s="72">
        <v>2</v>
      </c>
      <c r="C11" s="72">
        <v>0</v>
      </c>
      <c r="D11" s="72">
        <v>2</v>
      </c>
      <c r="E11" s="72"/>
      <c r="F11" s="72">
        <v>0</v>
      </c>
      <c r="G11" s="72">
        <v>0</v>
      </c>
      <c r="H11" s="192">
        <v>0</v>
      </c>
      <c r="I11" s="72"/>
      <c r="J11" s="72">
        <v>0</v>
      </c>
      <c r="K11" s="72">
        <v>0</v>
      </c>
      <c r="L11" s="192">
        <v>0</v>
      </c>
      <c r="M11" s="72"/>
      <c r="N11" s="72">
        <v>1</v>
      </c>
      <c r="O11" s="72">
        <v>0</v>
      </c>
      <c r="P11" s="192">
        <v>1</v>
      </c>
      <c r="Q11" s="72"/>
      <c r="R11" s="72">
        <v>0</v>
      </c>
      <c r="S11" s="72">
        <v>0</v>
      </c>
      <c r="T11" s="192">
        <v>0</v>
      </c>
      <c r="U11" s="72"/>
      <c r="V11" s="72">
        <v>1</v>
      </c>
      <c r="W11" s="72">
        <v>0</v>
      </c>
      <c r="X11" s="192">
        <v>1</v>
      </c>
      <c r="Y11" s="72"/>
      <c r="Z11" s="72">
        <v>0</v>
      </c>
      <c r="AA11" s="72">
        <v>0</v>
      </c>
      <c r="AB11" s="192">
        <v>0</v>
      </c>
      <c r="AG11" s="37"/>
      <c r="AH11" s="37">
        <v>3671</v>
      </c>
      <c r="AI11" s="37">
        <v>1897</v>
      </c>
      <c r="AJ11" s="37">
        <v>1774</v>
      </c>
      <c r="AK11" s="37"/>
      <c r="AL11" s="37">
        <v>609</v>
      </c>
      <c r="AM11" s="37">
        <v>322</v>
      </c>
      <c r="AN11" s="37">
        <v>287</v>
      </c>
      <c r="AO11" s="37"/>
      <c r="AP11" s="37">
        <v>595</v>
      </c>
      <c r="AQ11" s="37">
        <v>302</v>
      </c>
      <c r="AR11" s="37">
        <v>293</v>
      </c>
      <c r="AS11" s="37"/>
      <c r="AT11" s="37">
        <v>633</v>
      </c>
      <c r="AU11" s="37">
        <v>326</v>
      </c>
      <c r="AV11" s="37">
        <v>307</v>
      </c>
      <c r="AW11" s="37"/>
      <c r="AX11" s="37">
        <v>650</v>
      </c>
      <c r="AY11" s="37">
        <v>333</v>
      </c>
      <c r="AZ11" s="37">
        <v>317</v>
      </c>
      <c r="BA11" s="37"/>
      <c r="BB11" s="37">
        <v>591</v>
      </c>
      <c r="BC11" s="37">
        <v>297</v>
      </c>
      <c r="BD11" s="37">
        <v>294</v>
      </c>
      <c r="BE11" s="37"/>
      <c r="BF11" s="37">
        <v>593</v>
      </c>
      <c r="BG11" s="37">
        <v>317</v>
      </c>
      <c r="BH11" s="1">
        <v>276</v>
      </c>
    </row>
    <row r="12" spans="1:60" x14ac:dyDescent="0.25">
      <c r="A12" s="1" t="s">
        <v>40</v>
      </c>
      <c r="B12" s="72">
        <v>18</v>
      </c>
      <c r="C12" s="72">
        <v>6</v>
      </c>
      <c r="D12" s="72">
        <v>12</v>
      </c>
      <c r="E12" s="72"/>
      <c r="F12" s="72">
        <v>8</v>
      </c>
      <c r="G12" s="72">
        <v>2</v>
      </c>
      <c r="H12" s="192">
        <v>6</v>
      </c>
      <c r="I12" s="72"/>
      <c r="J12" s="72">
        <v>2</v>
      </c>
      <c r="K12" s="72">
        <v>1</v>
      </c>
      <c r="L12" s="192">
        <v>1</v>
      </c>
      <c r="M12" s="72"/>
      <c r="N12" s="72">
        <v>3</v>
      </c>
      <c r="O12" s="72">
        <v>1</v>
      </c>
      <c r="P12" s="192">
        <v>2</v>
      </c>
      <c r="Q12" s="72"/>
      <c r="R12" s="72">
        <v>4</v>
      </c>
      <c r="S12" s="72">
        <v>2</v>
      </c>
      <c r="T12" s="192">
        <v>2</v>
      </c>
      <c r="U12" s="72"/>
      <c r="V12" s="72">
        <v>0</v>
      </c>
      <c r="W12" s="72">
        <v>0</v>
      </c>
      <c r="X12" s="192">
        <v>0</v>
      </c>
      <c r="Y12" s="72"/>
      <c r="Z12" s="72">
        <v>1</v>
      </c>
      <c r="AA12" s="72">
        <v>0</v>
      </c>
      <c r="AB12" s="192">
        <v>1</v>
      </c>
      <c r="AG12" s="37"/>
      <c r="AH12" s="37">
        <v>6487</v>
      </c>
      <c r="AI12" s="37">
        <v>3308</v>
      </c>
      <c r="AJ12" s="37">
        <v>3179</v>
      </c>
      <c r="AK12" s="37"/>
      <c r="AL12" s="37">
        <v>1059</v>
      </c>
      <c r="AM12" s="37">
        <v>531</v>
      </c>
      <c r="AN12" s="37">
        <v>528</v>
      </c>
      <c r="AO12" s="37"/>
      <c r="AP12" s="37">
        <v>1034</v>
      </c>
      <c r="AQ12" s="37">
        <v>533</v>
      </c>
      <c r="AR12" s="37">
        <v>501</v>
      </c>
      <c r="AS12" s="37"/>
      <c r="AT12" s="37">
        <v>1107</v>
      </c>
      <c r="AU12" s="37">
        <v>574</v>
      </c>
      <c r="AV12" s="37">
        <v>533</v>
      </c>
      <c r="AW12" s="37"/>
      <c r="AX12" s="37">
        <v>1108</v>
      </c>
      <c r="AY12" s="37">
        <v>560</v>
      </c>
      <c r="AZ12" s="37">
        <v>548</v>
      </c>
      <c r="BA12" s="37"/>
      <c r="BB12" s="37">
        <v>1052</v>
      </c>
      <c r="BC12" s="37">
        <v>540</v>
      </c>
      <c r="BD12" s="37">
        <v>512</v>
      </c>
      <c r="BE12" s="37"/>
      <c r="BF12" s="37">
        <v>1127</v>
      </c>
      <c r="BG12" s="37">
        <v>570</v>
      </c>
      <c r="BH12" s="1">
        <v>557</v>
      </c>
    </row>
    <row r="13" spans="1:60" x14ac:dyDescent="0.25">
      <c r="A13" s="1" t="s">
        <v>41</v>
      </c>
      <c r="B13" s="72">
        <v>2</v>
      </c>
      <c r="C13" s="72">
        <v>1</v>
      </c>
      <c r="D13" s="72">
        <v>1</v>
      </c>
      <c r="E13" s="72"/>
      <c r="F13" s="72">
        <v>0</v>
      </c>
      <c r="G13" s="72">
        <v>0</v>
      </c>
      <c r="H13" s="192">
        <v>0</v>
      </c>
      <c r="I13" s="72"/>
      <c r="J13" s="72">
        <v>1</v>
      </c>
      <c r="K13" s="72">
        <v>0</v>
      </c>
      <c r="L13" s="192">
        <v>1</v>
      </c>
      <c r="M13" s="72"/>
      <c r="N13" s="72">
        <v>0</v>
      </c>
      <c r="O13" s="72">
        <v>0</v>
      </c>
      <c r="P13" s="192">
        <v>0</v>
      </c>
      <c r="Q13" s="72"/>
      <c r="R13" s="72">
        <v>0</v>
      </c>
      <c r="S13" s="72">
        <v>0</v>
      </c>
      <c r="T13" s="192">
        <v>0</v>
      </c>
      <c r="U13" s="72"/>
      <c r="V13" s="72">
        <v>1</v>
      </c>
      <c r="W13" s="72">
        <v>1</v>
      </c>
      <c r="X13" s="192">
        <v>0</v>
      </c>
      <c r="Y13" s="72"/>
      <c r="Z13" s="72">
        <v>0</v>
      </c>
      <c r="AA13" s="72">
        <v>0</v>
      </c>
      <c r="AB13" s="192">
        <v>0</v>
      </c>
      <c r="AG13" s="37"/>
      <c r="AH13" s="37">
        <v>4542</v>
      </c>
      <c r="AI13" s="37">
        <v>2298</v>
      </c>
      <c r="AJ13" s="37">
        <v>2244</v>
      </c>
      <c r="AK13" s="37"/>
      <c r="AL13" s="37">
        <v>756</v>
      </c>
      <c r="AM13" s="37">
        <v>385</v>
      </c>
      <c r="AN13" s="37">
        <v>371</v>
      </c>
      <c r="AO13" s="37"/>
      <c r="AP13" s="37">
        <v>728</v>
      </c>
      <c r="AQ13" s="37">
        <v>365</v>
      </c>
      <c r="AR13" s="37">
        <v>363</v>
      </c>
      <c r="AS13" s="37"/>
      <c r="AT13" s="37">
        <v>758</v>
      </c>
      <c r="AU13" s="37">
        <v>380</v>
      </c>
      <c r="AV13" s="37">
        <v>378</v>
      </c>
      <c r="AW13" s="37"/>
      <c r="AX13" s="37">
        <v>767</v>
      </c>
      <c r="AY13" s="37">
        <v>382</v>
      </c>
      <c r="AZ13" s="37">
        <v>385</v>
      </c>
      <c r="BA13" s="37"/>
      <c r="BB13" s="37">
        <v>750</v>
      </c>
      <c r="BC13" s="37">
        <v>370</v>
      </c>
      <c r="BD13" s="37">
        <v>380</v>
      </c>
      <c r="BE13" s="37"/>
      <c r="BF13" s="37">
        <v>783</v>
      </c>
      <c r="BG13" s="37">
        <v>416</v>
      </c>
      <c r="BH13" s="1">
        <v>367</v>
      </c>
    </row>
    <row r="14" spans="1:60" x14ac:dyDescent="0.25">
      <c r="A14" s="1" t="s">
        <v>42</v>
      </c>
      <c r="B14" s="72">
        <v>6</v>
      </c>
      <c r="C14" s="72">
        <v>5</v>
      </c>
      <c r="D14" s="72">
        <v>1</v>
      </c>
      <c r="E14" s="72"/>
      <c r="F14" s="72">
        <v>4</v>
      </c>
      <c r="G14" s="72">
        <v>3</v>
      </c>
      <c r="H14" s="192">
        <v>1</v>
      </c>
      <c r="I14" s="72"/>
      <c r="J14" s="72">
        <v>0</v>
      </c>
      <c r="K14" s="72">
        <v>0</v>
      </c>
      <c r="L14" s="192">
        <v>0</v>
      </c>
      <c r="M14" s="72"/>
      <c r="N14" s="72">
        <v>0</v>
      </c>
      <c r="O14" s="72">
        <v>0</v>
      </c>
      <c r="P14" s="192">
        <v>0</v>
      </c>
      <c r="Q14" s="72"/>
      <c r="R14" s="72">
        <v>1</v>
      </c>
      <c r="S14" s="72">
        <v>1</v>
      </c>
      <c r="T14" s="192">
        <v>0</v>
      </c>
      <c r="U14" s="72"/>
      <c r="V14" s="72">
        <v>1</v>
      </c>
      <c r="W14" s="72">
        <v>1</v>
      </c>
      <c r="X14" s="192">
        <v>0</v>
      </c>
      <c r="Y14" s="72"/>
      <c r="Z14" s="72">
        <v>0</v>
      </c>
      <c r="AA14" s="72">
        <v>0</v>
      </c>
      <c r="AB14" s="192">
        <v>0</v>
      </c>
      <c r="AG14" s="37"/>
      <c r="AH14" s="37">
        <v>1706</v>
      </c>
      <c r="AI14" s="37">
        <v>893</v>
      </c>
      <c r="AJ14" s="37">
        <v>813</v>
      </c>
      <c r="AK14" s="37"/>
      <c r="AL14" s="37">
        <v>288</v>
      </c>
      <c r="AM14" s="37">
        <v>154</v>
      </c>
      <c r="AN14" s="37">
        <v>134</v>
      </c>
      <c r="AO14" s="37"/>
      <c r="AP14" s="37">
        <v>300</v>
      </c>
      <c r="AQ14" s="37">
        <v>154</v>
      </c>
      <c r="AR14" s="37">
        <v>146</v>
      </c>
      <c r="AS14" s="37"/>
      <c r="AT14" s="37">
        <v>310</v>
      </c>
      <c r="AU14" s="37">
        <v>160</v>
      </c>
      <c r="AV14" s="37">
        <v>150</v>
      </c>
      <c r="AW14" s="37"/>
      <c r="AX14" s="37">
        <v>289</v>
      </c>
      <c r="AY14" s="37">
        <v>153</v>
      </c>
      <c r="AZ14" s="37">
        <v>136</v>
      </c>
      <c r="BA14" s="37"/>
      <c r="BB14" s="37">
        <v>269</v>
      </c>
      <c r="BC14" s="37">
        <v>141</v>
      </c>
      <c r="BD14" s="37">
        <v>128</v>
      </c>
      <c r="BE14" s="37"/>
      <c r="BF14" s="37">
        <v>250</v>
      </c>
      <c r="BG14" s="37">
        <v>131</v>
      </c>
      <c r="BH14" s="1">
        <v>119</v>
      </c>
    </row>
    <row r="15" spans="1:60" x14ac:dyDescent="0.25">
      <c r="A15" s="1" t="s">
        <v>43</v>
      </c>
      <c r="B15" s="72">
        <v>0</v>
      </c>
      <c r="C15" s="72">
        <v>0</v>
      </c>
      <c r="D15" s="72">
        <v>0</v>
      </c>
      <c r="E15" s="72"/>
      <c r="F15" s="72">
        <v>0</v>
      </c>
      <c r="G15" s="72">
        <v>0</v>
      </c>
      <c r="H15" s="192">
        <v>0</v>
      </c>
      <c r="I15" s="72"/>
      <c r="J15" s="72">
        <v>0</v>
      </c>
      <c r="K15" s="72">
        <v>0</v>
      </c>
      <c r="L15" s="192">
        <v>0</v>
      </c>
      <c r="M15" s="72"/>
      <c r="N15" s="72">
        <v>0</v>
      </c>
      <c r="O15" s="72">
        <v>0</v>
      </c>
      <c r="P15" s="192">
        <v>0</v>
      </c>
      <c r="Q15" s="72"/>
      <c r="R15" s="72">
        <v>0</v>
      </c>
      <c r="S15" s="72">
        <v>0</v>
      </c>
      <c r="T15" s="192">
        <v>0</v>
      </c>
      <c r="U15" s="72"/>
      <c r="V15" s="72">
        <v>0</v>
      </c>
      <c r="W15" s="72">
        <v>0</v>
      </c>
      <c r="X15" s="192">
        <v>0</v>
      </c>
      <c r="Y15" s="72"/>
      <c r="Z15" s="72">
        <v>0</v>
      </c>
      <c r="AA15" s="72">
        <v>0</v>
      </c>
      <c r="AB15" s="192">
        <v>0</v>
      </c>
      <c r="AG15" s="37"/>
      <c r="AH15" s="37">
        <v>247</v>
      </c>
      <c r="AI15" s="37">
        <v>125</v>
      </c>
      <c r="AJ15" s="37">
        <v>122</v>
      </c>
      <c r="AK15" s="37"/>
      <c r="AL15" s="37">
        <v>53</v>
      </c>
      <c r="AM15" s="37">
        <v>20</v>
      </c>
      <c r="AN15" s="37">
        <v>33</v>
      </c>
      <c r="AO15" s="37"/>
      <c r="AP15" s="37">
        <v>41</v>
      </c>
      <c r="AQ15" s="37">
        <v>21</v>
      </c>
      <c r="AR15" s="37">
        <v>20</v>
      </c>
      <c r="AS15" s="37"/>
      <c r="AT15" s="37">
        <v>36</v>
      </c>
      <c r="AU15" s="37">
        <v>16</v>
      </c>
      <c r="AV15" s="37">
        <v>20</v>
      </c>
      <c r="AW15" s="37"/>
      <c r="AX15" s="37">
        <v>43</v>
      </c>
      <c r="AY15" s="37">
        <v>25</v>
      </c>
      <c r="AZ15" s="37">
        <v>18</v>
      </c>
      <c r="BA15" s="37"/>
      <c r="BB15" s="37">
        <v>33</v>
      </c>
      <c r="BC15" s="37">
        <v>18</v>
      </c>
      <c r="BD15" s="37">
        <v>15</v>
      </c>
      <c r="BE15" s="37"/>
      <c r="BF15" s="37">
        <v>41</v>
      </c>
      <c r="BG15" s="37">
        <v>25</v>
      </c>
      <c r="BH15" s="1">
        <v>16</v>
      </c>
    </row>
    <row r="16" spans="1:60" x14ac:dyDescent="0.25">
      <c r="A16" s="1" t="s">
        <v>44</v>
      </c>
      <c r="B16" s="72">
        <v>0</v>
      </c>
      <c r="C16" s="72">
        <v>0</v>
      </c>
      <c r="D16" s="72">
        <v>0</v>
      </c>
      <c r="E16" s="72"/>
      <c r="F16" s="72">
        <v>0</v>
      </c>
      <c r="G16" s="72">
        <v>0</v>
      </c>
      <c r="H16" s="192">
        <v>0</v>
      </c>
      <c r="I16" s="72"/>
      <c r="J16" s="72">
        <v>0</v>
      </c>
      <c r="K16" s="72">
        <v>0</v>
      </c>
      <c r="L16" s="192">
        <v>0</v>
      </c>
      <c r="M16" s="72"/>
      <c r="N16" s="72">
        <v>0</v>
      </c>
      <c r="O16" s="72">
        <v>0</v>
      </c>
      <c r="P16" s="192">
        <v>0</v>
      </c>
      <c r="Q16" s="72"/>
      <c r="R16" s="72">
        <v>0</v>
      </c>
      <c r="S16" s="72">
        <v>0</v>
      </c>
      <c r="T16" s="192">
        <v>0</v>
      </c>
      <c r="U16" s="72"/>
      <c r="V16" s="72">
        <v>0</v>
      </c>
      <c r="W16" s="72">
        <v>0</v>
      </c>
      <c r="X16" s="192">
        <v>0</v>
      </c>
      <c r="Y16" s="72"/>
      <c r="Z16" s="72">
        <v>0</v>
      </c>
      <c r="AA16" s="72">
        <v>0</v>
      </c>
      <c r="AB16" s="192">
        <v>0</v>
      </c>
      <c r="AG16" s="37"/>
      <c r="AH16" s="37">
        <v>297</v>
      </c>
      <c r="AI16" s="37">
        <v>165</v>
      </c>
      <c r="AJ16" s="37">
        <v>132</v>
      </c>
      <c r="AK16" s="37"/>
      <c r="AL16" s="37">
        <v>72</v>
      </c>
      <c r="AM16" s="37">
        <v>42</v>
      </c>
      <c r="AN16" s="37">
        <v>30</v>
      </c>
      <c r="AO16" s="37"/>
      <c r="AP16" s="37">
        <v>45</v>
      </c>
      <c r="AQ16" s="37">
        <v>26</v>
      </c>
      <c r="AR16" s="37">
        <v>19</v>
      </c>
      <c r="AS16" s="37"/>
      <c r="AT16" s="37">
        <v>49</v>
      </c>
      <c r="AU16" s="37">
        <v>25</v>
      </c>
      <c r="AV16" s="37">
        <v>24</v>
      </c>
      <c r="AW16" s="37"/>
      <c r="AX16" s="37">
        <v>43</v>
      </c>
      <c r="AY16" s="37">
        <v>29</v>
      </c>
      <c r="AZ16" s="37">
        <v>14</v>
      </c>
      <c r="BA16" s="37"/>
      <c r="BB16" s="37">
        <v>41</v>
      </c>
      <c r="BC16" s="37">
        <v>20</v>
      </c>
      <c r="BD16" s="37">
        <v>21</v>
      </c>
      <c r="BE16" s="37"/>
      <c r="BF16" s="37">
        <v>47</v>
      </c>
      <c r="BG16" s="37">
        <v>23</v>
      </c>
      <c r="BH16" s="1">
        <v>24</v>
      </c>
    </row>
    <row r="17" spans="1:60" x14ac:dyDescent="0.25">
      <c r="A17" s="1" t="s">
        <v>45</v>
      </c>
      <c r="B17" s="72" t="s">
        <v>6</v>
      </c>
      <c r="C17" s="72" t="s">
        <v>6</v>
      </c>
      <c r="D17" s="72" t="s">
        <v>6</v>
      </c>
      <c r="E17" s="72"/>
      <c r="F17" s="72" t="s">
        <v>6</v>
      </c>
      <c r="G17" s="72" t="s">
        <v>6</v>
      </c>
      <c r="H17" s="192" t="s">
        <v>6</v>
      </c>
      <c r="I17" s="72"/>
      <c r="J17" s="72" t="s">
        <v>6</v>
      </c>
      <c r="K17" s="72" t="s">
        <v>6</v>
      </c>
      <c r="L17" s="192" t="s">
        <v>6</v>
      </c>
      <c r="M17" s="72"/>
      <c r="N17" s="72" t="s">
        <v>6</v>
      </c>
      <c r="O17" s="72" t="s">
        <v>6</v>
      </c>
      <c r="P17" s="192" t="s">
        <v>6</v>
      </c>
      <c r="Q17" s="72"/>
      <c r="R17" s="72" t="s">
        <v>6</v>
      </c>
      <c r="S17" s="72" t="s">
        <v>6</v>
      </c>
      <c r="T17" s="192" t="s">
        <v>6</v>
      </c>
      <c r="U17" s="72"/>
      <c r="V17" s="72" t="s">
        <v>6</v>
      </c>
      <c r="W17" s="72" t="s">
        <v>6</v>
      </c>
      <c r="X17" s="192" t="s">
        <v>6</v>
      </c>
      <c r="Y17" s="72"/>
      <c r="Z17" s="72" t="s">
        <v>6</v>
      </c>
      <c r="AA17" s="72" t="s">
        <v>6</v>
      </c>
      <c r="AB17" s="192" t="s">
        <v>6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</row>
    <row r="18" spans="1:60" x14ac:dyDescent="0.25">
      <c r="A18" s="1" t="s">
        <v>46</v>
      </c>
      <c r="B18" s="72">
        <v>1</v>
      </c>
      <c r="C18" s="72">
        <v>1</v>
      </c>
      <c r="D18" s="72">
        <v>0</v>
      </c>
      <c r="E18" s="72"/>
      <c r="F18" s="72">
        <v>1</v>
      </c>
      <c r="G18" s="72">
        <v>1</v>
      </c>
      <c r="H18" s="192">
        <v>0</v>
      </c>
      <c r="I18" s="72"/>
      <c r="J18" s="72">
        <v>0</v>
      </c>
      <c r="K18" s="72">
        <v>0</v>
      </c>
      <c r="L18" s="192">
        <v>0</v>
      </c>
      <c r="M18" s="72"/>
      <c r="N18" s="72">
        <v>0</v>
      </c>
      <c r="O18" s="72">
        <v>0</v>
      </c>
      <c r="P18" s="192">
        <v>0</v>
      </c>
      <c r="Q18" s="72"/>
      <c r="R18" s="72">
        <v>0</v>
      </c>
      <c r="S18" s="72">
        <v>0</v>
      </c>
      <c r="T18" s="192">
        <v>0</v>
      </c>
      <c r="U18" s="72"/>
      <c r="V18" s="72">
        <v>0</v>
      </c>
      <c r="W18" s="72">
        <v>0</v>
      </c>
      <c r="X18" s="192">
        <v>0</v>
      </c>
      <c r="Y18" s="72"/>
      <c r="Z18" s="72">
        <v>0</v>
      </c>
      <c r="AA18" s="72">
        <v>0</v>
      </c>
      <c r="AB18" s="192">
        <v>0</v>
      </c>
      <c r="AG18" s="37"/>
      <c r="AH18" s="37">
        <v>3758</v>
      </c>
      <c r="AI18" s="37">
        <v>1902</v>
      </c>
      <c r="AJ18" s="37">
        <v>1856</v>
      </c>
      <c r="AK18" s="37"/>
      <c r="AL18" s="37">
        <v>683</v>
      </c>
      <c r="AM18" s="37">
        <v>361</v>
      </c>
      <c r="AN18" s="37">
        <v>322</v>
      </c>
      <c r="AO18" s="37"/>
      <c r="AP18" s="37">
        <v>656</v>
      </c>
      <c r="AQ18" s="37">
        <v>301</v>
      </c>
      <c r="AR18" s="37">
        <v>355</v>
      </c>
      <c r="AS18" s="37"/>
      <c r="AT18" s="37">
        <v>648</v>
      </c>
      <c r="AU18" s="37">
        <v>354</v>
      </c>
      <c r="AV18" s="37">
        <v>294</v>
      </c>
      <c r="AW18" s="37"/>
      <c r="AX18" s="37">
        <v>597</v>
      </c>
      <c r="AY18" s="37">
        <v>279</v>
      </c>
      <c r="AZ18" s="37">
        <v>318</v>
      </c>
      <c r="BA18" s="37"/>
      <c r="BB18" s="37">
        <v>571</v>
      </c>
      <c r="BC18" s="37">
        <v>298</v>
      </c>
      <c r="BD18" s="37">
        <v>273</v>
      </c>
      <c r="BE18" s="37"/>
      <c r="BF18" s="37">
        <v>603</v>
      </c>
      <c r="BG18" s="37">
        <v>309</v>
      </c>
      <c r="BH18" s="1">
        <v>294</v>
      </c>
    </row>
    <row r="19" spans="1:60" x14ac:dyDescent="0.25">
      <c r="A19" s="1" t="s">
        <v>47</v>
      </c>
      <c r="B19" s="72">
        <v>1</v>
      </c>
      <c r="C19" s="72">
        <v>1</v>
      </c>
      <c r="D19" s="72">
        <v>0</v>
      </c>
      <c r="E19" s="72"/>
      <c r="F19" s="72">
        <v>0</v>
      </c>
      <c r="G19" s="72">
        <v>0</v>
      </c>
      <c r="H19" s="192">
        <v>0</v>
      </c>
      <c r="I19" s="72"/>
      <c r="J19" s="72">
        <v>1</v>
      </c>
      <c r="K19" s="72">
        <v>1</v>
      </c>
      <c r="L19" s="192">
        <v>0</v>
      </c>
      <c r="M19" s="72"/>
      <c r="N19" s="72">
        <v>0</v>
      </c>
      <c r="O19" s="72">
        <v>0</v>
      </c>
      <c r="P19" s="192">
        <v>0</v>
      </c>
      <c r="Q19" s="72"/>
      <c r="R19" s="72">
        <v>0</v>
      </c>
      <c r="S19" s="72">
        <v>0</v>
      </c>
      <c r="T19" s="192">
        <v>0</v>
      </c>
      <c r="U19" s="72"/>
      <c r="V19" s="72">
        <v>0</v>
      </c>
      <c r="W19" s="72">
        <v>0</v>
      </c>
      <c r="X19" s="192">
        <v>0</v>
      </c>
      <c r="Y19" s="72"/>
      <c r="Z19" s="72">
        <v>0</v>
      </c>
      <c r="AA19" s="72">
        <v>0</v>
      </c>
      <c r="AB19" s="192">
        <v>0</v>
      </c>
      <c r="AG19" s="37"/>
      <c r="AH19" s="37">
        <v>876</v>
      </c>
      <c r="AI19" s="37">
        <v>446</v>
      </c>
      <c r="AJ19" s="37">
        <v>430</v>
      </c>
      <c r="AK19" s="37"/>
      <c r="AL19" s="37">
        <v>171</v>
      </c>
      <c r="AM19" s="37">
        <v>78</v>
      </c>
      <c r="AN19" s="37">
        <v>93</v>
      </c>
      <c r="AO19" s="37"/>
      <c r="AP19" s="37">
        <v>168</v>
      </c>
      <c r="AQ19" s="37">
        <v>92</v>
      </c>
      <c r="AR19" s="37">
        <v>76</v>
      </c>
      <c r="AS19" s="37"/>
      <c r="AT19" s="37">
        <v>131</v>
      </c>
      <c r="AU19" s="37">
        <v>71</v>
      </c>
      <c r="AV19" s="37">
        <v>60</v>
      </c>
      <c r="AW19" s="37"/>
      <c r="AX19" s="37">
        <v>142</v>
      </c>
      <c r="AY19" s="37">
        <v>72</v>
      </c>
      <c r="AZ19" s="37">
        <v>70</v>
      </c>
      <c r="BA19" s="37"/>
      <c r="BB19" s="37">
        <v>140</v>
      </c>
      <c r="BC19" s="37">
        <v>70</v>
      </c>
      <c r="BD19" s="37">
        <v>70</v>
      </c>
      <c r="BE19" s="37"/>
      <c r="BF19" s="37">
        <v>124</v>
      </c>
      <c r="BG19" s="37">
        <v>63</v>
      </c>
      <c r="BH19" s="1">
        <v>61</v>
      </c>
    </row>
    <row r="20" spans="1:60" x14ac:dyDescent="0.25">
      <c r="A20" s="1" t="s">
        <v>48</v>
      </c>
      <c r="B20" s="72">
        <v>0</v>
      </c>
      <c r="C20" s="72">
        <v>0</v>
      </c>
      <c r="D20" s="72">
        <v>0</v>
      </c>
      <c r="E20" s="72"/>
      <c r="F20" s="72">
        <v>0</v>
      </c>
      <c r="G20" s="72">
        <v>0</v>
      </c>
      <c r="H20" s="192">
        <v>0</v>
      </c>
      <c r="I20" s="72"/>
      <c r="J20" s="72">
        <v>0</v>
      </c>
      <c r="K20" s="72">
        <v>0</v>
      </c>
      <c r="L20" s="192">
        <v>0</v>
      </c>
      <c r="M20" s="72"/>
      <c r="N20" s="72">
        <v>0</v>
      </c>
      <c r="O20" s="72">
        <v>0</v>
      </c>
      <c r="P20" s="192">
        <v>0</v>
      </c>
      <c r="Q20" s="72"/>
      <c r="R20" s="72">
        <v>0</v>
      </c>
      <c r="S20" s="72">
        <v>0</v>
      </c>
      <c r="T20" s="192">
        <v>0</v>
      </c>
      <c r="U20" s="72"/>
      <c r="V20" s="72">
        <v>0</v>
      </c>
      <c r="W20" s="72">
        <v>0</v>
      </c>
      <c r="X20" s="192">
        <v>0</v>
      </c>
      <c r="Y20" s="72"/>
      <c r="Z20" s="72">
        <v>0</v>
      </c>
      <c r="AA20" s="72">
        <v>0</v>
      </c>
      <c r="AB20" s="192">
        <v>0</v>
      </c>
      <c r="AG20" s="37"/>
      <c r="AH20" s="37">
        <v>610</v>
      </c>
      <c r="AI20" s="37">
        <v>323</v>
      </c>
      <c r="AJ20" s="37">
        <v>287</v>
      </c>
      <c r="AK20" s="37"/>
      <c r="AL20" s="37">
        <v>126</v>
      </c>
      <c r="AM20" s="37">
        <v>68</v>
      </c>
      <c r="AN20" s="37">
        <v>58</v>
      </c>
      <c r="AO20" s="37"/>
      <c r="AP20" s="37">
        <v>94</v>
      </c>
      <c r="AQ20" s="37">
        <v>38</v>
      </c>
      <c r="AR20" s="37">
        <v>56</v>
      </c>
      <c r="AS20" s="37"/>
      <c r="AT20" s="37">
        <v>100</v>
      </c>
      <c r="AU20" s="37">
        <v>58</v>
      </c>
      <c r="AV20" s="37">
        <v>42</v>
      </c>
      <c r="AW20" s="37"/>
      <c r="AX20" s="37">
        <v>116</v>
      </c>
      <c r="AY20" s="37">
        <v>60</v>
      </c>
      <c r="AZ20" s="37">
        <v>56</v>
      </c>
      <c r="BA20" s="37"/>
      <c r="BB20" s="37">
        <v>91</v>
      </c>
      <c r="BC20" s="37">
        <v>56</v>
      </c>
      <c r="BD20" s="37">
        <v>35</v>
      </c>
      <c r="BE20" s="37"/>
      <c r="BF20" s="37">
        <v>83</v>
      </c>
      <c r="BG20" s="37">
        <v>43</v>
      </c>
      <c r="BH20" s="1">
        <v>40</v>
      </c>
    </row>
    <row r="21" spans="1:60" x14ac:dyDescent="0.25">
      <c r="A21" s="1" t="s">
        <v>49</v>
      </c>
      <c r="B21" s="72" t="s">
        <v>6</v>
      </c>
      <c r="C21" s="72" t="s">
        <v>6</v>
      </c>
      <c r="D21" s="72" t="s">
        <v>6</v>
      </c>
      <c r="E21" s="72"/>
      <c r="F21" s="72" t="s">
        <v>6</v>
      </c>
      <c r="G21" s="72" t="s">
        <v>6</v>
      </c>
      <c r="H21" s="192" t="s">
        <v>6</v>
      </c>
      <c r="I21" s="72"/>
      <c r="J21" s="72" t="s">
        <v>6</v>
      </c>
      <c r="K21" s="72" t="s">
        <v>6</v>
      </c>
      <c r="L21" s="192" t="s">
        <v>6</v>
      </c>
      <c r="M21" s="72"/>
      <c r="N21" s="72" t="s">
        <v>6</v>
      </c>
      <c r="O21" s="72" t="s">
        <v>6</v>
      </c>
      <c r="P21" s="192" t="s">
        <v>6</v>
      </c>
      <c r="Q21" s="72"/>
      <c r="R21" s="72" t="s">
        <v>6</v>
      </c>
      <c r="S21" s="72" t="s">
        <v>6</v>
      </c>
      <c r="T21" s="192" t="s">
        <v>6</v>
      </c>
      <c r="U21" s="72"/>
      <c r="V21" s="72" t="s">
        <v>6</v>
      </c>
      <c r="W21" s="72" t="s">
        <v>6</v>
      </c>
      <c r="X21" s="192" t="s">
        <v>6</v>
      </c>
      <c r="Y21" s="72"/>
      <c r="Z21" s="72" t="s">
        <v>6</v>
      </c>
      <c r="AA21" s="72" t="s">
        <v>6</v>
      </c>
      <c r="AB21" s="192" t="s">
        <v>6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</row>
    <row r="22" spans="1:60" x14ac:dyDescent="0.25">
      <c r="A22" s="48" t="s">
        <v>50</v>
      </c>
      <c r="B22" s="72">
        <v>2</v>
      </c>
      <c r="C22" s="72">
        <v>2</v>
      </c>
      <c r="D22" s="72">
        <v>0</v>
      </c>
      <c r="E22" s="72"/>
      <c r="F22" s="72">
        <v>2</v>
      </c>
      <c r="G22" s="72">
        <v>2</v>
      </c>
      <c r="H22" s="192">
        <v>0</v>
      </c>
      <c r="I22" s="72"/>
      <c r="J22" s="72">
        <v>0</v>
      </c>
      <c r="K22" s="72">
        <v>0</v>
      </c>
      <c r="L22" s="192">
        <v>0</v>
      </c>
      <c r="M22" s="72"/>
      <c r="N22" s="72">
        <v>0</v>
      </c>
      <c r="O22" s="72">
        <v>0</v>
      </c>
      <c r="P22" s="192">
        <v>0</v>
      </c>
      <c r="Q22" s="72"/>
      <c r="R22" s="72">
        <v>0</v>
      </c>
      <c r="S22" s="72">
        <v>0</v>
      </c>
      <c r="T22" s="192">
        <v>0</v>
      </c>
      <c r="U22" s="72"/>
      <c r="V22" s="72">
        <v>0</v>
      </c>
      <c r="W22" s="72">
        <v>0</v>
      </c>
      <c r="X22" s="192">
        <v>0</v>
      </c>
      <c r="Y22" s="72"/>
      <c r="Z22" s="72">
        <v>0</v>
      </c>
      <c r="AA22" s="72">
        <v>0</v>
      </c>
      <c r="AB22" s="192">
        <v>0</v>
      </c>
      <c r="AG22" s="37"/>
      <c r="AH22" s="37">
        <v>2654</v>
      </c>
      <c r="AI22" s="37">
        <v>1385</v>
      </c>
      <c r="AJ22" s="37">
        <v>1269</v>
      </c>
      <c r="AK22" s="37"/>
      <c r="AL22" s="37">
        <v>445</v>
      </c>
      <c r="AM22" s="37">
        <v>231</v>
      </c>
      <c r="AN22" s="37">
        <v>214</v>
      </c>
      <c r="AO22" s="37"/>
      <c r="AP22" s="37">
        <v>473</v>
      </c>
      <c r="AQ22" s="37">
        <v>245</v>
      </c>
      <c r="AR22" s="37">
        <v>228</v>
      </c>
      <c r="AS22" s="37"/>
      <c r="AT22" s="37">
        <v>469</v>
      </c>
      <c r="AU22" s="37">
        <v>236</v>
      </c>
      <c r="AV22" s="37">
        <v>233</v>
      </c>
      <c r="AW22" s="37"/>
      <c r="AX22" s="37">
        <v>411</v>
      </c>
      <c r="AY22" s="37">
        <v>212</v>
      </c>
      <c r="AZ22" s="37">
        <v>199</v>
      </c>
      <c r="BA22" s="37"/>
      <c r="BB22" s="37">
        <v>438</v>
      </c>
      <c r="BC22" s="37">
        <v>223</v>
      </c>
      <c r="BD22" s="37">
        <v>215</v>
      </c>
      <c r="BE22" s="37"/>
      <c r="BF22" s="37">
        <v>418</v>
      </c>
      <c r="BG22" s="37">
        <v>238</v>
      </c>
      <c r="BH22" s="1">
        <v>180</v>
      </c>
    </row>
    <row r="23" spans="1:60" x14ac:dyDescent="0.25">
      <c r="A23" s="1" t="s">
        <v>51</v>
      </c>
      <c r="B23" s="72">
        <v>0</v>
      </c>
      <c r="C23" s="72">
        <v>0</v>
      </c>
      <c r="D23" s="72">
        <v>0</v>
      </c>
      <c r="E23" s="72"/>
      <c r="F23" s="72">
        <v>0</v>
      </c>
      <c r="G23" s="72">
        <v>0</v>
      </c>
      <c r="H23" s="192">
        <v>0</v>
      </c>
      <c r="I23" s="72"/>
      <c r="J23" s="72">
        <v>0</v>
      </c>
      <c r="K23" s="72">
        <v>0</v>
      </c>
      <c r="L23" s="192">
        <v>0</v>
      </c>
      <c r="M23" s="72"/>
      <c r="N23" s="72">
        <v>0</v>
      </c>
      <c r="O23" s="72">
        <v>0</v>
      </c>
      <c r="P23" s="192">
        <v>0</v>
      </c>
      <c r="Q23" s="72"/>
      <c r="R23" s="72">
        <v>0</v>
      </c>
      <c r="S23" s="72">
        <v>0</v>
      </c>
      <c r="T23" s="192">
        <v>0</v>
      </c>
      <c r="U23" s="72"/>
      <c r="V23" s="72">
        <v>0</v>
      </c>
      <c r="W23" s="72">
        <v>0</v>
      </c>
      <c r="X23" s="192">
        <v>0</v>
      </c>
      <c r="Y23" s="72"/>
      <c r="Z23" s="72">
        <v>0</v>
      </c>
      <c r="AA23" s="72">
        <v>0</v>
      </c>
      <c r="AB23" s="192">
        <v>0</v>
      </c>
      <c r="AG23" s="37"/>
      <c r="AH23" s="37">
        <v>251</v>
      </c>
      <c r="AI23" s="37">
        <v>123</v>
      </c>
      <c r="AJ23" s="37">
        <v>128</v>
      </c>
      <c r="AK23" s="37"/>
      <c r="AL23" s="37">
        <v>47</v>
      </c>
      <c r="AM23" s="37">
        <v>25</v>
      </c>
      <c r="AN23" s="37">
        <v>22</v>
      </c>
      <c r="AO23" s="37"/>
      <c r="AP23" s="37">
        <v>43</v>
      </c>
      <c r="AQ23" s="37">
        <v>21</v>
      </c>
      <c r="AR23" s="37">
        <v>22</v>
      </c>
      <c r="AS23" s="37"/>
      <c r="AT23" s="37">
        <v>42</v>
      </c>
      <c r="AU23" s="37">
        <v>21</v>
      </c>
      <c r="AV23" s="37">
        <v>21</v>
      </c>
      <c r="AW23" s="37"/>
      <c r="AX23" s="37">
        <v>32</v>
      </c>
      <c r="AY23" s="37">
        <v>15</v>
      </c>
      <c r="AZ23" s="37">
        <v>17</v>
      </c>
      <c r="BA23" s="37"/>
      <c r="BB23" s="37">
        <v>44</v>
      </c>
      <c r="BC23" s="37">
        <v>20</v>
      </c>
      <c r="BD23" s="37">
        <v>24</v>
      </c>
      <c r="BE23" s="37"/>
      <c r="BF23" s="37">
        <v>43</v>
      </c>
      <c r="BG23" s="37">
        <v>21</v>
      </c>
      <c r="BH23" s="1">
        <v>22</v>
      </c>
    </row>
    <row r="24" spans="1:60" x14ac:dyDescent="0.25">
      <c r="A24" s="1" t="s">
        <v>52</v>
      </c>
      <c r="B24" s="72">
        <v>5</v>
      </c>
      <c r="C24" s="72">
        <v>2</v>
      </c>
      <c r="D24" s="72">
        <v>3</v>
      </c>
      <c r="E24" s="72"/>
      <c r="F24" s="72">
        <v>1</v>
      </c>
      <c r="G24" s="72">
        <v>0</v>
      </c>
      <c r="H24" s="192">
        <v>1</v>
      </c>
      <c r="I24" s="72"/>
      <c r="J24" s="72">
        <v>1</v>
      </c>
      <c r="K24" s="72">
        <v>0</v>
      </c>
      <c r="L24" s="192">
        <v>1</v>
      </c>
      <c r="M24" s="72"/>
      <c r="N24" s="72">
        <v>2</v>
      </c>
      <c r="O24" s="72">
        <v>1</v>
      </c>
      <c r="P24" s="192">
        <v>1</v>
      </c>
      <c r="Q24" s="72"/>
      <c r="R24" s="72">
        <v>0</v>
      </c>
      <c r="S24" s="72">
        <v>0</v>
      </c>
      <c r="T24" s="192">
        <v>0</v>
      </c>
      <c r="U24" s="72"/>
      <c r="V24" s="72">
        <v>0</v>
      </c>
      <c r="W24" s="72">
        <v>0</v>
      </c>
      <c r="X24" s="192">
        <v>0</v>
      </c>
      <c r="Y24" s="72"/>
      <c r="Z24" s="72">
        <v>1</v>
      </c>
      <c r="AA24" s="72">
        <v>1</v>
      </c>
      <c r="AB24" s="192">
        <v>0</v>
      </c>
      <c r="AG24" s="37"/>
      <c r="AH24" s="37">
        <v>5993</v>
      </c>
      <c r="AI24" s="37">
        <v>3072</v>
      </c>
      <c r="AJ24" s="37">
        <v>2921</v>
      </c>
      <c r="AK24" s="37"/>
      <c r="AL24" s="37">
        <v>989</v>
      </c>
      <c r="AM24" s="37">
        <v>500</v>
      </c>
      <c r="AN24" s="37">
        <v>489</v>
      </c>
      <c r="AO24" s="37"/>
      <c r="AP24" s="37">
        <v>1021</v>
      </c>
      <c r="AQ24" s="37">
        <v>539</v>
      </c>
      <c r="AR24" s="37">
        <v>482</v>
      </c>
      <c r="AS24" s="37"/>
      <c r="AT24" s="37">
        <v>1067</v>
      </c>
      <c r="AU24" s="37">
        <v>536</v>
      </c>
      <c r="AV24" s="37">
        <v>531</v>
      </c>
      <c r="AW24" s="37"/>
      <c r="AX24" s="37">
        <v>987</v>
      </c>
      <c r="AY24" s="37">
        <v>502</v>
      </c>
      <c r="AZ24" s="37">
        <v>485</v>
      </c>
      <c r="BA24" s="37"/>
      <c r="BB24" s="37">
        <v>907</v>
      </c>
      <c r="BC24" s="37">
        <v>482</v>
      </c>
      <c r="BD24" s="37">
        <v>425</v>
      </c>
      <c r="BE24" s="37"/>
      <c r="BF24" s="37">
        <v>1022</v>
      </c>
      <c r="BG24" s="37">
        <v>513</v>
      </c>
      <c r="BH24" s="1">
        <v>509</v>
      </c>
    </row>
    <row r="25" spans="1:60" x14ac:dyDescent="0.25">
      <c r="A25" s="1" t="s">
        <v>53</v>
      </c>
      <c r="B25" s="72">
        <v>0</v>
      </c>
      <c r="C25" s="72">
        <v>0</v>
      </c>
      <c r="D25" s="72">
        <v>0</v>
      </c>
      <c r="E25" s="72"/>
      <c r="F25" s="72">
        <v>0</v>
      </c>
      <c r="G25" s="72">
        <v>0</v>
      </c>
      <c r="H25" s="192">
        <v>0</v>
      </c>
      <c r="I25" s="72"/>
      <c r="J25" s="72">
        <v>0</v>
      </c>
      <c r="K25" s="72">
        <v>0</v>
      </c>
      <c r="L25" s="192">
        <v>0</v>
      </c>
      <c r="M25" s="72"/>
      <c r="N25" s="72">
        <v>0</v>
      </c>
      <c r="O25" s="72">
        <v>0</v>
      </c>
      <c r="P25" s="192">
        <v>0</v>
      </c>
      <c r="Q25" s="72"/>
      <c r="R25" s="72">
        <v>0</v>
      </c>
      <c r="S25" s="72">
        <v>0</v>
      </c>
      <c r="T25" s="192">
        <v>0</v>
      </c>
      <c r="U25" s="72"/>
      <c r="V25" s="72">
        <v>0</v>
      </c>
      <c r="W25" s="72">
        <v>0</v>
      </c>
      <c r="X25" s="192">
        <v>0</v>
      </c>
      <c r="Y25" s="72"/>
      <c r="Z25" s="72">
        <v>0</v>
      </c>
      <c r="AA25" s="72">
        <v>0</v>
      </c>
      <c r="AB25" s="192">
        <v>0</v>
      </c>
      <c r="AG25" s="37"/>
      <c r="AH25" s="37">
        <v>33</v>
      </c>
      <c r="AI25" s="37">
        <v>17</v>
      </c>
      <c r="AJ25" s="37">
        <v>16</v>
      </c>
      <c r="AK25" s="37"/>
      <c r="AL25" s="37">
        <v>1</v>
      </c>
      <c r="AM25" s="37">
        <v>1</v>
      </c>
      <c r="AN25" s="37">
        <v>0</v>
      </c>
      <c r="AO25" s="37"/>
      <c r="AP25" s="37">
        <v>5</v>
      </c>
      <c r="AQ25" s="37">
        <v>4</v>
      </c>
      <c r="AR25" s="37">
        <v>1</v>
      </c>
      <c r="AS25" s="37"/>
      <c r="AT25" s="37">
        <v>8</v>
      </c>
      <c r="AU25" s="37">
        <v>5</v>
      </c>
      <c r="AV25" s="37">
        <v>3</v>
      </c>
      <c r="AW25" s="37"/>
      <c r="AX25" s="37">
        <v>7</v>
      </c>
      <c r="AY25" s="37">
        <v>1</v>
      </c>
      <c r="AZ25" s="37">
        <v>6</v>
      </c>
      <c r="BA25" s="37"/>
      <c r="BB25" s="37">
        <v>4</v>
      </c>
      <c r="BC25" s="37">
        <v>3</v>
      </c>
      <c r="BD25" s="37">
        <v>1</v>
      </c>
      <c r="BE25" s="37"/>
      <c r="BF25" s="37">
        <v>8</v>
      </c>
      <c r="BG25" s="37">
        <v>3</v>
      </c>
      <c r="BH25" s="1">
        <v>5</v>
      </c>
    </row>
    <row r="26" spans="1:60" x14ac:dyDescent="0.25">
      <c r="A26" s="1" t="s">
        <v>54</v>
      </c>
      <c r="B26" s="72">
        <v>0</v>
      </c>
      <c r="C26" s="72">
        <v>0</v>
      </c>
      <c r="D26" s="72">
        <v>0</v>
      </c>
      <c r="E26" s="72"/>
      <c r="F26" s="72">
        <v>0</v>
      </c>
      <c r="G26" s="72">
        <v>0</v>
      </c>
      <c r="H26" s="192">
        <v>0</v>
      </c>
      <c r="I26" s="72"/>
      <c r="J26" s="72">
        <v>0</v>
      </c>
      <c r="K26" s="72">
        <v>0</v>
      </c>
      <c r="L26" s="192">
        <v>0</v>
      </c>
      <c r="M26" s="72"/>
      <c r="N26" s="72">
        <v>0</v>
      </c>
      <c r="O26" s="72">
        <v>0</v>
      </c>
      <c r="P26" s="192">
        <v>0</v>
      </c>
      <c r="Q26" s="72"/>
      <c r="R26" s="72">
        <v>0</v>
      </c>
      <c r="S26" s="72">
        <v>0</v>
      </c>
      <c r="T26" s="192">
        <v>0</v>
      </c>
      <c r="U26" s="72"/>
      <c r="V26" s="72">
        <v>0</v>
      </c>
      <c r="W26" s="72">
        <v>0</v>
      </c>
      <c r="X26" s="192">
        <v>0</v>
      </c>
      <c r="Y26" s="72"/>
      <c r="Z26" s="72">
        <v>0</v>
      </c>
      <c r="AA26" s="72">
        <v>0</v>
      </c>
      <c r="AB26" s="192">
        <v>0</v>
      </c>
      <c r="AG26" s="37"/>
      <c r="AH26" s="37">
        <v>641</v>
      </c>
      <c r="AI26" s="37">
        <v>302</v>
      </c>
      <c r="AJ26" s="37">
        <v>339</v>
      </c>
      <c r="AK26" s="37"/>
      <c r="AL26" s="37">
        <v>83</v>
      </c>
      <c r="AM26" s="37">
        <v>39</v>
      </c>
      <c r="AN26" s="37">
        <v>44</v>
      </c>
      <c r="AO26" s="37"/>
      <c r="AP26" s="37">
        <v>97</v>
      </c>
      <c r="AQ26" s="37">
        <v>46</v>
      </c>
      <c r="AR26" s="37">
        <v>51</v>
      </c>
      <c r="AS26" s="37"/>
      <c r="AT26" s="37">
        <v>111</v>
      </c>
      <c r="AU26" s="37">
        <v>41</v>
      </c>
      <c r="AV26" s="37">
        <v>70</v>
      </c>
      <c r="AW26" s="37"/>
      <c r="AX26" s="37">
        <v>119</v>
      </c>
      <c r="AY26" s="37">
        <v>66</v>
      </c>
      <c r="AZ26" s="37">
        <v>53</v>
      </c>
      <c r="BA26" s="37"/>
      <c r="BB26" s="37">
        <v>98</v>
      </c>
      <c r="BC26" s="37">
        <v>48</v>
      </c>
      <c r="BD26" s="37">
        <v>50</v>
      </c>
      <c r="BE26" s="37"/>
      <c r="BF26" s="37">
        <v>133</v>
      </c>
      <c r="BG26" s="37">
        <v>62</v>
      </c>
      <c r="BH26" s="1">
        <v>71</v>
      </c>
    </row>
    <row r="27" spans="1:60" x14ac:dyDescent="0.25">
      <c r="A27" s="1" t="s">
        <v>55</v>
      </c>
      <c r="B27" s="72">
        <v>1</v>
      </c>
      <c r="C27" s="72">
        <v>1</v>
      </c>
      <c r="D27" s="72">
        <v>0</v>
      </c>
      <c r="E27" s="72"/>
      <c r="F27" s="72">
        <v>0</v>
      </c>
      <c r="G27" s="72">
        <v>0</v>
      </c>
      <c r="H27" s="192">
        <v>0</v>
      </c>
      <c r="I27" s="72"/>
      <c r="J27" s="72">
        <v>0</v>
      </c>
      <c r="K27" s="72">
        <v>0</v>
      </c>
      <c r="L27" s="192">
        <v>0</v>
      </c>
      <c r="M27" s="72"/>
      <c r="N27" s="72">
        <v>0</v>
      </c>
      <c r="O27" s="72">
        <v>0</v>
      </c>
      <c r="P27" s="192">
        <v>0</v>
      </c>
      <c r="Q27" s="72"/>
      <c r="R27" s="72">
        <v>0</v>
      </c>
      <c r="S27" s="72">
        <v>0</v>
      </c>
      <c r="T27" s="192">
        <v>0</v>
      </c>
      <c r="U27" s="72"/>
      <c r="V27" s="72">
        <v>1</v>
      </c>
      <c r="W27" s="72">
        <v>1</v>
      </c>
      <c r="X27" s="192">
        <v>0</v>
      </c>
      <c r="Y27" s="72"/>
      <c r="Z27" s="72">
        <v>0</v>
      </c>
      <c r="AA27" s="72">
        <v>0</v>
      </c>
      <c r="AB27" s="192">
        <v>0</v>
      </c>
      <c r="AG27" s="37"/>
      <c r="AH27" s="37">
        <v>406</v>
      </c>
      <c r="AI27" s="37">
        <v>201</v>
      </c>
      <c r="AJ27" s="37">
        <v>205</v>
      </c>
      <c r="AK27" s="37"/>
      <c r="AL27" s="37">
        <v>74</v>
      </c>
      <c r="AM27" s="37">
        <v>36</v>
      </c>
      <c r="AN27" s="37">
        <v>38</v>
      </c>
      <c r="AO27" s="37"/>
      <c r="AP27" s="37">
        <v>65</v>
      </c>
      <c r="AQ27" s="37">
        <v>30</v>
      </c>
      <c r="AR27" s="37">
        <v>35</v>
      </c>
      <c r="AS27" s="37"/>
      <c r="AT27" s="37">
        <v>72</v>
      </c>
      <c r="AU27" s="37">
        <v>28</v>
      </c>
      <c r="AV27" s="37">
        <v>44</v>
      </c>
      <c r="AW27" s="37"/>
      <c r="AX27" s="37">
        <v>60</v>
      </c>
      <c r="AY27" s="37">
        <v>30</v>
      </c>
      <c r="AZ27" s="37">
        <v>30</v>
      </c>
      <c r="BA27" s="37"/>
      <c r="BB27" s="37">
        <v>78</v>
      </c>
      <c r="BC27" s="37">
        <v>43</v>
      </c>
      <c r="BD27" s="37">
        <v>35</v>
      </c>
      <c r="BE27" s="37"/>
      <c r="BF27" s="37">
        <v>57</v>
      </c>
      <c r="BG27" s="37">
        <v>34</v>
      </c>
      <c r="BH27" s="1">
        <v>23</v>
      </c>
    </row>
    <row r="28" spans="1:60" x14ac:dyDescent="0.25">
      <c r="A28" s="1" t="s">
        <v>56</v>
      </c>
      <c r="B28" s="72">
        <v>0</v>
      </c>
      <c r="C28" s="72">
        <v>0</v>
      </c>
      <c r="D28" s="72">
        <v>0</v>
      </c>
      <c r="E28" s="72"/>
      <c r="F28" s="72">
        <v>0</v>
      </c>
      <c r="G28" s="72">
        <v>0</v>
      </c>
      <c r="H28" s="192">
        <v>0</v>
      </c>
      <c r="I28" s="72"/>
      <c r="J28" s="72">
        <v>0</v>
      </c>
      <c r="K28" s="72">
        <v>0</v>
      </c>
      <c r="L28" s="192">
        <v>0</v>
      </c>
      <c r="M28" s="72"/>
      <c r="N28" s="72">
        <v>0</v>
      </c>
      <c r="O28" s="72">
        <v>0</v>
      </c>
      <c r="P28" s="192">
        <v>0</v>
      </c>
      <c r="Q28" s="72"/>
      <c r="R28" s="72">
        <v>0</v>
      </c>
      <c r="S28" s="72">
        <v>0</v>
      </c>
      <c r="T28" s="192">
        <v>0</v>
      </c>
      <c r="U28" s="72"/>
      <c r="V28" s="72">
        <v>0</v>
      </c>
      <c r="W28" s="72">
        <v>0</v>
      </c>
      <c r="X28" s="192">
        <v>0</v>
      </c>
      <c r="Y28" s="72"/>
      <c r="Z28" s="72">
        <v>0</v>
      </c>
      <c r="AA28" s="72">
        <v>0</v>
      </c>
      <c r="AB28" s="192">
        <v>0</v>
      </c>
      <c r="AG28" s="37"/>
      <c r="AH28" s="37">
        <v>876</v>
      </c>
      <c r="AI28" s="37">
        <v>425</v>
      </c>
      <c r="AJ28" s="37">
        <v>451</v>
      </c>
      <c r="AK28" s="37"/>
      <c r="AL28" s="37">
        <v>126</v>
      </c>
      <c r="AM28" s="37">
        <v>59</v>
      </c>
      <c r="AN28" s="37">
        <v>67</v>
      </c>
      <c r="AO28" s="37"/>
      <c r="AP28" s="37">
        <v>159</v>
      </c>
      <c r="AQ28" s="37">
        <v>74</v>
      </c>
      <c r="AR28" s="37">
        <v>85</v>
      </c>
      <c r="AS28" s="37"/>
      <c r="AT28" s="37">
        <v>140</v>
      </c>
      <c r="AU28" s="37">
        <v>71</v>
      </c>
      <c r="AV28" s="37">
        <v>69</v>
      </c>
      <c r="AW28" s="37"/>
      <c r="AX28" s="37">
        <v>150</v>
      </c>
      <c r="AY28" s="37">
        <v>81</v>
      </c>
      <c r="AZ28" s="37">
        <v>69</v>
      </c>
      <c r="BA28" s="37"/>
      <c r="BB28" s="37">
        <v>132</v>
      </c>
      <c r="BC28" s="37">
        <v>57</v>
      </c>
      <c r="BD28" s="37">
        <v>75</v>
      </c>
      <c r="BE28" s="37"/>
      <c r="BF28" s="37">
        <v>169</v>
      </c>
      <c r="BG28" s="37">
        <v>83</v>
      </c>
      <c r="BH28" s="1">
        <v>86</v>
      </c>
    </row>
    <row r="29" spans="1:60" x14ac:dyDescent="0.25">
      <c r="A29" s="1" t="s">
        <v>57</v>
      </c>
      <c r="B29" s="72">
        <v>0</v>
      </c>
      <c r="C29" s="72">
        <v>0</v>
      </c>
      <c r="D29" s="72">
        <v>0</v>
      </c>
      <c r="E29" s="72"/>
      <c r="F29" s="72">
        <v>0</v>
      </c>
      <c r="G29" s="72">
        <v>0</v>
      </c>
      <c r="H29" s="192">
        <v>0</v>
      </c>
      <c r="I29" s="72"/>
      <c r="J29" s="72">
        <v>0</v>
      </c>
      <c r="K29" s="72">
        <v>0</v>
      </c>
      <c r="L29" s="192">
        <v>0</v>
      </c>
      <c r="M29" s="72"/>
      <c r="N29" s="72">
        <v>0</v>
      </c>
      <c r="O29" s="72">
        <v>0</v>
      </c>
      <c r="P29" s="192">
        <v>0</v>
      </c>
      <c r="Q29" s="72"/>
      <c r="R29" s="72">
        <v>0</v>
      </c>
      <c r="S29" s="72">
        <v>0</v>
      </c>
      <c r="T29" s="192">
        <v>0</v>
      </c>
      <c r="U29" s="72"/>
      <c r="V29" s="72">
        <v>0</v>
      </c>
      <c r="W29" s="72">
        <v>0</v>
      </c>
      <c r="X29" s="192">
        <v>0</v>
      </c>
      <c r="Y29" s="72"/>
      <c r="Z29" s="72">
        <v>0</v>
      </c>
      <c r="AA29" s="72">
        <v>0</v>
      </c>
      <c r="AB29" s="192">
        <v>0</v>
      </c>
      <c r="AG29" s="37"/>
      <c r="AH29" s="37">
        <v>204</v>
      </c>
      <c r="AI29" s="37">
        <v>102</v>
      </c>
      <c r="AJ29" s="37">
        <v>102</v>
      </c>
      <c r="AK29" s="37"/>
      <c r="AL29" s="37">
        <v>23</v>
      </c>
      <c r="AM29" s="37">
        <v>9</v>
      </c>
      <c r="AN29" s="37">
        <v>14</v>
      </c>
      <c r="AO29" s="37"/>
      <c r="AP29" s="37">
        <v>28</v>
      </c>
      <c r="AQ29" s="37">
        <v>15</v>
      </c>
      <c r="AR29" s="37">
        <v>13</v>
      </c>
      <c r="AS29" s="37"/>
      <c r="AT29" s="37">
        <v>32</v>
      </c>
      <c r="AU29" s="37">
        <v>13</v>
      </c>
      <c r="AV29" s="37">
        <v>19</v>
      </c>
      <c r="AW29" s="37"/>
      <c r="AX29" s="37">
        <v>49</v>
      </c>
      <c r="AY29" s="37">
        <v>29</v>
      </c>
      <c r="AZ29" s="37">
        <v>20</v>
      </c>
      <c r="BA29" s="37"/>
      <c r="BB29" s="37">
        <v>29</v>
      </c>
      <c r="BC29" s="37">
        <v>13</v>
      </c>
      <c r="BD29" s="37">
        <v>16</v>
      </c>
      <c r="BE29" s="37"/>
      <c r="BF29" s="37">
        <v>43</v>
      </c>
      <c r="BG29" s="37">
        <v>23</v>
      </c>
      <c r="BH29" s="1">
        <v>20</v>
      </c>
    </row>
    <row r="30" spans="1:60" x14ac:dyDescent="0.25">
      <c r="A30" s="1" t="s">
        <v>58</v>
      </c>
      <c r="B30" s="72">
        <v>2</v>
      </c>
      <c r="C30" s="72">
        <v>2</v>
      </c>
      <c r="D30" s="72">
        <v>0</v>
      </c>
      <c r="E30" s="72"/>
      <c r="F30" s="72">
        <v>1</v>
      </c>
      <c r="G30" s="72">
        <v>1</v>
      </c>
      <c r="H30" s="192">
        <v>0</v>
      </c>
      <c r="I30" s="72"/>
      <c r="J30" s="72">
        <v>1</v>
      </c>
      <c r="K30" s="72">
        <v>1</v>
      </c>
      <c r="L30" s="192">
        <v>0</v>
      </c>
      <c r="M30" s="72"/>
      <c r="N30" s="72">
        <v>0</v>
      </c>
      <c r="O30" s="72">
        <v>0</v>
      </c>
      <c r="P30" s="192">
        <v>0</v>
      </c>
      <c r="Q30" s="72"/>
      <c r="R30" s="72">
        <v>0</v>
      </c>
      <c r="S30" s="72">
        <v>0</v>
      </c>
      <c r="T30" s="192">
        <v>0</v>
      </c>
      <c r="U30" s="72"/>
      <c r="V30" s="72">
        <v>0</v>
      </c>
      <c r="W30" s="72">
        <v>0</v>
      </c>
      <c r="X30" s="192">
        <v>0</v>
      </c>
      <c r="Y30" s="72"/>
      <c r="Z30" s="72">
        <v>0</v>
      </c>
      <c r="AA30" s="72">
        <v>0</v>
      </c>
      <c r="AB30" s="192">
        <v>0</v>
      </c>
      <c r="AG30" s="37"/>
      <c r="AH30" s="37">
        <v>844</v>
      </c>
      <c r="AI30" s="37">
        <v>429</v>
      </c>
      <c r="AJ30" s="37">
        <v>415</v>
      </c>
      <c r="AK30" s="37"/>
      <c r="AL30" s="37">
        <v>150</v>
      </c>
      <c r="AM30" s="37">
        <v>79</v>
      </c>
      <c r="AN30" s="37">
        <v>71</v>
      </c>
      <c r="AO30" s="37"/>
      <c r="AP30" s="37">
        <v>153</v>
      </c>
      <c r="AQ30" s="37">
        <v>81</v>
      </c>
      <c r="AR30" s="37">
        <v>72</v>
      </c>
      <c r="AS30" s="37"/>
      <c r="AT30" s="37">
        <v>146</v>
      </c>
      <c r="AU30" s="37">
        <v>76</v>
      </c>
      <c r="AV30" s="37">
        <v>70</v>
      </c>
      <c r="AW30" s="37"/>
      <c r="AX30" s="37">
        <v>128</v>
      </c>
      <c r="AY30" s="37">
        <v>67</v>
      </c>
      <c r="AZ30" s="37">
        <v>61</v>
      </c>
      <c r="BA30" s="37"/>
      <c r="BB30" s="37">
        <v>117</v>
      </c>
      <c r="BC30" s="37">
        <v>53</v>
      </c>
      <c r="BD30" s="37">
        <v>64</v>
      </c>
      <c r="BE30" s="37"/>
      <c r="BF30" s="37">
        <v>150</v>
      </c>
      <c r="BG30" s="37">
        <v>73</v>
      </c>
      <c r="BH30" s="1">
        <v>77</v>
      </c>
    </row>
    <row r="31" spans="1:60" x14ac:dyDescent="0.25">
      <c r="A31" s="1" t="s">
        <v>59</v>
      </c>
      <c r="B31" s="72">
        <v>0</v>
      </c>
      <c r="C31" s="72">
        <v>0</v>
      </c>
      <c r="D31" s="72">
        <v>0</v>
      </c>
      <c r="E31" s="72"/>
      <c r="F31" s="72">
        <v>0</v>
      </c>
      <c r="G31" s="72">
        <v>0</v>
      </c>
      <c r="H31" s="192">
        <v>0</v>
      </c>
      <c r="I31" s="72"/>
      <c r="J31" s="72">
        <v>0</v>
      </c>
      <c r="K31" s="72">
        <v>0</v>
      </c>
      <c r="L31" s="192">
        <v>0</v>
      </c>
      <c r="M31" s="72"/>
      <c r="N31" s="72">
        <v>0</v>
      </c>
      <c r="O31" s="72">
        <v>0</v>
      </c>
      <c r="P31" s="192">
        <v>0</v>
      </c>
      <c r="Q31" s="72"/>
      <c r="R31" s="72">
        <v>0</v>
      </c>
      <c r="S31" s="72">
        <v>0</v>
      </c>
      <c r="T31" s="192">
        <v>0</v>
      </c>
      <c r="U31" s="72"/>
      <c r="V31" s="72">
        <v>0</v>
      </c>
      <c r="W31" s="72">
        <v>0</v>
      </c>
      <c r="X31" s="192">
        <v>0</v>
      </c>
      <c r="Y31" s="72"/>
      <c r="Z31" s="72">
        <v>0</v>
      </c>
      <c r="AA31" s="72">
        <v>0</v>
      </c>
      <c r="AB31" s="192">
        <v>0</v>
      </c>
      <c r="AG31" s="37"/>
      <c r="AH31" s="37">
        <v>181</v>
      </c>
      <c r="AI31" s="37">
        <v>87</v>
      </c>
      <c r="AJ31" s="37">
        <v>94</v>
      </c>
      <c r="AK31" s="37"/>
      <c r="AL31" s="37">
        <v>22</v>
      </c>
      <c r="AM31" s="37">
        <v>13</v>
      </c>
      <c r="AN31" s="37">
        <v>9</v>
      </c>
      <c r="AO31" s="37"/>
      <c r="AP31" s="37">
        <v>25</v>
      </c>
      <c r="AQ31" s="37">
        <v>12</v>
      </c>
      <c r="AR31" s="37">
        <v>13</v>
      </c>
      <c r="AS31" s="37"/>
      <c r="AT31" s="37">
        <v>33</v>
      </c>
      <c r="AU31" s="37">
        <v>18</v>
      </c>
      <c r="AV31" s="37">
        <v>15</v>
      </c>
      <c r="AW31" s="37"/>
      <c r="AX31" s="37">
        <v>44</v>
      </c>
      <c r="AY31" s="37">
        <v>18</v>
      </c>
      <c r="AZ31" s="37">
        <v>26</v>
      </c>
      <c r="BA31" s="37"/>
      <c r="BB31" s="37">
        <v>31</v>
      </c>
      <c r="BC31" s="37">
        <v>13</v>
      </c>
      <c r="BD31" s="37">
        <v>18</v>
      </c>
      <c r="BE31" s="37"/>
      <c r="BF31" s="37">
        <v>26</v>
      </c>
      <c r="BG31" s="37">
        <v>13</v>
      </c>
      <c r="BH31" s="1">
        <v>13</v>
      </c>
    </row>
    <row r="32" spans="1:60" x14ac:dyDescent="0.25">
      <c r="A32" s="1" t="s">
        <v>60</v>
      </c>
      <c r="B32" s="72">
        <v>2</v>
      </c>
      <c r="C32" s="72">
        <v>1</v>
      </c>
      <c r="D32" s="72">
        <v>1</v>
      </c>
      <c r="E32" s="72"/>
      <c r="F32" s="72">
        <v>0</v>
      </c>
      <c r="G32" s="72">
        <v>0</v>
      </c>
      <c r="H32" s="192">
        <v>0</v>
      </c>
      <c r="I32" s="72"/>
      <c r="J32" s="72">
        <v>1</v>
      </c>
      <c r="K32" s="72">
        <v>0</v>
      </c>
      <c r="L32" s="192">
        <v>1</v>
      </c>
      <c r="M32" s="72"/>
      <c r="N32" s="72">
        <v>0</v>
      </c>
      <c r="O32" s="72">
        <v>0</v>
      </c>
      <c r="P32" s="192">
        <v>0</v>
      </c>
      <c r="Q32" s="72"/>
      <c r="R32" s="72">
        <v>0</v>
      </c>
      <c r="S32" s="72">
        <v>0</v>
      </c>
      <c r="T32" s="192">
        <v>0</v>
      </c>
      <c r="U32" s="72"/>
      <c r="V32" s="72">
        <v>1</v>
      </c>
      <c r="W32" s="72">
        <v>1</v>
      </c>
      <c r="X32" s="192">
        <v>0</v>
      </c>
      <c r="Y32" s="72"/>
      <c r="Z32" s="72">
        <v>0</v>
      </c>
      <c r="AA32" s="72">
        <v>0</v>
      </c>
      <c r="AB32" s="192">
        <v>0</v>
      </c>
      <c r="AG32" s="37"/>
      <c r="AH32" s="37">
        <v>454</v>
      </c>
      <c r="AI32" s="37">
        <v>218</v>
      </c>
      <c r="AJ32" s="37">
        <v>236</v>
      </c>
      <c r="AK32" s="37"/>
      <c r="AL32" s="37">
        <v>73</v>
      </c>
      <c r="AM32" s="37">
        <v>36</v>
      </c>
      <c r="AN32" s="37">
        <v>37</v>
      </c>
      <c r="AO32" s="37"/>
      <c r="AP32" s="37">
        <v>85</v>
      </c>
      <c r="AQ32" s="37">
        <v>42</v>
      </c>
      <c r="AR32" s="37">
        <v>43</v>
      </c>
      <c r="AS32" s="37"/>
      <c r="AT32" s="37">
        <v>89</v>
      </c>
      <c r="AU32" s="37">
        <v>45</v>
      </c>
      <c r="AV32" s="37">
        <v>44</v>
      </c>
      <c r="AW32" s="37"/>
      <c r="AX32" s="37">
        <v>78</v>
      </c>
      <c r="AY32" s="37">
        <v>38</v>
      </c>
      <c r="AZ32" s="37">
        <v>40</v>
      </c>
      <c r="BA32" s="37"/>
      <c r="BB32" s="37">
        <v>73</v>
      </c>
      <c r="BC32" s="37">
        <v>31</v>
      </c>
      <c r="BD32" s="37">
        <v>42</v>
      </c>
      <c r="BE32" s="37"/>
      <c r="BF32" s="37">
        <v>56</v>
      </c>
      <c r="BG32" s="37">
        <v>26</v>
      </c>
      <c r="BH32" s="1">
        <v>30</v>
      </c>
    </row>
    <row r="33" spans="1:60" x14ac:dyDescent="0.25">
      <c r="A33" s="1" t="s">
        <v>61</v>
      </c>
      <c r="B33" s="72">
        <v>0</v>
      </c>
      <c r="C33" s="72">
        <v>0</v>
      </c>
      <c r="D33" s="72">
        <v>0</v>
      </c>
      <c r="E33" s="72"/>
      <c r="F33" s="72">
        <v>0</v>
      </c>
      <c r="G33" s="72">
        <v>0</v>
      </c>
      <c r="H33" s="192">
        <v>0</v>
      </c>
      <c r="I33" s="72"/>
      <c r="J33" s="72">
        <v>0</v>
      </c>
      <c r="K33" s="72">
        <v>0</v>
      </c>
      <c r="L33" s="192">
        <v>0</v>
      </c>
      <c r="M33" s="72"/>
      <c r="N33" s="72">
        <v>0</v>
      </c>
      <c r="O33" s="72">
        <v>0</v>
      </c>
      <c r="P33" s="192">
        <v>0</v>
      </c>
      <c r="Q33" s="72"/>
      <c r="R33" s="72">
        <v>0</v>
      </c>
      <c r="S33" s="72">
        <v>0</v>
      </c>
      <c r="T33" s="192">
        <v>0</v>
      </c>
      <c r="U33" s="72"/>
      <c r="V33" s="72">
        <v>0</v>
      </c>
      <c r="W33" s="72">
        <v>0</v>
      </c>
      <c r="X33" s="192">
        <v>0</v>
      </c>
      <c r="Y33" s="72"/>
      <c r="Z33" s="72">
        <v>0</v>
      </c>
      <c r="AA33" s="72">
        <v>0</v>
      </c>
      <c r="AB33" s="192">
        <v>0</v>
      </c>
      <c r="AG33" s="37"/>
      <c r="AH33" s="37">
        <v>130</v>
      </c>
      <c r="AI33" s="37">
        <v>59</v>
      </c>
      <c r="AJ33" s="37">
        <v>71</v>
      </c>
      <c r="AK33" s="37"/>
      <c r="AL33" s="37">
        <v>20</v>
      </c>
      <c r="AM33" s="37">
        <v>8</v>
      </c>
      <c r="AN33" s="37">
        <v>12</v>
      </c>
      <c r="AO33" s="37"/>
      <c r="AP33" s="37">
        <v>22</v>
      </c>
      <c r="AQ33" s="37">
        <v>9</v>
      </c>
      <c r="AR33" s="37">
        <v>13</v>
      </c>
      <c r="AS33" s="37"/>
      <c r="AT33" s="37">
        <v>24</v>
      </c>
      <c r="AU33" s="37">
        <v>10</v>
      </c>
      <c r="AV33" s="37">
        <v>14</v>
      </c>
      <c r="AW33" s="37"/>
      <c r="AX33" s="37">
        <v>23</v>
      </c>
      <c r="AY33" s="37">
        <v>15</v>
      </c>
      <c r="AZ33" s="37">
        <v>8</v>
      </c>
      <c r="BA33" s="37"/>
      <c r="BB33" s="37">
        <v>21</v>
      </c>
      <c r="BC33" s="37">
        <v>7</v>
      </c>
      <c r="BD33" s="37">
        <v>14</v>
      </c>
      <c r="BE33" s="37"/>
      <c r="BF33" s="37">
        <v>20</v>
      </c>
      <c r="BG33" s="37">
        <v>10</v>
      </c>
      <c r="BH33" s="1">
        <v>10</v>
      </c>
    </row>
    <row r="34" spans="1:60" x14ac:dyDescent="0.25">
      <c r="A34" s="1" t="s">
        <v>62</v>
      </c>
      <c r="B34" s="72">
        <v>0</v>
      </c>
      <c r="C34" s="72">
        <v>0</v>
      </c>
      <c r="D34" s="72">
        <v>0</v>
      </c>
      <c r="E34" s="72"/>
      <c r="F34" s="72">
        <v>0</v>
      </c>
      <c r="G34" s="72">
        <v>0</v>
      </c>
      <c r="H34" s="192">
        <v>0</v>
      </c>
      <c r="I34" s="72"/>
      <c r="J34" s="72">
        <v>0</v>
      </c>
      <c r="K34" s="72">
        <v>0</v>
      </c>
      <c r="L34" s="192">
        <v>0</v>
      </c>
      <c r="M34" s="72"/>
      <c r="N34" s="72">
        <v>0</v>
      </c>
      <c r="O34" s="72">
        <v>0</v>
      </c>
      <c r="P34" s="192">
        <v>0</v>
      </c>
      <c r="Q34" s="72"/>
      <c r="R34" s="72">
        <v>0</v>
      </c>
      <c r="S34" s="72">
        <v>0</v>
      </c>
      <c r="T34" s="192">
        <v>0</v>
      </c>
      <c r="U34" s="72"/>
      <c r="V34" s="72">
        <v>0</v>
      </c>
      <c r="W34" s="72">
        <v>0</v>
      </c>
      <c r="X34" s="192">
        <v>0</v>
      </c>
      <c r="Y34" s="72"/>
      <c r="Z34" s="72">
        <v>0</v>
      </c>
      <c r="AA34" s="72">
        <v>0</v>
      </c>
      <c r="AB34" s="192">
        <v>0</v>
      </c>
      <c r="AG34" s="37"/>
      <c r="AH34" s="37">
        <v>175</v>
      </c>
      <c r="AI34" s="37">
        <v>83</v>
      </c>
      <c r="AJ34" s="37">
        <v>92</v>
      </c>
      <c r="AK34" s="37"/>
      <c r="AL34" s="37">
        <v>31</v>
      </c>
      <c r="AM34" s="37">
        <v>16</v>
      </c>
      <c r="AN34" s="37">
        <v>15</v>
      </c>
      <c r="AO34" s="37"/>
      <c r="AP34" s="37">
        <v>35</v>
      </c>
      <c r="AQ34" s="37">
        <v>16</v>
      </c>
      <c r="AR34" s="37">
        <v>19</v>
      </c>
      <c r="AS34" s="37"/>
      <c r="AT34" s="37">
        <v>32</v>
      </c>
      <c r="AU34" s="37">
        <v>17</v>
      </c>
      <c r="AV34" s="37">
        <v>15</v>
      </c>
      <c r="AW34" s="37"/>
      <c r="AX34" s="37">
        <v>28</v>
      </c>
      <c r="AY34" s="37">
        <v>12</v>
      </c>
      <c r="AZ34" s="37">
        <v>16</v>
      </c>
      <c r="BA34" s="37"/>
      <c r="BB34" s="37">
        <v>22</v>
      </c>
      <c r="BC34" s="37">
        <v>11</v>
      </c>
      <c r="BD34" s="37">
        <v>11</v>
      </c>
      <c r="BE34" s="37"/>
      <c r="BF34" s="37">
        <v>27</v>
      </c>
      <c r="BG34" s="37">
        <v>11</v>
      </c>
      <c r="BH34" s="1">
        <v>16</v>
      </c>
    </row>
    <row r="35" spans="1:60" x14ac:dyDescent="0.25">
      <c r="A35" s="1" t="s">
        <v>63</v>
      </c>
      <c r="B35" s="72">
        <v>0</v>
      </c>
      <c r="C35" s="72">
        <v>0</v>
      </c>
      <c r="D35" s="72">
        <v>0</v>
      </c>
      <c r="E35" s="72"/>
      <c r="F35" s="72">
        <v>0</v>
      </c>
      <c r="G35" s="72">
        <v>0</v>
      </c>
      <c r="H35" s="192">
        <v>0</v>
      </c>
      <c r="I35" s="72"/>
      <c r="J35" s="72">
        <v>0</v>
      </c>
      <c r="K35" s="72">
        <v>0</v>
      </c>
      <c r="L35" s="192">
        <v>0</v>
      </c>
      <c r="M35" s="72"/>
      <c r="N35" s="72">
        <v>0</v>
      </c>
      <c r="O35" s="72">
        <v>0</v>
      </c>
      <c r="P35" s="192">
        <v>0</v>
      </c>
      <c r="Q35" s="72"/>
      <c r="R35" s="72">
        <v>0</v>
      </c>
      <c r="S35" s="72">
        <v>0</v>
      </c>
      <c r="T35" s="192">
        <v>0</v>
      </c>
      <c r="U35" s="72"/>
      <c r="V35" s="72">
        <v>0</v>
      </c>
      <c r="W35" s="72">
        <v>0</v>
      </c>
      <c r="X35" s="192">
        <v>0</v>
      </c>
      <c r="Y35" s="72"/>
      <c r="Z35" s="72">
        <v>0</v>
      </c>
      <c r="AA35" s="72">
        <v>0</v>
      </c>
      <c r="AB35" s="192">
        <v>0</v>
      </c>
      <c r="AG35" s="37"/>
      <c r="AH35" s="37">
        <v>867</v>
      </c>
      <c r="AI35" s="37">
        <v>448</v>
      </c>
      <c r="AJ35" s="37">
        <v>419</v>
      </c>
      <c r="AK35" s="37"/>
      <c r="AL35" s="37">
        <v>137</v>
      </c>
      <c r="AM35" s="37">
        <v>74</v>
      </c>
      <c r="AN35" s="37">
        <v>63</v>
      </c>
      <c r="AO35" s="37"/>
      <c r="AP35" s="37">
        <v>146</v>
      </c>
      <c r="AQ35" s="37">
        <v>74</v>
      </c>
      <c r="AR35" s="37">
        <v>72</v>
      </c>
      <c r="AS35" s="37"/>
      <c r="AT35" s="37">
        <v>153</v>
      </c>
      <c r="AU35" s="37">
        <v>70</v>
      </c>
      <c r="AV35" s="37">
        <v>83</v>
      </c>
      <c r="AW35" s="37"/>
      <c r="AX35" s="37">
        <v>144</v>
      </c>
      <c r="AY35" s="37">
        <v>74</v>
      </c>
      <c r="AZ35" s="37">
        <v>70</v>
      </c>
      <c r="BA35" s="37"/>
      <c r="BB35" s="37">
        <v>128</v>
      </c>
      <c r="BC35" s="37">
        <v>68</v>
      </c>
      <c r="BD35" s="37">
        <v>60</v>
      </c>
      <c r="BE35" s="37"/>
      <c r="BF35" s="37">
        <v>159</v>
      </c>
      <c r="BG35" s="37">
        <v>88</v>
      </c>
      <c r="BH35" s="1">
        <v>71</v>
      </c>
    </row>
    <row r="36" spans="1:60" x14ac:dyDescent="0.25">
      <c r="A36" s="1" t="s">
        <v>64</v>
      </c>
      <c r="B36" s="72">
        <v>0</v>
      </c>
      <c r="C36" s="72">
        <v>0</v>
      </c>
      <c r="D36" s="72">
        <v>0</v>
      </c>
      <c r="E36" s="72"/>
      <c r="F36" s="72">
        <v>0</v>
      </c>
      <c r="G36" s="72">
        <v>0</v>
      </c>
      <c r="H36" s="192">
        <v>0</v>
      </c>
      <c r="I36" s="72"/>
      <c r="J36" s="72">
        <v>0</v>
      </c>
      <c r="K36" s="72">
        <v>0</v>
      </c>
      <c r="L36" s="192">
        <v>0</v>
      </c>
      <c r="M36" s="72"/>
      <c r="N36" s="72">
        <v>0</v>
      </c>
      <c r="O36" s="72">
        <v>0</v>
      </c>
      <c r="P36" s="192">
        <v>0</v>
      </c>
      <c r="Q36" s="72"/>
      <c r="R36" s="72">
        <v>0</v>
      </c>
      <c r="S36" s="72">
        <v>0</v>
      </c>
      <c r="T36" s="192">
        <v>0</v>
      </c>
      <c r="U36" s="72"/>
      <c r="V36" s="72">
        <v>0</v>
      </c>
      <c r="W36" s="72">
        <v>0</v>
      </c>
      <c r="X36" s="192">
        <v>0</v>
      </c>
      <c r="Y36" s="72"/>
      <c r="Z36" s="72">
        <v>0</v>
      </c>
      <c r="AA36" s="72">
        <v>0</v>
      </c>
      <c r="AB36" s="192">
        <v>0</v>
      </c>
      <c r="AG36" s="37"/>
      <c r="AH36" s="37">
        <v>827</v>
      </c>
      <c r="AI36" s="37">
        <v>434</v>
      </c>
      <c r="AJ36" s="37">
        <v>393</v>
      </c>
      <c r="AK36" s="37"/>
      <c r="AL36" s="37">
        <v>165</v>
      </c>
      <c r="AM36" s="37">
        <v>90</v>
      </c>
      <c r="AN36" s="37">
        <v>75</v>
      </c>
      <c r="AO36" s="37"/>
      <c r="AP36" s="37">
        <v>147</v>
      </c>
      <c r="AQ36" s="37">
        <v>69</v>
      </c>
      <c r="AR36" s="37">
        <v>78</v>
      </c>
      <c r="AS36" s="37"/>
      <c r="AT36" s="37">
        <v>131</v>
      </c>
      <c r="AU36" s="37">
        <v>72</v>
      </c>
      <c r="AV36" s="37">
        <v>59</v>
      </c>
      <c r="AW36" s="37"/>
      <c r="AX36" s="37">
        <v>115</v>
      </c>
      <c r="AY36" s="37">
        <v>52</v>
      </c>
      <c r="AZ36" s="37">
        <v>63</v>
      </c>
      <c r="BA36" s="37"/>
      <c r="BB36" s="37">
        <v>121</v>
      </c>
      <c r="BC36" s="37">
        <v>68</v>
      </c>
      <c r="BD36" s="37">
        <v>53</v>
      </c>
      <c r="BE36" s="37"/>
      <c r="BF36" s="37">
        <v>148</v>
      </c>
      <c r="BG36" s="37">
        <v>83</v>
      </c>
      <c r="BH36" s="1">
        <v>65</v>
      </c>
    </row>
    <row r="37" spans="1:60" ht="13.5" thickBot="1" x14ac:dyDescent="0.3">
      <c r="A37" s="15" t="s">
        <v>65</v>
      </c>
      <c r="B37" s="193" t="s">
        <v>6</v>
      </c>
      <c r="C37" s="193" t="s">
        <v>6</v>
      </c>
      <c r="D37" s="193" t="s">
        <v>6</v>
      </c>
      <c r="E37" s="193"/>
      <c r="F37" s="193" t="s">
        <v>6</v>
      </c>
      <c r="G37" s="193" t="s">
        <v>6</v>
      </c>
      <c r="H37" s="194" t="s">
        <v>6</v>
      </c>
      <c r="I37" s="193"/>
      <c r="J37" s="193" t="s">
        <v>6</v>
      </c>
      <c r="K37" s="193" t="s">
        <v>6</v>
      </c>
      <c r="L37" s="194" t="s">
        <v>6</v>
      </c>
      <c r="M37" s="193"/>
      <c r="N37" s="193" t="s">
        <v>6</v>
      </c>
      <c r="O37" s="193" t="s">
        <v>6</v>
      </c>
      <c r="P37" s="194" t="s">
        <v>6</v>
      </c>
      <c r="Q37" s="193"/>
      <c r="R37" s="193" t="s">
        <v>6</v>
      </c>
      <c r="S37" s="193" t="s">
        <v>6</v>
      </c>
      <c r="T37" s="194" t="s">
        <v>6</v>
      </c>
      <c r="U37" s="193"/>
      <c r="V37" s="193" t="s">
        <v>6</v>
      </c>
      <c r="W37" s="193" t="s">
        <v>6</v>
      </c>
      <c r="X37" s="194" t="s">
        <v>6</v>
      </c>
      <c r="Y37" s="193"/>
      <c r="Z37" s="193" t="s">
        <v>6</v>
      </c>
      <c r="AA37" s="193" t="s">
        <v>6</v>
      </c>
      <c r="AB37" s="194" t="s">
        <v>6</v>
      </c>
      <c r="AG37" s="37"/>
      <c r="AH37" s="37">
        <v>3810</v>
      </c>
      <c r="AI37" s="37">
        <v>1990</v>
      </c>
      <c r="AJ37" s="37">
        <v>1820</v>
      </c>
      <c r="AK37" s="37"/>
      <c r="AL37" s="37">
        <v>626</v>
      </c>
      <c r="AM37" s="37">
        <v>335</v>
      </c>
      <c r="AN37" s="37">
        <v>291</v>
      </c>
      <c r="AO37" s="37"/>
      <c r="AP37" s="37">
        <v>831</v>
      </c>
      <c r="AQ37" s="37">
        <v>437</v>
      </c>
      <c r="AR37" s="37">
        <v>394</v>
      </c>
      <c r="AS37" s="37"/>
      <c r="AT37" s="37">
        <v>627</v>
      </c>
      <c r="AU37" s="37">
        <v>323</v>
      </c>
      <c r="AV37" s="37">
        <v>304</v>
      </c>
      <c r="AW37" s="37"/>
      <c r="AX37" s="37">
        <v>633</v>
      </c>
      <c r="AY37" s="37">
        <v>336</v>
      </c>
      <c r="AZ37" s="37">
        <v>297</v>
      </c>
      <c r="BA37" s="37"/>
      <c r="BB37" s="37">
        <v>562</v>
      </c>
      <c r="BC37" s="37">
        <v>283</v>
      </c>
      <c r="BD37" s="37">
        <v>279</v>
      </c>
      <c r="BE37" s="37"/>
      <c r="BF37" s="37">
        <v>531</v>
      </c>
      <c r="BG37" s="37">
        <v>276</v>
      </c>
      <c r="BH37" s="1">
        <v>255</v>
      </c>
    </row>
    <row r="38" spans="1:60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60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60" ht="16.5" customHeight="1" thickBot="1" x14ac:dyDescent="0.3">
      <c r="A40" s="8"/>
    </row>
    <row r="41" spans="1:60" s="112" customFormat="1" ht="16.5" thickBot="1" x14ac:dyDescent="0.3">
      <c r="A41" s="240" t="s">
        <v>278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10" t="s">
        <v>158</v>
      </c>
    </row>
    <row r="42" spans="1:60" s="112" customFormat="1" ht="15.75" x14ac:dyDescent="0.25">
      <c r="A42" s="240" t="s">
        <v>66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60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60" s="112" customFormat="1" ht="15.75" x14ac:dyDescent="0.25">
      <c r="A44" s="240" t="s">
        <v>89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60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60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11</v>
      </c>
      <c r="G46" s="238"/>
      <c r="H46" s="238"/>
      <c r="I46" s="180"/>
      <c r="J46" s="238" t="s">
        <v>12</v>
      </c>
      <c r="K46" s="238"/>
      <c r="L46" s="238"/>
      <c r="M46" s="180"/>
      <c r="N46" s="238" t="s">
        <v>13</v>
      </c>
      <c r="O46" s="238"/>
      <c r="P46" s="238"/>
      <c r="Q46" s="180"/>
      <c r="R46" s="238" t="s">
        <v>15</v>
      </c>
      <c r="S46" s="238"/>
      <c r="T46" s="238"/>
      <c r="U46" s="180"/>
      <c r="V46" s="238" t="s">
        <v>16</v>
      </c>
      <c r="W46" s="238"/>
      <c r="X46" s="238"/>
      <c r="Y46" s="180"/>
      <c r="Z46" s="238" t="s">
        <v>17</v>
      </c>
      <c r="AA46" s="238"/>
      <c r="AB46" s="238"/>
    </row>
    <row r="47" spans="1:60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60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>+B9/AH9*100</f>
        <v>0.11434794445956983</v>
      </c>
      <c r="C49" s="55">
        <f>+C9/AI9*100</f>
        <v>0.11738341692455448</v>
      </c>
      <c r="D49" s="55">
        <f>+D9/AJ9*100</f>
        <v>0.11118523460084502</v>
      </c>
      <c r="E49" s="55"/>
      <c r="F49" s="55">
        <f>+F9/AL9*100</f>
        <v>0.27406093825568273</v>
      </c>
      <c r="G49" s="55">
        <f>+G9/AM9*100</f>
        <v>0.28328611898016998</v>
      </c>
      <c r="H49" s="55">
        <f>+H9/AN9*100</f>
        <v>0.26437541308658291</v>
      </c>
      <c r="I49" s="55"/>
      <c r="J49" s="55">
        <f>+J9/AP9*100</f>
        <v>0.11354420113544202</v>
      </c>
      <c r="K49" s="55">
        <f>+K9/AQ9*100</f>
        <v>9.6494049533612097E-2</v>
      </c>
      <c r="L49" s="55">
        <f>+L9/AR9*100</f>
        <v>0.13089005235602094</v>
      </c>
      <c r="M49" s="55"/>
      <c r="N49" s="55">
        <f>+N9/AT9*100</f>
        <v>9.4921689606074985E-2</v>
      </c>
      <c r="O49" s="55">
        <f>+O9/AU9*100</f>
        <v>6.2053986968662732E-2</v>
      </c>
      <c r="P49" s="55">
        <f>+P9/AV9*100</f>
        <v>0.12911555842479017</v>
      </c>
      <c r="Q49" s="55"/>
      <c r="R49" s="55">
        <f>+R9/AX9*100</f>
        <v>8.1566068515497553E-2</v>
      </c>
      <c r="S49" s="55">
        <f>+S9/AY9*100</f>
        <v>9.6618357487922704E-2</v>
      </c>
      <c r="T49" s="55">
        <f>+T9/AZ9*100</f>
        <v>6.6115702479338845E-2</v>
      </c>
      <c r="U49" s="55"/>
      <c r="V49" s="55">
        <f>+V9/BB9*100</f>
        <v>8.6490226604393705E-2</v>
      </c>
      <c r="W49" s="55">
        <f>+W9/BC9*100</f>
        <v>0.13559322033898305</v>
      </c>
      <c r="X49" s="191">
        <f>+X9/BD9*100</f>
        <v>3.5323207347227124E-2</v>
      </c>
      <c r="Y49" s="191"/>
      <c r="Z49" s="191">
        <f>+Z9/BF9*100</f>
        <v>3.2626427406199018E-2</v>
      </c>
      <c r="AA49" s="191">
        <f>+AA9/BG9*100</f>
        <v>3.1466331025802395E-2</v>
      </c>
      <c r="AB49" s="191">
        <f>+AB9/BH9*100</f>
        <v>3.3875338753387531E-2</v>
      </c>
    </row>
    <row r="50" spans="1:28" x14ac:dyDescent="0.25">
      <c r="A50" s="5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25">
      <c r="A51" s="1" t="s">
        <v>39</v>
      </c>
      <c r="B51" s="42">
        <f t="shared" ref="B51:D66" si="0">+B11/AH11*100</f>
        <v>5.4481067828929447E-2</v>
      </c>
      <c r="C51" s="42">
        <f t="shared" si="0"/>
        <v>0</v>
      </c>
      <c r="D51" s="42">
        <f t="shared" si="0"/>
        <v>0.11273957158962795</v>
      </c>
      <c r="E51" s="42"/>
      <c r="F51" s="42">
        <f t="shared" ref="F51:H66" si="1">+F11/AL11*100</f>
        <v>0</v>
      </c>
      <c r="G51" s="42">
        <f t="shared" si="1"/>
        <v>0</v>
      </c>
      <c r="H51" s="42">
        <f t="shared" si="1"/>
        <v>0</v>
      </c>
      <c r="I51" s="42"/>
      <c r="J51" s="42">
        <f t="shared" ref="J51:L66" si="2">+J11/AP11*100</f>
        <v>0</v>
      </c>
      <c r="K51" s="42">
        <f t="shared" si="2"/>
        <v>0</v>
      </c>
      <c r="L51" s="42">
        <f t="shared" si="2"/>
        <v>0</v>
      </c>
      <c r="M51" s="42"/>
      <c r="N51" s="42">
        <f t="shared" ref="N51:P66" si="3">+N11/AT11*100</f>
        <v>0.15797788309636651</v>
      </c>
      <c r="O51" s="42">
        <f t="shared" si="3"/>
        <v>0</v>
      </c>
      <c r="P51" s="42">
        <f t="shared" si="3"/>
        <v>0.32573289902280134</v>
      </c>
      <c r="Q51" s="42"/>
      <c r="R51" s="42">
        <f t="shared" ref="R51:T66" si="4">+R11/AX11*100</f>
        <v>0</v>
      </c>
      <c r="S51" s="42">
        <f t="shared" si="4"/>
        <v>0</v>
      </c>
      <c r="T51" s="42">
        <f t="shared" si="4"/>
        <v>0</v>
      </c>
      <c r="U51" s="42"/>
      <c r="V51" s="42">
        <f t="shared" ref="V51:X66" si="5">+V11/BB11*100</f>
        <v>0.16920473773265651</v>
      </c>
      <c r="W51" s="42">
        <f t="shared" si="5"/>
        <v>0</v>
      </c>
      <c r="X51" s="42">
        <f t="shared" si="5"/>
        <v>0.3401360544217687</v>
      </c>
      <c r="Y51" s="42"/>
      <c r="Z51" s="42">
        <f t="shared" ref="Z51:AB66" si="6">+Z11/BF11*100</f>
        <v>0</v>
      </c>
      <c r="AA51" s="42">
        <f t="shared" si="6"/>
        <v>0</v>
      </c>
      <c r="AB51" s="42">
        <f t="shared" si="6"/>
        <v>0</v>
      </c>
    </row>
    <row r="52" spans="1:28" x14ac:dyDescent="0.25">
      <c r="A52" s="1" t="s">
        <v>40</v>
      </c>
      <c r="B52" s="42">
        <f t="shared" si="0"/>
        <v>0.27747803298905505</v>
      </c>
      <c r="C52" s="42">
        <f t="shared" si="0"/>
        <v>0.18137847642079807</v>
      </c>
      <c r="D52" s="42">
        <f t="shared" si="0"/>
        <v>0.37747719408619063</v>
      </c>
      <c r="E52" s="42"/>
      <c r="F52" s="42">
        <f t="shared" si="1"/>
        <v>0.75542965061378664</v>
      </c>
      <c r="G52" s="42">
        <f t="shared" si="1"/>
        <v>0.37664783427495291</v>
      </c>
      <c r="H52" s="42">
        <f t="shared" si="1"/>
        <v>1.1363636363636365</v>
      </c>
      <c r="I52" s="42"/>
      <c r="J52" s="42">
        <f t="shared" si="2"/>
        <v>0.19342359767891684</v>
      </c>
      <c r="K52" s="42">
        <f t="shared" si="2"/>
        <v>0.18761726078799248</v>
      </c>
      <c r="L52" s="42">
        <f t="shared" si="2"/>
        <v>0.19960079840319359</v>
      </c>
      <c r="M52" s="42"/>
      <c r="N52" s="42">
        <f t="shared" si="3"/>
        <v>0.27100271002710025</v>
      </c>
      <c r="O52" s="42">
        <f t="shared" si="3"/>
        <v>0.17421602787456447</v>
      </c>
      <c r="P52" s="42">
        <f t="shared" si="3"/>
        <v>0.37523452157598497</v>
      </c>
      <c r="Q52" s="42"/>
      <c r="R52" s="42">
        <f t="shared" si="4"/>
        <v>0.36101083032490977</v>
      </c>
      <c r="S52" s="42">
        <f t="shared" si="4"/>
        <v>0.35714285714285715</v>
      </c>
      <c r="T52" s="42">
        <f t="shared" si="4"/>
        <v>0.36496350364963503</v>
      </c>
      <c r="U52" s="42"/>
      <c r="V52" s="42">
        <f t="shared" si="5"/>
        <v>0</v>
      </c>
      <c r="W52" s="42">
        <f t="shared" si="5"/>
        <v>0</v>
      </c>
      <c r="X52" s="42">
        <f t="shared" si="5"/>
        <v>0</v>
      </c>
      <c r="Y52" s="42"/>
      <c r="Z52" s="42">
        <f t="shared" si="6"/>
        <v>8.8731144631765749E-2</v>
      </c>
      <c r="AA52" s="42">
        <f t="shared" si="6"/>
        <v>0</v>
      </c>
      <c r="AB52" s="42">
        <f t="shared" si="6"/>
        <v>0.17953321364452424</v>
      </c>
    </row>
    <row r="53" spans="1:28" x14ac:dyDescent="0.25">
      <c r="A53" s="1" t="s">
        <v>41</v>
      </c>
      <c r="B53" s="195">
        <f t="shared" si="0"/>
        <v>4.4033465433729636E-2</v>
      </c>
      <c r="C53" s="42">
        <f t="shared" si="0"/>
        <v>4.3516100957354219E-2</v>
      </c>
      <c r="D53" s="195">
        <f t="shared" si="0"/>
        <v>4.4563279857397504E-2</v>
      </c>
      <c r="E53" s="42"/>
      <c r="F53" s="42">
        <f t="shared" si="1"/>
        <v>0</v>
      </c>
      <c r="G53" s="42">
        <f t="shared" si="1"/>
        <v>0</v>
      </c>
      <c r="H53" s="42">
        <f t="shared" si="1"/>
        <v>0</v>
      </c>
      <c r="I53" s="42"/>
      <c r="J53" s="42">
        <f t="shared" si="2"/>
        <v>0.13736263736263737</v>
      </c>
      <c r="K53" s="42">
        <f t="shared" si="2"/>
        <v>0</v>
      </c>
      <c r="L53" s="42">
        <f t="shared" si="2"/>
        <v>0.27548209366391185</v>
      </c>
      <c r="M53" s="42"/>
      <c r="N53" s="42">
        <f t="shared" si="3"/>
        <v>0</v>
      </c>
      <c r="O53" s="42">
        <f t="shared" si="3"/>
        <v>0</v>
      </c>
      <c r="P53" s="42">
        <f t="shared" si="3"/>
        <v>0</v>
      </c>
      <c r="Q53" s="42"/>
      <c r="R53" s="42">
        <f t="shared" si="4"/>
        <v>0</v>
      </c>
      <c r="S53" s="42">
        <f t="shared" si="4"/>
        <v>0</v>
      </c>
      <c r="T53" s="42">
        <f t="shared" si="4"/>
        <v>0</v>
      </c>
      <c r="U53" s="42"/>
      <c r="V53" s="42">
        <f t="shared" si="5"/>
        <v>0.13333333333333333</v>
      </c>
      <c r="W53" s="42">
        <f t="shared" si="5"/>
        <v>0.27027027027027029</v>
      </c>
      <c r="X53" s="42">
        <f t="shared" si="5"/>
        <v>0</v>
      </c>
      <c r="Y53" s="42"/>
      <c r="Z53" s="42">
        <f t="shared" si="6"/>
        <v>0</v>
      </c>
      <c r="AA53" s="42">
        <f t="shared" si="6"/>
        <v>0</v>
      </c>
      <c r="AB53" s="42">
        <f t="shared" si="6"/>
        <v>0</v>
      </c>
    </row>
    <row r="54" spans="1:28" x14ac:dyDescent="0.25">
      <c r="A54" s="1" t="s">
        <v>42</v>
      </c>
      <c r="B54" s="42">
        <f t="shared" si="0"/>
        <v>0.35169988276670577</v>
      </c>
      <c r="C54" s="42">
        <f t="shared" si="0"/>
        <v>0.55991041433370659</v>
      </c>
      <c r="D54" s="42">
        <f t="shared" si="0"/>
        <v>0.12300123001230012</v>
      </c>
      <c r="E54" s="42"/>
      <c r="F54" s="42">
        <f t="shared" si="1"/>
        <v>1.3888888888888888</v>
      </c>
      <c r="G54" s="42">
        <f t="shared" si="1"/>
        <v>1.948051948051948</v>
      </c>
      <c r="H54" s="42">
        <f t="shared" si="1"/>
        <v>0.74626865671641784</v>
      </c>
      <c r="I54" s="42"/>
      <c r="J54" s="42">
        <f t="shared" si="2"/>
        <v>0</v>
      </c>
      <c r="K54" s="42">
        <f t="shared" si="2"/>
        <v>0</v>
      </c>
      <c r="L54" s="42">
        <f t="shared" si="2"/>
        <v>0</v>
      </c>
      <c r="M54" s="42"/>
      <c r="N54" s="42">
        <f t="shared" si="3"/>
        <v>0</v>
      </c>
      <c r="O54" s="42">
        <f t="shared" si="3"/>
        <v>0</v>
      </c>
      <c r="P54" s="42">
        <f t="shared" si="3"/>
        <v>0</v>
      </c>
      <c r="Q54" s="42"/>
      <c r="R54" s="42">
        <f t="shared" si="4"/>
        <v>0.34602076124567477</v>
      </c>
      <c r="S54" s="42">
        <f t="shared" si="4"/>
        <v>0.65359477124183007</v>
      </c>
      <c r="T54" s="42">
        <f t="shared" si="4"/>
        <v>0</v>
      </c>
      <c r="U54" s="42"/>
      <c r="V54" s="42">
        <f t="shared" si="5"/>
        <v>0.37174721189591076</v>
      </c>
      <c r="W54" s="42">
        <f t="shared" si="5"/>
        <v>0.70921985815602839</v>
      </c>
      <c r="X54" s="42">
        <f t="shared" si="5"/>
        <v>0</v>
      </c>
      <c r="Y54" s="42"/>
      <c r="Z54" s="42">
        <f t="shared" si="6"/>
        <v>0</v>
      </c>
      <c r="AA54" s="42">
        <f t="shared" si="6"/>
        <v>0</v>
      </c>
      <c r="AB54" s="42">
        <f t="shared" si="6"/>
        <v>0</v>
      </c>
    </row>
    <row r="55" spans="1:28" x14ac:dyDescent="0.25">
      <c r="A55" s="1" t="s">
        <v>43</v>
      </c>
      <c r="B55" s="42">
        <f t="shared" si="0"/>
        <v>0</v>
      </c>
      <c r="C55" s="42">
        <f t="shared" si="0"/>
        <v>0</v>
      </c>
      <c r="D55" s="42">
        <f t="shared" si="0"/>
        <v>0</v>
      </c>
      <c r="E55" s="42"/>
      <c r="F55" s="42">
        <f t="shared" si="1"/>
        <v>0</v>
      </c>
      <c r="G55" s="42">
        <f t="shared" si="1"/>
        <v>0</v>
      </c>
      <c r="H55" s="42">
        <f t="shared" si="1"/>
        <v>0</v>
      </c>
      <c r="I55" s="42"/>
      <c r="J55" s="42">
        <f t="shared" si="2"/>
        <v>0</v>
      </c>
      <c r="K55" s="42">
        <f t="shared" si="2"/>
        <v>0</v>
      </c>
      <c r="L55" s="42">
        <f t="shared" si="2"/>
        <v>0</v>
      </c>
      <c r="M55" s="42"/>
      <c r="N55" s="42">
        <f t="shared" si="3"/>
        <v>0</v>
      </c>
      <c r="O55" s="42">
        <f t="shared" si="3"/>
        <v>0</v>
      </c>
      <c r="P55" s="42">
        <f t="shared" si="3"/>
        <v>0</v>
      </c>
      <c r="Q55" s="42"/>
      <c r="R55" s="42">
        <f t="shared" si="4"/>
        <v>0</v>
      </c>
      <c r="S55" s="42">
        <f t="shared" si="4"/>
        <v>0</v>
      </c>
      <c r="T55" s="42">
        <f t="shared" si="4"/>
        <v>0</v>
      </c>
      <c r="U55" s="42"/>
      <c r="V55" s="42">
        <f t="shared" si="5"/>
        <v>0</v>
      </c>
      <c r="W55" s="42">
        <f t="shared" si="5"/>
        <v>0</v>
      </c>
      <c r="X55" s="42">
        <f t="shared" si="5"/>
        <v>0</v>
      </c>
      <c r="Y55" s="42"/>
      <c r="Z55" s="42">
        <f t="shared" si="6"/>
        <v>0</v>
      </c>
      <c r="AA55" s="42">
        <f t="shared" si="6"/>
        <v>0</v>
      </c>
      <c r="AB55" s="42">
        <f t="shared" si="6"/>
        <v>0</v>
      </c>
    </row>
    <row r="56" spans="1:28" x14ac:dyDescent="0.25">
      <c r="A56" s="1" t="s">
        <v>44</v>
      </c>
      <c r="B56" s="42">
        <f t="shared" si="0"/>
        <v>0</v>
      </c>
      <c r="C56" s="42">
        <f t="shared" si="0"/>
        <v>0</v>
      </c>
      <c r="D56" s="42">
        <f t="shared" si="0"/>
        <v>0</v>
      </c>
      <c r="E56" s="42"/>
      <c r="F56" s="42">
        <f t="shared" si="1"/>
        <v>0</v>
      </c>
      <c r="G56" s="42">
        <f t="shared" si="1"/>
        <v>0</v>
      </c>
      <c r="H56" s="42">
        <f t="shared" si="1"/>
        <v>0</v>
      </c>
      <c r="I56" s="42"/>
      <c r="J56" s="42">
        <f t="shared" si="2"/>
        <v>0</v>
      </c>
      <c r="K56" s="42">
        <f t="shared" si="2"/>
        <v>0</v>
      </c>
      <c r="L56" s="42">
        <f t="shared" si="2"/>
        <v>0</v>
      </c>
      <c r="M56" s="42"/>
      <c r="N56" s="42">
        <f t="shared" si="3"/>
        <v>0</v>
      </c>
      <c r="O56" s="42">
        <f t="shared" si="3"/>
        <v>0</v>
      </c>
      <c r="P56" s="42">
        <f t="shared" si="3"/>
        <v>0</v>
      </c>
      <c r="Q56" s="42"/>
      <c r="R56" s="42">
        <f t="shared" si="4"/>
        <v>0</v>
      </c>
      <c r="S56" s="42">
        <f t="shared" si="4"/>
        <v>0</v>
      </c>
      <c r="T56" s="42">
        <f t="shared" si="4"/>
        <v>0</v>
      </c>
      <c r="U56" s="42"/>
      <c r="V56" s="42">
        <f t="shared" si="5"/>
        <v>0</v>
      </c>
      <c r="W56" s="42">
        <f t="shared" si="5"/>
        <v>0</v>
      </c>
      <c r="X56" s="42">
        <f t="shared" si="5"/>
        <v>0</v>
      </c>
      <c r="Y56" s="42"/>
      <c r="Z56" s="42">
        <f t="shared" si="6"/>
        <v>0</v>
      </c>
      <c r="AA56" s="42">
        <f t="shared" si="6"/>
        <v>0</v>
      </c>
      <c r="AB56" s="42">
        <f t="shared" si="6"/>
        <v>0</v>
      </c>
    </row>
    <row r="57" spans="1:28" x14ac:dyDescent="0.25">
      <c r="A57" s="1" t="s">
        <v>45</v>
      </c>
      <c r="B57" s="42" t="s">
        <v>6</v>
      </c>
      <c r="C57" s="42" t="s">
        <v>6</v>
      </c>
      <c r="D57" s="42" t="s">
        <v>6</v>
      </c>
      <c r="E57" s="42"/>
      <c r="F57" s="42" t="s">
        <v>6</v>
      </c>
      <c r="G57" s="42" t="s">
        <v>6</v>
      </c>
      <c r="H57" s="42" t="s">
        <v>6</v>
      </c>
      <c r="I57" s="42"/>
      <c r="J57" s="42" t="s">
        <v>6</v>
      </c>
      <c r="K57" s="42" t="s">
        <v>6</v>
      </c>
      <c r="L57" s="42" t="s">
        <v>6</v>
      </c>
      <c r="M57" s="42"/>
      <c r="N57" s="42" t="s">
        <v>6</v>
      </c>
      <c r="O57" s="42" t="s">
        <v>6</v>
      </c>
      <c r="P57" s="42" t="s">
        <v>6</v>
      </c>
      <c r="Q57" s="42"/>
      <c r="R57" s="42" t="s">
        <v>6</v>
      </c>
      <c r="S57" s="42" t="s">
        <v>6</v>
      </c>
      <c r="T57" s="42" t="s">
        <v>6</v>
      </c>
      <c r="U57" s="42"/>
      <c r="V57" s="42" t="s">
        <v>6</v>
      </c>
      <c r="W57" s="42" t="s">
        <v>6</v>
      </c>
      <c r="X57" s="42" t="s">
        <v>6</v>
      </c>
      <c r="Y57" s="42"/>
      <c r="Z57" s="42" t="s">
        <v>6</v>
      </c>
      <c r="AA57" s="42" t="s">
        <v>6</v>
      </c>
      <c r="AB57" s="42" t="s">
        <v>6</v>
      </c>
    </row>
    <row r="58" spans="1:28" x14ac:dyDescent="0.25">
      <c r="A58" s="1" t="s">
        <v>46</v>
      </c>
      <c r="B58" s="42">
        <f t="shared" si="0"/>
        <v>2.6609898882384245E-2</v>
      </c>
      <c r="C58" s="42">
        <f t="shared" si="0"/>
        <v>5.2576235541535225E-2</v>
      </c>
      <c r="D58" s="42">
        <f t="shared" si="0"/>
        <v>0</v>
      </c>
      <c r="E58" s="42"/>
      <c r="F58" s="42">
        <f t="shared" si="1"/>
        <v>0.14641288433382138</v>
      </c>
      <c r="G58" s="42">
        <f t="shared" si="1"/>
        <v>0.2770083102493075</v>
      </c>
      <c r="H58" s="42">
        <f t="shared" si="1"/>
        <v>0</v>
      </c>
      <c r="I58" s="42"/>
      <c r="J58" s="42">
        <f t="shared" si="2"/>
        <v>0</v>
      </c>
      <c r="K58" s="42">
        <f t="shared" si="2"/>
        <v>0</v>
      </c>
      <c r="L58" s="42">
        <f t="shared" si="2"/>
        <v>0</v>
      </c>
      <c r="M58" s="42"/>
      <c r="N58" s="42">
        <f t="shared" si="3"/>
        <v>0</v>
      </c>
      <c r="O58" s="42">
        <f t="shared" si="3"/>
        <v>0</v>
      </c>
      <c r="P58" s="42">
        <f t="shared" si="3"/>
        <v>0</v>
      </c>
      <c r="Q58" s="42"/>
      <c r="R58" s="42">
        <f t="shared" si="4"/>
        <v>0</v>
      </c>
      <c r="S58" s="42">
        <f t="shared" si="4"/>
        <v>0</v>
      </c>
      <c r="T58" s="42">
        <f t="shared" si="4"/>
        <v>0</v>
      </c>
      <c r="U58" s="42"/>
      <c r="V58" s="42">
        <f t="shared" si="5"/>
        <v>0</v>
      </c>
      <c r="W58" s="42">
        <f t="shared" si="5"/>
        <v>0</v>
      </c>
      <c r="X58" s="42">
        <f t="shared" si="5"/>
        <v>0</v>
      </c>
      <c r="Y58" s="42"/>
      <c r="Z58" s="42">
        <f t="shared" si="6"/>
        <v>0</v>
      </c>
      <c r="AA58" s="42">
        <f t="shared" si="6"/>
        <v>0</v>
      </c>
      <c r="AB58" s="42">
        <f t="shared" si="6"/>
        <v>0</v>
      </c>
    </row>
    <row r="59" spans="1:28" x14ac:dyDescent="0.25">
      <c r="A59" s="1" t="s">
        <v>47</v>
      </c>
      <c r="B59" s="42">
        <f t="shared" si="0"/>
        <v>0.11415525114155251</v>
      </c>
      <c r="C59" s="42">
        <f t="shared" si="0"/>
        <v>0.22421524663677131</v>
      </c>
      <c r="D59" s="42">
        <f t="shared" si="0"/>
        <v>0</v>
      </c>
      <c r="E59" s="42"/>
      <c r="F59" s="42">
        <f t="shared" si="1"/>
        <v>0</v>
      </c>
      <c r="G59" s="42">
        <f t="shared" si="1"/>
        <v>0</v>
      </c>
      <c r="H59" s="42">
        <f t="shared" si="1"/>
        <v>0</v>
      </c>
      <c r="I59" s="42"/>
      <c r="J59" s="42">
        <f t="shared" si="2"/>
        <v>0.59523809523809523</v>
      </c>
      <c r="K59" s="42">
        <f t="shared" si="2"/>
        <v>1.0869565217391304</v>
      </c>
      <c r="L59" s="42">
        <f t="shared" si="2"/>
        <v>0</v>
      </c>
      <c r="M59" s="42"/>
      <c r="N59" s="42">
        <f t="shared" si="3"/>
        <v>0</v>
      </c>
      <c r="O59" s="42">
        <f t="shared" si="3"/>
        <v>0</v>
      </c>
      <c r="P59" s="42">
        <f t="shared" si="3"/>
        <v>0</v>
      </c>
      <c r="Q59" s="42"/>
      <c r="R59" s="42">
        <f t="shared" si="4"/>
        <v>0</v>
      </c>
      <c r="S59" s="42">
        <f t="shared" si="4"/>
        <v>0</v>
      </c>
      <c r="T59" s="42">
        <f t="shared" si="4"/>
        <v>0</v>
      </c>
      <c r="U59" s="42"/>
      <c r="V59" s="42">
        <f t="shared" si="5"/>
        <v>0</v>
      </c>
      <c r="W59" s="42">
        <f t="shared" si="5"/>
        <v>0</v>
      </c>
      <c r="X59" s="42">
        <f t="shared" si="5"/>
        <v>0</v>
      </c>
      <c r="Y59" s="42"/>
      <c r="Z59" s="42">
        <f t="shared" si="6"/>
        <v>0</v>
      </c>
      <c r="AA59" s="42">
        <f t="shared" si="6"/>
        <v>0</v>
      </c>
      <c r="AB59" s="42">
        <f t="shared" si="6"/>
        <v>0</v>
      </c>
    </row>
    <row r="60" spans="1:28" x14ac:dyDescent="0.25">
      <c r="A60" s="1" t="s">
        <v>48</v>
      </c>
      <c r="B60" s="42">
        <f t="shared" si="0"/>
        <v>0</v>
      </c>
      <c r="C60" s="42">
        <f t="shared" si="0"/>
        <v>0</v>
      </c>
      <c r="D60" s="42">
        <f t="shared" si="0"/>
        <v>0</v>
      </c>
      <c r="E60" s="42"/>
      <c r="F60" s="42">
        <f t="shared" si="1"/>
        <v>0</v>
      </c>
      <c r="G60" s="42">
        <f t="shared" si="1"/>
        <v>0</v>
      </c>
      <c r="H60" s="42">
        <f t="shared" si="1"/>
        <v>0</v>
      </c>
      <c r="I60" s="42"/>
      <c r="J60" s="42">
        <f t="shared" si="2"/>
        <v>0</v>
      </c>
      <c r="K60" s="42">
        <f t="shared" si="2"/>
        <v>0</v>
      </c>
      <c r="L60" s="42">
        <f t="shared" si="2"/>
        <v>0</v>
      </c>
      <c r="M60" s="42"/>
      <c r="N60" s="42">
        <f t="shared" si="3"/>
        <v>0</v>
      </c>
      <c r="O60" s="42">
        <f t="shared" si="3"/>
        <v>0</v>
      </c>
      <c r="P60" s="42">
        <f t="shared" si="3"/>
        <v>0</v>
      </c>
      <c r="Q60" s="42"/>
      <c r="R60" s="42">
        <f t="shared" si="4"/>
        <v>0</v>
      </c>
      <c r="S60" s="42">
        <f t="shared" si="4"/>
        <v>0</v>
      </c>
      <c r="T60" s="42">
        <f t="shared" si="4"/>
        <v>0</v>
      </c>
      <c r="U60" s="42"/>
      <c r="V60" s="42">
        <f t="shared" si="5"/>
        <v>0</v>
      </c>
      <c r="W60" s="42">
        <f t="shared" si="5"/>
        <v>0</v>
      </c>
      <c r="X60" s="42">
        <f t="shared" si="5"/>
        <v>0</v>
      </c>
      <c r="Y60" s="42"/>
      <c r="Z60" s="42">
        <f t="shared" si="6"/>
        <v>0</v>
      </c>
      <c r="AA60" s="42">
        <f t="shared" si="6"/>
        <v>0</v>
      </c>
      <c r="AB60" s="42">
        <f t="shared" si="6"/>
        <v>0</v>
      </c>
    </row>
    <row r="61" spans="1:28" x14ac:dyDescent="0.25">
      <c r="A61" s="1" t="s">
        <v>49</v>
      </c>
      <c r="B61" s="42" t="s">
        <v>6</v>
      </c>
      <c r="C61" s="42" t="s">
        <v>6</v>
      </c>
      <c r="D61" s="42" t="s">
        <v>6</v>
      </c>
      <c r="E61" s="42"/>
      <c r="F61" s="42" t="s">
        <v>6</v>
      </c>
      <c r="G61" s="42" t="s">
        <v>6</v>
      </c>
      <c r="H61" s="42" t="s">
        <v>6</v>
      </c>
      <c r="I61" s="42"/>
      <c r="J61" s="42" t="s">
        <v>6</v>
      </c>
      <c r="K61" s="42" t="s">
        <v>6</v>
      </c>
      <c r="L61" s="42" t="s">
        <v>6</v>
      </c>
      <c r="M61" s="42"/>
      <c r="N61" s="42" t="s">
        <v>6</v>
      </c>
      <c r="O61" s="42" t="s">
        <v>6</v>
      </c>
      <c r="P61" s="42" t="s">
        <v>6</v>
      </c>
      <c r="Q61" s="42"/>
      <c r="R61" s="42" t="s">
        <v>6</v>
      </c>
      <c r="S61" s="42" t="s">
        <v>6</v>
      </c>
      <c r="T61" s="42" t="s">
        <v>6</v>
      </c>
      <c r="U61" s="42"/>
      <c r="V61" s="42" t="s">
        <v>6</v>
      </c>
      <c r="W61" s="42" t="s">
        <v>6</v>
      </c>
      <c r="X61" s="42" t="s">
        <v>6</v>
      </c>
      <c r="Y61" s="42"/>
      <c r="Z61" s="42" t="s">
        <v>6</v>
      </c>
      <c r="AA61" s="42" t="s">
        <v>6</v>
      </c>
      <c r="AB61" s="42" t="s">
        <v>6</v>
      </c>
    </row>
    <row r="62" spans="1:28" x14ac:dyDescent="0.25">
      <c r="A62" s="48" t="s">
        <v>50</v>
      </c>
      <c r="B62" s="42">
        <f t="shared" si="0"/>
        <v>7.5357950263752832E-2</v>
      </c>
      <c r="C62" s="42">
        <f t="shared" si="0"/>
        <v>0.1444043321299639</v>
      </c>
      <c r="D62" s="42">
        <f t="shared" si="0"/>
        <v>0</v>
      </c>
      <c r="E62" s="42"/>
      <c r="F62" s="42">
        <f t="shared" si="1"/>
        <v>0.44943820224719105</v>
      </c>
      <c r="G62" s="42">
        <f t="shared" si="1"/>
        <v>0.86580086580086579</v>
      </c>
      <c r="H62" s="42">
        <f t="shared" si="1"/>
        <v>0</v>
      </c>
      <c r="I62" s="42"/>
      <c r="J62" s="42">
        <f t="shared" si="2"/>
        <v>0</v>
      </c>
      <c r="K62" s="42">
        <f t="shared" si="2"/>
        <v>0</v>
      </c>
      <c r="L62" s="42">
        <f t="shared" si="2"/>
        <v>0</v>
      </c>
      <c r="M62" s="42"/>
      <c r="N62" s="42">
        <f t="shared" si="3"/>
        <v>0</v>
      </c>
      <c r="O62" s="42">
        <f t="shared" si="3"/>
        <v>0</v>
      </c>
      <c r="P62" s="42">
        <f t="shared" si="3"/>
        <v>0</v>
      </c>
      <c r="Q62" s="42"/>
      <c r="R62" s="42">
        <f t="shared" si="4"/>
        <v>0</v>
      </c>
      <c r="S62" s="42">
        <f t="shared" si="4"/>
        <v>0</v>
      </c>
      <c r="T62" s="42">
        <f t="shared" si="4"/>
        <v>0</v>
      </c>
      <c r="U62" s="42"/>
      <c r="V62" s="42">
        <f t="shared" si="5"/>
        <v>0</v>
      </c>
      <c r="W62" s="42">
        <f t="shared" si="5"/>
        <v>0</v>
      </c>
      <c r="X62" s="42">
        <f t="shared" si="5"/>
        <v>0</v>
      </c>
      <c r="Y62" s="42"/>
      <c r="Z62" s="42">
        <f t="shared" si="6"/>
        <v>0</v>
      </c>
      <c r="AA62" s="42">
        <f t="shared" si="6"/>
        <v>0</v>
      </c>
      <c r="AB62" s="42">
        <f t="shared" si="6"/>
        <v>0</v>
      </c>
    </row>
    <row r="63" spans="1:28" x14ac:dyDescent="0.25">
      <c r="A63" s="1" t="s">
        <v>51</v>
      </c>
      <c r="B63" s="42">
        <f t="shared" si="0"/>
        <v>0</v>
      </c>
      <c r="C63" s="42">
        <f t="shared" si="0"/>
        <v>0</v>
      </c>
      <c r="D63" s="42">
        <f t="shared" si="0"/>
        <v>0</v>
      </c>
      <c r="E63" s="42"/>
      <c r="F63" s="42">
        <f t="shared" si="1"/>
        <v>0</v>
      </c>
      <c r="G63" s="42">
        <f t="shared" si="1"/>
        <v>0</v>
      </c>
      <c r="H63" s="42">
        <f t="shared" si="1"/>
        <v>0</v>
      </c>
      <c r="I63" s="42"/>
      <c r="J63" s="42">
        <f t="shared" si="2"/>
        <v>0</v>
      </c>
      <c r="K63" s="42">
        <f t="shared" si="2"/>
        <v>0</v>
      </c>
      <c r="L63" s="42">
        <f t="shared" si="2"/>
        <v>0</v>
      </c>
      <c r="M63" s="42"/>
      <c r="N63" s="42">
        <f t="shared" si="3"/>
        <v>0</v>
      </c>
      <c r="O63" s="42">
        <f t="shared" si="3"/>
        <v>0</v>
      </c>
      <c r="P63" s="42">
        <f t="shared" si="3"/>
        <v>0</v>
      </c>
      <c r="Q63" s="42"/>
      <c r="R63" s="42">
        <f t="shared" si="4"/>
        <v>0</v>
      </c>
      <c r="S63" s="42">
        <f t="shared" si="4"/>
        <v>0</v>
      </c>
      <c r="T63" s="42">
        <f t="shared" si="4"/>
        <v>0</v>
      </c>
      <c r="U63" s="42"/>
      <c r="V63" s="42">
        <f t="shared" si="5"/>
        <v>0</v>
      </c>
      <c r="W63" s="42">
        <f t="shared" si="5"/>
        <v>0</v>
      </c>
      <c r="X63" s="42">
        <f t="shared" si="5"/>
        <v>0</v>
      </c>
      <c r="Y63" s="42"/>
      <c r="Z63" s="42">
        <f t="shared" si="6"/>
        <v>0</v>
      </c>
      <c r="AA63" s="42">
        <f t="shared" si="6"/>
        <v>0</v>
      </c>
      <c r="AB63" s="42">
        <f t="shared" si="6"/>
        <v>0</v>
      </c>
    </row>
    <row r="64" spans="1:28" x14ac:dyDescent="0.25">
      <c r="A64" s="1" t="s">
        <v>52</v>
      </c>
      <c r="B64" s="42">
        <f t="shared" si="0"/>
        <v>8.3430669113966294E-2</v>
      </c>
      <c r="C64" s="42">
        <f t="shared" si="0"/>
        <v>6.5104166666666657E-2</v>
      </c>
      <c r="D64" s="42">
        <f t="shared" si="0"/>
        <v>0.10270455323519344</v>
      </c>
      <c r="E64" s="42"/>
      <c r="F64" s="42">
        <f t="shared" si="1"/>
        <v>0.10111223458038424</v>
      </c>
      <c r="G64" s="42">
        <f t="shared" si="1"/>
        <v>0</v>
      </c>
      <c r="H64" s="42">
        <f t="shared" si="1"/>
        <v>0.20449897750511251</v>
      </c>
      <c r="I64" s="42"/>
      <c r="J64" s="42">
        <f t="shared" si="2"/>
        <v>9.7943192948090105E-2</v>
      </c>
      <c r="K64" s="42">
        <f t="shared" si="2"/>
        <v>0</v>
      </c>
      <c r="L64" s="42">
        <f t="shared" si="2"/>
        <v>0.2074688796680498</v>
      </c>
      <c r="M64" s="42"/>
      <c r="N64" s="42">
        <f t="shared" si="3"/>
        <v>0.18744142455482662</v>
      </c>
      <c r="O64" s="42">
        <f t="shared" si="3"/>
        <v>0.18656716417910446</v>
      </c>
      <c r="P64" s="42">
        <f t="shared" si="3"/>
        <v>0.18832391713747645</v>
      </c>
      <c r="Q64" s="42"/>
      <c r="R64" s="42">
        <f t="shared" si="4"/>
        <v>0</v>
      </c>
      <c r="S64" s="42">
        <f t="shared" si="4"/>
        <v>0</v>
      </c>
      <c r="T64" s="42">
        <f t="shared" si="4"/>
        <v>0</v>
      </c>
      <c r="U64" s="42"/>
      <c r="V64" s="42">
        <f t="shared" si="5"/>
        <v>0</v>
      </c>
      <c r="W64" s="42">
        <f t="shared" si="5"/>
        <v>0</v>
      </c>
      <c r="X64" s="42">
        <f t="shared" si="5"/>
        <v>0</v>
      </c>
      <c r="Y64" s="42"/>
      <c r="Z64" s="42">
        <f t="shared" si="6"/>
        <v>9.7847358121330719E-2</v>
      </c>
      <c r="AA64" s="42">
        <f t="shared" si="6"/>
        <v>0.19493177387914229</v>
      </c>
      <c r="AB64" s="42">
        <f t="shared" si="6"/>
        <v>0</v>
      </c>
    </row>
    <row r="65" spans="1:28" x14ac:dyDescent="0.25">
      <c r="A65" s="1" t="s">
        <v>53</v>
      </c>
      <c r="B65" s="42">
        <f t="shared" si="0"/>
        <v>0</v>
      </c>
      <c r="C65" s="42">
        <f t="shared" si="0"/>
        <v>0</v>
      </c>
      <c r="D65" s="42">
        <f t="shared" si="0"/>
        <v>0</v>
      </c>
      <c r="E65" s="42"/>
      <c r="F65" s="42">
        <f t="shared" si="1"/>
        <v>0</v>
      </c>
      <c r="G65" s="42">
        <f t="shared" si="1"/>
        <v>0</v>
      </c>
      <c r="H65" s="42">
        <v>0</v>
      </c>
      <c r="I65" s="42"/>
      <c r="J65" s="42">
        <f t="shared" si="2"/>
        <v>0</v>
      </c>
      <c r="K65" s="42">
        <f t="shared" si="2"/>
        <v>0</v>
      </c>
      <c r="L65" s="42">
        <f t="shared" si="2"/>
        <v>0</v>
      </c>
      <c r="M65" s="42"/>
      <c r="N65" s="42">
        <f t="shared" si="3"/>
        <v>0</v>
      </c>
      <c r="O65" s="42">
        <f t="shared" si="3"/>
        <v>0</v>
      </c>
      <c r="P65" s="42">
        <f t="shared" si="3"/>
        <v>0</v>
      </c>
      <c r="Q65" s="42"/>
      <c r="R65" s="42">
        <f t="shared" si="4"/>
        <v>0</v>
      </c>
      <c r="S65" s="42">
        <f t="shared" si="4"/>
        <v>0</v>
      </c>
      <c r="T65" s="42">
        <f t="shared" si="4"/>
        <v>0</v>
      </c>
      <c r="U65" s="42"/>
      <c r="V65" s="42">
        <f t="shared" si="5"/>
        <v>0</v>
      </c>
      <c r="W65" s="42">
        <f t="shared" si="5"/>
        <v>0</v>
      </c>
      <c r="X65" s="42">
        <f t="shared" si="5"/>
        <v>0</v>
      </c>
      <c r="Y65" s="42"/>
      <c r="Z65" s="42">
        <f t="shared" si="6"/>
        <v>0</v>
      </c>
      <c r="AA65" s="42">
        <f t="shared" si="6"/>
        <v>0</v>
      </c>
      <c r="AB65" s="42">
        <f t="shared" si="6"/>
        <v>0</v>
      </c>
    </row>
    <row r="66" spans="1:28" x14ac:dyDescent="0.25">
      <c r="A66" s="1" t="s">
        <v>54</v>
      </c>
      <c r="B66" s="42">
        <f t="shared" si="0"/>
        <v>0</v>
      </c>
      <c r="C66" s="42">
        <f t="shared" si="0"/>
        <v>0</v>
      </c>
      <c r="D66" s="42">
        <f t="shared" si="0"/>
        <v>0</v>
      </c>
      <c r="E66" s="42"/>
      <c r="F66" s="42">
        <f t="shared" si="1"/>
        <v>0</v>
      </c>
      <c r="G66" s="42">
        <f t="shared" si="1"/>
        <v>0</v>
      </c>
      <c r="H66" s="42">
        <f t="shared" si="1"/>
        <v>0</v>
      </c>
      <c r="I66" s="42"/>
      <c r="J66" s="42">
        <f t="shared" si="2"/>
        <v>0</v>
      </c>
      <c r="K66" s="42">
        <f t="shared" si="2"/>
        <v>0</v>
      </c>
      <c r="L66" s="42">
        <f t="shared" si="2"/>
        <v>0</v>
      </c>
      <c r="M66" s="42"/>
      <c r="N66" s="42">
        <f t="shared" si="3"/>
        <v>0</v>
      </c>
      <c r="O66" s="42">
        <f t="shared" si="3"/>
        <v>0</v>
      </c>
      <c r="P66" s="42">
        <f t="shared" si="3"/>
        <v>0</v>
      </c>
      <c r="Q66" s="42"/>
      <c r="R66" s="42">
        <f t="shared" si="4"/>
        <v>0</v>
      </c>
      <c r="S66" s="42">
        <f t="shared" si="4"/>
        <v>0</v>
      </c>
      <c r="T66" s="42">
        <f t="shared" si="4"/>
        <v>0</v>
      </c>
      <c r="U66" s="42"/>
      <c r="V66" s="42">
        <f t="shared" si="5"/>
        <v>0</v>
      </c>
      <c r="W66" s="42">
        <f t="shared" si="5"/>
        <v>0</v>
      </c>
      <c r="X66" s="42">
        <f t="shared" si="5"/>
        <v>0</v>
      </c>
      <c r="Y66" s="42"/>
      <c r="Z66" s="42">
        <f t="shared" si="6"/>
        <v>0</v>
      </c>
      <c r="AA66" s="42">
        <f t="shared" si="6"/>
        <v>0</v>
      </c>
      <c r="AB66" s="42">
        <f t="shared" si="6"/>
        <v>0</v>
      </c>
    </row>
    <row r="67" spans="1:28" x14ac:dyDescent="0.25">
      <c r="A67" s="1" t="s">
        <v>55</v>
      </c>
      <c r="B67" s="42">
        <f t="shared" ref="B67:D76" si="7">+B27/AH27*100</f>
        <v>0.24630541871921183</v>
      </c>
      <c r="C67" s="42">
        <f t="shared" si="7"/>
        <v>0.49751243781094528</v>
      </c>
      <c r="D67" s="42">
        <f t="shared" si="7"/>
        <v>0</v>
      </c>
      <c r="E67" s="42"/>
      <c r="F67" s="42">
        <f t="shared" ref="F67:H76" si="8">+F27/AL27*100</f>
        <v>0</v>
      </c>
      <c r="G67" s="42">
        <f t="shared" si="8"/>
        <v>0</v>
      </c>
      <c r="H67" s="42">
        <f t="shared" si="8"/>
        <v>0</v>
      </c>
      <c r="I67" s="42"/>
      <c r="J67" s="42">
        <f t="shared" ref="J67:L76" si="9">+J27/AP27*100</f>
        <v>0</v>
      </c>
      <c r="K67" s="42">
        <f t="shared" si="9"/>
        <v>0</v>
      </c>
      <c r="L67" s="42">
        <f t="shared" si="9"/>
        <v>0</v>
      </c>
      <c r="M67" s="42"/>
      <c r="N67" s="42">
        <f t="shared" ref="N67:P76" si="10">+N27/AT27*100</f>
        <v>0</v>
      </c>
      <c r="O67" s="42">
        <f t="shared" si="10"/>
        <v>0</v>
      </c>
      <c r="P67" s="42">
        <f t="shared" si="10"/>
        <v>0</v>
      </c>
      <c r="Q67" s="42"/>
      <c r="R67" s="42">
        <f t="shared" ref="R67:T76" si="11">+R27/AX27*100</f>
        <v>0</v>
      </c>
      <c r="S67" s="42">
        <f t="shared" si="11"/>
        <v>0</v>
      </c>
      <c r="T67" s="42">
        <f t="shared" si="11"/>
        <v>0</v>
      </c>
      <c r="U67" s="42"/>
      <c r="V67" s="42">
        <f t="shared" ref="V67:X76" si="12">+V27/BB27*100</f>
        <v>1.2820512820512819</v>
      </c>
      <c r="W67" s="42">
        <f t="shared" si="12"/>
        <v>2.3255813953488373</v>
      </c>
      <c r="X67" s="42">
        <f t="shared" si="12"/>
        <v>0</v>
      </c>
      <c r="Y67" s="42"/>
      <c r="Z67" s="42">
        <f t="shared" ref="Z67:AB76" si="13">+Z27/BF27*100</f>
        <v>0</v>
      </c>
      <c r="AA67" s="42">
        <f t="shared" si="13"/>
        <v>0</v>
      </c>
      <c r="AB67" s="42">
        <f t="shared" si="13"/>
        <v>0</v>
      </c>
    </row>
    <row r="68" spans="1:28" x14ac:dyDescent="0.25">
      <c r="A68" s="1" t="s">
        <v>56</v>
      </c>
      <c r="B68" s="42">
        <f t="shared" si="7"/>
        <v>0</v>
      </c>
      <c r="C68" s="42">
        <f t="shared" si="7"/>
        <v>0</v>
      </c>
      <c r="D68" s="42">
        <f t="shared" si="7"/>
        <v>0</v>
      </c>
      <c r="E68" s="42"/>
      <c r="F68" s="42">
        <f t="shared" si="8"/>
        <v>0</v>
      </c>
      <c r="G68" s="42">
        <f t="shared" si="8"/>
        <v>0</v>
      </c>
      <c r="H68" s="42">
        <f t="shared" si="8"/>
        <v>0</v>
      </c>
      <c r="I68" s="42"/>
      <c r="J68" s="42">
        <f t="shared" si="9"/>
        <v>0</v>
      </c>
      <c r="K68" s="42">
        <f t="shared" si="9"/>
        <v>0</v>
      </c>
      <c r="L68" s="42">
        <f t="shared" si="9"/>
        <v>0</v>
      </c>
      <c r="M68" s="42"/>
      <c r="N68" s="42">
        <f t="shared" si="10"/>
        <v>0</v>
      </c>
      <c r="O68" s="42">
        <f t="shared" si="10"/>
        <v>0</v>
      </c>
      <c r="P68" s="42">
        <f t="shared" si="10"/>
        <v>0</v>
      </c>
      <c r="Q68" s="42"/>
      <c r="R68" s="42">
        <f t="shared" si="11"/>
        <v>0</v>
      </c>
      <c r="S68" s="42">
        <f t="shared" si="11"/>
        <v>0</v>
      </c>
      <c r="T68" s="42">
        <f t="shared" si="11"/>
        <v>0</v>
      </c>
      <c r="U68" s="42"/>
      <c r="V68" s="42">
        <f t="shared" si="12"/>
        <v>0</v>
      </c>
      <c r="W68" s="42">
        <f t="shared" si="12"/>
        <v>0</v>
      </c>
      <c r="X68" s="42">
        <f t="shared" si="12"/>
        <v>0</v>
      </c>
      <c r="Y68" s="42"/>
      <c r="Z68" s="42">
        <f t="shared" si="13"/>
        <v>0</v>
      </c>
      <c r="AA68" s="42">
        <f t="shared" si="13"/>
        <v>0</v>
      </c>
      <c r="AB68" s="42">
        <f t="shared" si="13"/>
        <v>0</v>
      </c>
    </row>
    <row r="69" spans="1:28" x14ac:dyDescent="0.25">
      <c r="A69" s="1" t="s">
        <v>57</v>
      </c>
      <c r="B69" s="42">
        <f t="shared" si="7"/>
        <v>0</v>
      </c>
      <c r="C69" s="42">
        <f t="shared" si="7"/>
        <v>0</v>
      </c>
      <c r="D69" s="42">
        <f t="shared" si="7"/>
        <v>0</v>
      </c>
      <c r="E69" s="42"/>
      <c r="F69" s="42">
        <f t="shared" si="8"/>
        <v>0</v>
      </c>
      <c r="G69" s="42">
        <f t="shared" si="8"/>
        <v>0</v>
      </c>
      <c r="H69" s="42">
        <f t="shared" si="8"/>
        <v>0</v>
      </c>
      <c r="I69" s="42"/>
      <c r="J69" s="42">
        <f t="shared" si="9"/>
        <v>0</v>
      </c>
      <c r="K69" s="42">
        <f t="shared" si="9"/>
        <v>0</v>
      </c>
      <c r="L69" s="42">
        <f t="shared" si="9"/>
        <v>0</v>
      </c>
      <c r="M69" s="42"/>
      <c r="N69" s="42">
        <f t="shared" si="10"/>
        <v>0</v>
      </c>
      <c r="O69" s="42">
        <f t="shared" si="10"/>
        <v>0</v>
      </c>
      <c r="P69" s="42">
        <f t="shared" si="10"/>
        <v>0</v>
      </c>
      <c r="Q69" s="42"/>
      <c r="R69" s="42">
        <f t="shared" si="11"/>
        <v>0</v>
      </c>
      <c r="S69" s="42">
        <f t="shared" si="11"/>
        <v>0</v>
      </c>
      <c r="T69" s="42">
        <f t="shared" si="11"/>
        <v>0</v>
      </c>
      <c r="U69" s="42"/>
      <c r="V69" s="42">
        <f t="shared" si="12"/>
        <v>0</v>
      </c>
      <c r="W69" s="42">
        <f t="shared" si="12"/>
        <v>0</v>
      </c>
      <c r="X69" s="42">
        <f t="shared" si="12"/>
        <v>0</v>
      </c>
      <c r="Y69" s="42"/>
      <c r="Z69" s="42">
        <f t="shared" si="13"/>
        <v>0</v>
      </c>
      <c r="AA69" s="42">
        <f t="shared" si="13"/>
        <v>0</v>
      </c>
      <c r="AB69" s="42">
        <f t="shared" si="13"/>
        <v>0</v>
      </c>
    </row>
    <row r="70" spans="1:28" x14ac:dyDescent="0.25">
      <c r="A70" s="1" t="s">
        <v>58</v>
      </c>
      <c r="B70" s="42">
        <f t="shared" si="7"/>
        <v>0.23696682464454977</v>
      </c>
      <c r="C70" s="42">
        <f t="shared" si="7"/>
        <v>0.46620046620046618</v>
      </c>
      <c r="D70" s="42">
        <f t="shared" si="7"/>
        <v>0</v>
      </c>
      <c r="E70" s="42"/>
      <c r="F70" s="42">
        <f t="shared" si="8"/>
        <v>0.66666666666666674</v>
      </c>
      <c r="G70" s="42">
        <f t="shared" si="8"/>
        <v>1.2658227848101267</v>
      </c>
      <c r="H70" s="42">
        <f t="shared" si="8"/>
        <v>0</v>
      </c>
      <c r="I70" s="42"/>
      <c r="J70" s="42">
        <f t="shared" si="9"/>
        <v>0.65359477124183007</v>
      </c>
      <c r="K70" s="42">
        <f t="shared" si="9"/>
        <v>1.2345679012345678</v>
      </c>
      <c r="L70" s="42">
        <f t="shared" si="9"/>
        <v>0</v>
      </c>
      <c r="M70" s="42"/>
      <c r="N70" s="42">
        <f t="shared" si="10"/>
        <v>0</v>
      </c>
      <c r="O70" s="42">
        <f t="shared" si="10"/>
        <v>0</v>
      </c>
      <c r="P70" s="42">
        <f t="shared" si="10"/>
        <v>0</v>
      </c>
      <c r="Q70" s="42"/>
      <c r="R70" s="42">
        <f t="shared" si="11"/>
        <v>0</v>
      </c>
      <c r="S70" s="42">
        <f t="shared" si="11"/>
        <v>0</v>
      </c>
      <c r="T70" s="42">
        <f t="shared" si="11"/>
        <v>0</v>
      </c>
      <c r="U70" s="42"/>
      <c r="V70" s="42">
        <f t="shared" si="12"/>
        <v>0</v>
      </c>
      <c r="W70" s="42">
        <f t="shared" si="12"/>
        <v>0</v>
      </c>
      <c r="X70" s="42">
        <f t="shared" si="12"/>
        <v>0</v>
      </c>
      <c r="Y70" s="42"/>
      <c r="Z70" s="42">
        <f t="shared" si="13"/>
        <v>0</v>
      </c>
      <c r="AA70" s="42">
        <f t="shared" si="13"/>
        <v>0</v>
      </c>
      <c r="AB70" s="42">
        <f t="shared" si="13"/>
        <v>0</v>
      </c>
    </row>
    <row r="71" spans="1:28" x14ac:dyDescent="0.25">
      <c r="A71" s="1" t="s">
        <v>59</v>
      </c>
      <c r="B71" s="42">
        <f t="shared" si="7"/>
        <v>0</v>
      </c>
      <c r="C71" s="42">
        <f t="shared" si="7"/>
        <v>0</v>
      </c>
      <c r="D71" s="42">
        <f t="shared" si="7"/>
        <v>0</v>
      </c>
      <c r="E71" s="42"/>
      <c r="F71" s="42">
        <f t="shared" si="8"/>
        <v>0</v>
      </c>
      <c r="G71" s="42">
        <f t="shared" si="8"/>
        <v>0</v>
      </c>
      <c r="H71" s="42">
        <f t="shared" si="8"/>
        <v>0</v>
      </c>
      <c r="I71" s="42"/>
      <c r="J71" s="42">
        <f t="shared" si="9"/>
        <v>0</v>
      </c>
      <c r="K71" s="42">
        <f t="shared" si="9"/>
        <v>0</v>
      </c>
      <c r="L71" s="42">
        <f t="shared" si="9"/>
        <v>0</v>
      </c>
      <c r="M71" s="42"/>
      <c r="N71" s="42">
        <f t="shared" si="10"/>
        <v>0</v>
      </c>
      <c r="O71" s="42">
        <f t="shared" si="10"/>
        <v>0</v>
      </c>
      <c r="P71" s="42">
        <f t="shared" si="10"/>
        <v>0</v>
      </c>
      <c r="Q71" s="42"/>
      <c r="R71" s="42">
        <f t="shared" si="11"/>
        <v>0</v>
      </c>
      <c r="S71" s="42">
        <f t="shared" si="11"/>
        <v>0</v>
      </c>
      <c r="T71" s="42">
        <f t="shared" si="11"/>
        <v>0</v>
      </c>
      <c r="U71" s="42"/>
      <c r="V71" s="42">
        <f t="shared" si="12"/>
        <v>0</v>
      </c>
      <c r="W71" s="42">
        <f t="shared" si="12"/>
        <v>0</v>
      </c>
      <c r="X71" s="42">
        <f t="shared" si="12"/>
        <v>0</v>
      </c>
      <c r="Y71" s="42"/>
      <c r="Z71" s="42">
        <f t="shared" si="13"/>
        <v>0</v>
      </c>
      <c r="AA71" s="42">
        <f t="shared" si="13"/>
        <v>0</v>
      </c>
      <c r="AB71" s="42">
        <f t="shared" si="13"/>
        <v>0</v>
      </c>
    </row>
    <row r="72" spans="1:28" x14ac:dyDescent="0.25">
      <c r="A72" s="1" t="s">
        <v>60</v>
      </c>
      <c r="B72" s="42">
        <f t="shared" si="7"/>
        <v>0.44052863436123352</v>
      </c>
      <c r="C72" s="42">
        <f t="shared" si="7"/>
        <v>0.45871559633027525</v>
      </c>
      <c r="D72" s="42">
        <f t="shared" si="7"/>
        <v>0.42372881355932202</v>
      </c>
      <c r="E72" s="42"/>
      <c r="F72" s="42">
        <f t="shared" si="8"/>
        <v>0</v>
      </c>
      <c r="G72" s="42">
        <f t="shared" si="8"/>
        <v>0</v>
      </c>
      <c r="H72" s="42">
        <f t="shared" si="8"/>
        <v>0</v>
      </c>
      <c r="I72" s="42"/>
      <c r="J72" s="42">
        <f t="shared" si="9"/>
        <v>1.1764705882352942</v>
      </c>
      <c r="K72" s="42">
        <f t="shared" si="9"/>
        <v>0</v>
      </c>
      <c r="L72" s="42">
        <f t="shared" si="9"/>
        <v>2.3255813953488373</v>
      </c>
      <c r="M72" s="42"/>
      <c r="N72" s="42">
        <f t="shared" si="10"/>
        <v>0</v>
      </c>
      <c r="O72" s="42">
        <f t="shared" si="10"/>
        <v>0</v>
      </c>
      <c r="P72" s="42">
        <f t="shared" si="10"/>
        <v>0</v>
      </c>
      <c r="Q72" s="42"/>
      <c r="R72" s="42">
        <f t="shared" si="11"/>
        <v>0</v>
      </c>
      <c r="S72" s="42">
        <f t="shared" si="11"/>
        <v>0</v>
      </c>
      <c r="T72" s="42">
        <f t="shared" si="11"/>
        <v>0</v>
      </c>
      <c r="U72" s="42"/>
      <c r="V72" s="42">
        <f t="shared" si="12"/>
        <v>1.3698630136986301</v>
      </c>
      <c r="W72" s="42">
        <f t="shared" si="12"/>
        <v>3.225806451612903</v>
      </c>
      <c r="X72" s="42">
        <f t="shared" si="12"/>
        <v>0</v>
      </c>
      <c r="Y72" s="42"/>
      <c r="Z72" s="42">
        <f t="shared" si="13"/>
        <v>0</v>
      </c>
      <c r="AA72" s="42">
        <f t="shared" si="13"/>
        <v>0</v>
      </c>
      <c r="AB72" s="42">
        <f t="shared" si="13"/>
        <v>0</v>
      </c>
    </row>
    <row r="73" spans="1:28" x14ac:dyDescent="0.25">
      <c r="A73" s="1" t="s">
        <v>61</v>
      </c>
      <c r="B73" s="42">
        <f t="shared" si="7"/>
        <v>0</v>
      </c>
      <c r="C73" s="42">
        <f t="shared" si="7"/>
        <v>0</v>
      </c>
      <c r="D73" s="42">
        <f t="shared" si="7"/>
        <v>0</v>
      </c>
      <c r="E73" s="42"/>
      <c r="F73" s="42">
        <f t="shared" si="8"/>
        <v>0</v>
      </c>
      <c r="G73" s="42">
        <f t="shared" si="8"/>
        <v>0</v>
      </c>
      <c r="H73" s="42">
        <f t="shared" si="8"/>
        <v>0</v>
      </c>
      <c r="I73" s="42"/>
      <c r="J73" s="42">
        <f t="shared" si="9"/>
        <v>0</v>
      </c>
      <c r="K73" s="42">
        <f t="shared" si="9"/>
        <v>0</v>
      </c>
      <c r="L73" s="42">
        <f t="shared" si="9"/>
        <v>0</v>
      </c>
      <c r="M73" s="42"/>
      <c r="N73" s="42">
        <f t="shared" si="10"/>
        <v>0</v>
      </c>
      <c r="O73" s="42">
        <f t="shared" si="10"/>
        <v>0</v>
      </c>
      <c r="P73" s="42">
        <f t="shared" si="10"/>
        <v>0</v>
      </c>
      <c r="Q73" s="42"/>
      <c r="R73" s="42">
        <f t="shared" si="11"/>
        <v>0</v>
      </c>
      <c r="S73" s="42">
        <f t="shared" si="11"/>
        <v>0</v>
      </c>
      <c r="T73" s="42">
        <f t="shared" si="11"/>
        <v>0</v>
      </c>
      <c r="U73" s="42"/>
      <c r="V73" s="42">
        <f t="shared" si="12"/>
        <v>0</v>
      </c>
      <c r="W73" s="42">
        <f t="shared" si="12"/>
        <v>0</v>
      </c>
      <c r="X73" s="42">
        <f t="shared" si="12"/>
        <v>0</v>
      </c>
      <c r="Y73" s="42"/>
      <c r="Z73" s="42">
        <f t="shared" si="13"/>
        <v>0</v>
      </c>
      <c r="AA73" s="42">
        <f t="shared" si="13"/>
        <v>0</v>
      </c>
      <c r="AB73" s="42">
        <f t="shared" si="13"/>
        <v>0</v>
      </c>
    </row>
    <row r="74" spans="1:28" x14ac:dyDescent="0.25">
      <c r="A74" s="1" t="s">
        <v>62</v>
      </c>
      <c r="B74" s="42">
        <f t="shared" si="7"/>
        <v>0</v>
      </c>
      <c r="C74" s="42">
        <f t="shared" si="7"/>
        <v>0</v>
      </c>
      <c r="D74" s="42">
        <f t="shared" si="7"/>
        <v>0</v>
      </c>
      <c r="E74" s="42"/>
      <c r="F74" s="42">
        <f t="shared" si="8"/>
        <v>0</v>
      </c>
      <c r="G74" s="42">
        <f t="shared" si="8"/>
        <v>0</v>
      </c>
      <c r="H74" s="42">
        <f t="shared" si="8"/>
        <v>0</v>
      </c>
      <c r="I74" s="42"/>
      <c r="J74" s="42">
        <f t="shared" si="9"/>
        <v>0</v>
      </c>
      <c r="K74" s="42">
        <f t="shared" si="9"/>
        <v>0</v>
      </c>
      <c r="L74" s="42">
        <f t="shared" si="9"/>
        <v>0</v>
      </c>
      <c r="M74" s="42"/>
      <c r="N74" s="42">
        <f t="shared" si="10"/>
        <v>0</v>
      </c>
      <c r="O74" s="42">
        <f t="shared" si="10"/>
        <v>0</v>
      </c>
      <c r="P74" s="42">
        <f t="shared" si="10"/>
        <v>0</v>
      </c>
      <c r="Q74" s="42"/>
      <c r="R74" s="42">
        <f t="shared" si="11"/>
        <v>0</v>
      </c>
      <c r="S74" s="42">
        <f t="shared" si="11"/>
        <v>0</v>
      </c>
      <c r="T74" s="42">
        <f t="shared" si="11"/>
        <v>0</v>
      </c>
      <c r="U74" s="42"/>
      <c r="V74" s="42">
        <f t="shared" si="12"/>
        <v>0</v>
      </c>
      <c r="W74" s="42">
        <f t="shared" si="12"/>
        <v>0</v>
      </c>
      <c r="X74" s="42">
        <f t="shared" si="12"/>
        <v>0</v>
      </c>
      <c r="Y74" s="42"/>
      <c r="Z74" s="42">
        <f t="shared" si="13"/>
        <v>0</v>
      </c>
      <c r="AA74" s="42">
        <f t="shared" si="13"/>
        <v>0</v>
      </c>
      <c r="AB74" s="42">
        <f t="shared" si="13"/>
        <v>0</v>
      </c>
    </row>
    <row r="75" spans="1:28" x14ac:dyDescent="0.25">
      <c r="A75" s="1" t="s">
        <v>63</v>
      </c>
      <c r="B75" s="42">
        <f t="shared" si="7"/>
        <v>0</v>
      </c>
      <c r="C75" s="42">
        <f t="shared" si="7"/>
        <v>0</v>
      </c>
      <c r="D75" s="42">
        <f t="shared" si="7"/>
        <v>0</v>
      </c>
      <c r="E75" s="42"/>
      <c r="F75" s="42">
        <f t="shared" si="8"/>
        <v>0</v>
      </c>
      <c r="G75" s="42">
        <f t="shared" si="8"/>
        <v>0</v>
      </c>
      <c r="H75" s="42">
        <f t="shared" si="8"/>
        <v>0</v>
      </c>
      <c r="I75" s="42"/>
      <c r="J75" s="42">
        <f t="shared" si="9"/>
        <v>0</v>
      </c>
      <c r="K75" s="42">
        <f t="shared" si="9"/>
        <v>0</v>
      </c>
      <c r="L75" s="42">
        <f t="shared" si="9"/>
        <v>0</v>
      </c>
      <c r="M75" s="42"/>
      <c r="N75" s="42">
        <f t="shared" si="10"/>
        <v>0</v>
      </c>
      <c r="O75" s="42">
        <f t="shared" si="10"/>
        <v>0</v>
      </c>
      <c r="P75" s="42">
        <f t="shared" si="10"/>
        <v>0</v>
      </c>
      <c r="Q75" s="42"/>
      <c r="R75" s="42">
        <f t="shared" si="11"/>
        <v>0</v>
      </c>
      <c r="S75" s="42">
        <f t="shared" si="11"/>
        <v>0</v>
      </c>
      <c r="T75" s="42">
        <f t="shared" si="11"/>
        <v>0</v>
      </c>
      <c r="U75" s="42"/>
      <c r="V75" s="42">
        <f t="shared" si="12"/>
        <v>0</v>
      </c>
      <c r="W75" s="42">
        <f t="shared" si="12"/>
        <v>0</v>
      </c>
      <c r="X75" s="42">
        <f t="shared" si="12"/>
        <v>0</v>
      </c>
      <c r="Y75" s="42"/>
      <c r="Z75" s="42">
        <f t="shared" si="13"/>
        <v>0</v>
      </c>
      <c r="AA75" s="42">
        <f t="shared" si="13"/>
        <v>0</v>
      </c>
      <c r="AB75" s="42">
        <f t="shared" si="13"/>
        <v>0</v>
      </c>
    </row>
    <row r="76" spans="1:28" x14ac:dyDescent="0.25">
      <c r="A76" s="1" t="s">
        <v>64</v>
      </c>
      <c r="B76" s="42">
        <f t="shared" si="7"/>
        <v>0</v>
      </c>
      <c r="C76" s="42">
        <f t="shared" si="7"/>
        <v>0</v>
      </c>
      <c r="D76" s="42">
        <f t="shared" si="7"/>
        <v>0</v>
      </c>
      <c r="E76" s="42"/>
      <c r="F76" s="42">
        <f t="shared" si="8"/>
        <v>0</v>
      </c>
      <c r="G76" s="42">
        <f t="shared" si="8"/>
        <v>0</v>
      </c>
      <c r="H76" s="42">
        <f t="shared" si="8"/>
        <v>0</v>
      </c>
      <c r="I76" s="42"/>
      <c r="J76" s="42">
        <f t="shared" si="9"/>
        <v>0</v>
      </c>
      <c r="K76" s="42">
        <f t="shared" si="9"/>
        <v>0</v>
      </c>
      <c r="L76" s="42">
        <f t="shared" si="9"/>
        <v>0</v>
      </c>
      <c r="M76" s="42"/>
      <c r="N76" s="42">
        <f t="shared" si="10"/>
        <v>0</v>
      </c>
      <c r="O76" s="42">
        <f t="shared" si="10"/>
        <v>0</v>
      </c>
      <c r="P76" s="42">
        <f t="shared" si="10"/>
        <v>0</v>
      </c>
      <c r="Q76" s="42"/>
      <c r="R76" s="42">
        <f t="shared" si="11"/>
        <v>0</v>
      </c>
      <c r="S76" s="42">
        <f t="shared" si="11"/>
        <v>0</v>
      </c>
      <c r="T76" s="42">
        <f t="shared" si="11"/>
        <v>0</v>
      </c>
      <c r="U76" s="42"/>
      <c r="V76" s="42">
        <f t="shared" si="12"/>
        <v>0</v>
      </c>
      <c r="W76" s="42">
        <f t="shared" si="12"/>
        <v>0</v>
      </c>
      <c r="X76" s="42">
        <f t="shared" si="12"/>
        <v>0</v>
      </c>
      <c r="Y76" s="42"/>
      <c r="Z76" s="42">
        <f t="shared" si="13"/>
        <v>0</v>
      </c>
      <c r="AA76" s="42">
        <f t="shared" si="13"/>
        <v>0</v>
      </c>
      <c r="AB76" s="42">
        <f t="shared" si="13"/>
        <v>0</v>
      </c>
    </row>
    <row r="77" spans="1:28" ht="13.5" thickBot="1" x14ac:dyDescent="0.3">
      <c r="A77" s="15" t="s">
        <v>65</v>
      </c>
      <c r="B77" s="73" t="s">
        <v>6</v>
      </c>
      <c r="C77" s="73" t="s">
        <v>6</v>
      </c>
      <c r="D77" s="73" t="s">
        <v>6</v>
      </c>
      <c r="E77" s="73"/>
      <c r="F77" s="73" t="s">
        <v>6</v>
      </c>
      <c r="G77" s="73" t="s">
        <v>6</v>
      </c>
      <c r="H77" s="73" t="s">
        <v>6</v>
      </c>
      <c r="I77" s="73"/>
      <c r="J77" s="73" t="s">
        <v>6</v>
      </c>
      <c r="K77" s="73" t="s">
        <v>6</v>
      </c>
      <c r="L77" s="73" t="s">
        <v>6</v>
      </c>
      <c r="M77" s="73"/>
      <c r="N77" s="73" t="s">
        <v>6</v>
      </c>
      <c r="O77" s="73" t="s">
        <v>6</v>
      </c>
      <c r="P77" s="73" t="s">
        <v>6</v>
      </c>
      <c r="Q77" s="73"/>
      <c r="R77" s="73" t="s">
        <v>6</v>
      </c>
      <c r="S77" s="73" t="s">
        <v>6</v>
      </c>
      <c r="T77" s="73" t="s">
        <v>6</v>
      </c>
      <c r="U77" s="73"/>
      <c r="V77" s="73" t="s">
        <v>6</v>
      </c>
      <c r="W77" s="73" t="s">
        <v>6</v>
      </c>
      <c r="X77" s="73" t="s">
        <v>6</v>
      </c>
      <c r="Y77" s="73"/>
      <c r="Z77" s="73" t="s">
        <v>6</v>
      </c>
      <c r="AA77" s="73" t="s">
        <v>6</v>
      </c>
      <c r="AB77" s="73" t="s">
        <v>6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5:AB5"/>
    <mergeCell ref="A1:AB1"/>
    <mergeCell ref="A2:AB2"/>
    <mergeCell ref="A3:AB3"/>
    <mergeCell ref="A4:AB4"/>
    <mergeCell ref="A44:AB44"/>
    <mergeCell ref="A45:AB45"/>
    <mergeCell ref="A42:AB42"/>
    <mergeCell ref="A43:AB43"/>
    <mergeCell ref="R6:T6"/>
    <mergeCell ref="V6:X6"/>
    <mergeCell ref="Z6:AB6"/>
    <mergeCell ref="A41:AB41"/>
    <mergeCell ref="A6:A7"/>
    <mergeCell ref="B6:D6"/>
    <mergeCell ref="F6:H6"/>
    <mergeCell ref="J6:L6"/>
    <mergeCell ref="N6:P6"/>
    <mergeCell ref="R46:T46"/>
    <mergeCell ref="V46:X46"/>
    <mergeCell ref="Z46:AB46"/>
    <mergeCell ref="A46:A47"/>
    <mergeCell ref="B46:D46"/>
    <mergeCell ref="F46:H46"/>
    <mergeCell ref="J46:L46"/>
    <mergeCell ref="N46:P46"/>
  </mergeCells>
  <hyperlinks>
    <hyperlink ref="AC1" location="'CONTENIDO-INDICE'!D5" display="Indice"/>
    <hyperlink ref="AC41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9" fitToHeight="0" orientation="landscape" r:id="rId1"/>
  <rowBreaks count="1" manualBreakCount="1">
    <brk id="40" max="27" man="1"/>
  </rowBreaks>
  <colBreaks count="1" manualBreakCount="1">
    <brk id="2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8"/>
  <sheetViews>
    <sheetView showGridLines="0" topLeftCell="A31" zoomScaleNormal="100" zoomScaleSheetLayoutView="90" workbookViewId="0">
      <selection activeCell="AD16" sqref="AD16"/>
    </sheetView>
  </sheetViews>
  <sheetFormatPr baseColWidth="10" defaultRowHeight="12.75" x14ac:dyDescent="0.25"/>
  <cols>
    <col min="1" max="1" width="16.140625" style="1" customWidth="1"/>
    <col min="2" max="2" width="5.140625" style="1" bestFit="1" customWidth="1"/>
    <col min="3" max="3" width="6.7109375" style="1" bestFit="1" customWidth="1"/>
    <col min="4" max="4" width="5.140625" style="1" bestFit="1" customWidth="1"/>
    <col min="5" max="5" width="1.7109375" style="1" customWidth="1"/>
    <col min="6" max="6" width="4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5.1406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5.1406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4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4.57031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2" width="11.42578125" style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hidden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60" s="112" customFormat="1" ht="16.5" thickBot="1" x14ac:dyDescent="0.3">
      <c r="A1" s="240" t="s">
        <v>279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60" s="112" customFormat="1" ht="15.75" x14ac:dyDescent="0.25">
      <c r="A2" s="240" t="s">
        <v>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60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60" s="112" customFormat="1" ht="15.75" x14ac:dyDescent="0.25">
      <c r="A4" s="240" t="s">
        <v>90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6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60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11</v>
      </c>
      <c r="G6" s="238"/>
      <c r="H6" s="238"/>
      <c r="I6" s="180"/>
      <c r="J6" s="238" t="s">
        <v>12</v>
      </c>
      <c r="K6" s="238"/>
      <c r="L6" s="238"/>
      <c r="M6" s="180"/>
      <c r="N6" s="238" t="s">
        <v>13</v>
      </c>
      <c r="O6" s="238"/>
      <c r="P6" s="238"/>
      <c r="Q6" s="180"/>
      <c r="R6" s="238" t="s">
        <v>15</v>
      </c>
      <c r="S6" s="238"/>
      <c r="T6" s="238"/>
      <c r="U6" s="180"/>
      <c r="V6" s="238" t="s">
        <v>16</v>
      </c>
      <c r="W6" s="238"/>
      <c r="X6" s="238"/>
      <c r="Y6" s="180"/>
      <c r="Z6" s="238" t="s">
        <v>17</v>
      </c>
      <c r="AA6" s="238"/>
      <c r="AB6" s="238"/>
    </row>
    <row r="7" spans="1:60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60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/>
      <c r="AH8" s="37" t="s">
        <v>99</v>
      </c>
      <c r="AI8" s="37" t="s">
        <v>100</v>
      </c>
      <c r="AJ8" s="37" t="s">
        <v>101</v>
      </c>
      <c r="AK8" s="37"/>
      <c r="AL8" s="37" t="s">
        <v>102</v>
      </c>
      <c r="AM8" s="37" t="s">
        <v>103</v>
      </c>
      <c r="AN8" s="37" t="s">
        <v>104</v>
      </c>
      <c r="AO8" s="37"/>
      <c r="AP8" s="37" t="s">
        <v>105</v>
      </c>
      <c r="AQ8" s="37" t="s">
        <v>106</v>
      </c>
      <c r="AR8" s="37" t="s">
        <v>107</v>
      </c>
      <c r="AS8" s="37"/>
      <c r="AT8" s="37" t="s">
        <v>108</v>
      </c>
      <c r="AU8" s="37" t="s">
        <v>109</v>
      </c>
      <c r="AV8" s="37" t="s">
        <v>110</v>
      </c>
      <c r="AW8" s="37"/>
      <c r="AX8" s="37" t="s">
        <v>111</v>
      </c>
      <c r="AY8" s="37" t="s">
        <v>112</v>
      </c>
      <c r="AZ8" s="37" t="s">
        <v>113</v>
      </c>
      <c r="BA8" s="37"/>
      <c r="BB8" s="37" t="s">
        <v>114</v>
      </c>
      <c r="BC8" s="37" t="s">
        <v>115</v>
      </c>
      <c r="BD8" s="37" t="s">
        <v>116</v>
      </c>
      <c r="BE8" s="37"/>
      <c r="BF8" s="37" t="s">
        <v>117</v>
      </c>
      <c r="BG8" s="37" t="s">
        <v>118</v>
      </c>
      <c r="BH8" s="1" t="s">
        <v>119</v>
      </c>
    </row>
    <row r="9" spans="1:60" s="6" customFormat="1" x14ac:dyDescent="0.25">
      <c r="A9" s="46" t="s">
        <v>9</v>
      </c>
      <c r="B9" s="86">
        <v>3</v>
      </c>
      <c r="C9" s="86">
        <v>3</v>
      </c>
      <c r="D9" s="86">
        <v>0</v>
      </c>
      <c r="E9" s="86"/>
      <c r="F9" s="86">
        <v>0</v>
      </c>
      <c r="G9" s="86">
        <v>0</v>
      </c>
      <c r="H9" s="86">
        <v>0</v>
      </c>
      <c r="I9" s="86"/>
      <c r="J9" s="86">
        <v>0</v>
      </c>
      <c r="K9" s="86">
        <v>0</v>
      </c>
      <c r="L9" s="86">
        <v>0</v>
      </c>
      <c r="M9" s="86"/>
      <c r="N9" s="86">
        <v>2</v>
      </c>
      <c r="O9" s="86">
        <v>2</v>
      </c>
      <c r="P9" s="86">
        <v>0</v>
      </c>
      <c r="Q9" s="86"/>
      <c r="R9" s="86">
        <v>0</v>
      </c>
      <c r="S9" s="86">
        <v>0</v>
      </c>
      <c r="T9" s="86">
        <v>0</v>
      </c>
      <c r="U9" s="86"/>
      <c r="V9" s="86">
        <v>1</v>
      </c>
      <c r="W9" s="86">
        <v>1</v>
      </c>
      <c r="X9" s="86">
        <v>0</v>
      </c>
      <c r="Y9" s="86"/>
      <c r="Z9" s="86">
        <v>0</v>
      </c>
      <c r="AA9" s="86">
        <v>0</v>
      </c>
      <c r="AB9" s="86">
        <v>0</v>
      </c>
      <c r="AG9" s="60"/>
      <c r="AH9" s="60">
        <v>4838</v>
      </c>
      <c r="AI9" s="60">
        <v>2231</v>
      </c>
      <c r="AJ9" s="60">
        <v>2607</v>
      </c>
      <c r="AK9" s="60"/>
      <c r="AL9" s="60">
        <v>741</v>
      </c>
      <c r="AM9" s="60">
        <v>344</v>
      </c>
      <c r="AN9" s="60">
        <v>397</v>
      </c>
      <c r="AO9" s="60"/>
      <c r="AP9" s="60">
        <v>750</v>
      </c>
      <c r="AQ9" s="60">
        <v>339</v>
      </c>
      <c r="AR9" s="60">
        <v>411</v>
      </c>
      <c r="AS9" s="60"/>
      <c r="AT9" s="60">
        <v>824</v>
      </c>
      <c r="AU9" s="60">
        <v>390</v>
      </c>
      <c r="AV9" s="60">
        <v>434</v>
      </c>
      <c r="AW9" s="60"/>
      <c r="AX9" s="60">
        <v>879</v>
      </c>
      <c r="AY9" s="60">
        <v>408</v>
      </c>
      <c r="AZ9" s="60">
        <v>471</v>
      </c>
      <c r="BA9" s="60"/>
      <c r="BB9" s="60">
        <v>797</v>
      </c>
      <c r="BC9" s="60">
        <v>361</v>
      </c>
      <c r="BD9" s="60">
        <v>436</v>
      </c>
      <c r="BE9" s="60"/>
      <c r="BF9" s="60">
        <v>847</v>
      </c>
      <c r="BG9" s="60">
        <v>389</v>
      </c>
      <c r="BH9" s="6">
        <v>458</v>
      </c>
    </row>
    <row r="10" spans="1:60" x14ac:dyDescent="0.25">
      <c r="A10" s="58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60" x14ac:dyDescent="0.25">
      <c r="A11" s="1" t="s">
        <v>39</v>
      </c>
      <c r="B11" s="72">
        <v>0</v>
      </c>
      <c r="C11" s="72">
        <v>0</v>
      </c>
      <c r="D11" s="72">
        <v>0</v>
      </c>
      <c r="E11" s="72"/>
      <c r="F11" s="72">
        <v>0</v>
      </c>
      <c r="G11" s="72">
        <v>0</v>
      </c>
      <c r="H11" s="192">
        <v>0</v>
      </c>
      <c r="I11" s="72"/>
      <c r="J11" s="72">
        <v>0</v>
      </c>
      <c r="K11" s="72">
        <v>0</v>
      </c>
      <c r="L11" s="192">
        <v>0</v>
      </c>
      <c r="M11" s="72"/>
      <c r="N11" s="72">
        <v>0</v>
      </c>
      <c r="O11" s="72">
        <v>0</v>
      </c>
      <c r="P11" s="192">
        <v>0</v>
      </c>
      <c r="Q11" s="72"/>
      <c r="R11" s="72">
        <v>0</v>
      </c>
      <c r="S11" s="72">
        <v>0</v>
      </c>
      <c r="T11" s="192">
        <v>0</v>
      </c>
      <c r="U11" s="72"/>
      <c r="V11" s="72">
        <v>0</v>
      </c>
      <c r="W11" s="72">
        <v>0</v>
      </c>
      <c r="X11" s="192">
        <v>0</v>
      </c>
      <c r="Y11" s="72"/>
      <c r="Z11" s="72">
        <v>0</v>
      </c>
      <c r="AA11" s="72">
        <v>0</v>
      </c>
      <c r="AB11" s="192">
        <v>0</v>
      </c>
      <c r="AG11" s="37"/>
      <c r="AH11" s="37">
        <v>865</v>
      </c>
      <c r="AI11" s="37">
        <v>406</v>
      </c>
      <c r="AJ11" s="37">
        <v>459</v>
      </c>
      <c r="AK11" s="37"/>
      <c r="AL11" s="37">
        <v>136</v>
      </c>
      <c r="AM11" s="37">
        <v>68</v>
      </c>
      <c r="AN11" s="37">
        <v>68</v>
      </c>
      <c r="AO11" s="37"/>
      <c r="AP11" s="37">
        <v>155</v>
      </c>
      <c r="AQ11" s="37">
        <v>69</v>
      </c>
      <c r="AR11" s="37">
        <v>86</v>
      </c>
      <c r="AS11" s="37"/>
      <c r="AT11" s="37">
        <v>148</v>
      </c>
      <c r="AU11" s="37">
        <v>72</v>
      </c>
      <c r="AV11" s="37">
        <v>76</v>
      </c>
      <c r="AW11" s="37"/>
      <c r="AX11" s="37">
        <v>146</v>
      </c>
      <c r="AY11" s="37">
        <v>64</v>
      </c>
      <c r="AZ11" s="37">
        <v>82</v>
      </c>
      <c r="BA11" s="37"/>
      <c r="BB11" s="37">
        <v>138</v>
      </c>
      <c r="BC11" s="37">
        <v>61</v>
      </c>
      <c r="BD11" s="37">
        <v>77</v>
      </c>
      <c r="BE11" s="37"/>
      <c r="BF11" s="37">
        <v>142</v>
      </c>
      <c r="BG11" s="37">
        <v>72</v>
      </c>
      <c r="BH11" s="1">
        <v>70</v>
      </c>
    </row>
    <row r="12" spans="1:60" x14ac:dyDescent="0.25">
      <c r="A12" s="1" t="s">
        <v>40</v>
      </c>
      <c r="B12" s="72">
        <v>1</v>
      </c>
      <c r="C12" s="72">
        <v>1</v>
      </c>
      <c r="D12" s="72">
        <v>0</v>
      </c>
      <c r="E12" s="72"/>
      <c r="F12" s="72">
        <v>0</v>
      </c>
      <c r="G12" s="72">
        <v>0</v>
      </c>
      <c r="H12" s="192">
        <v>0</v>
      </c>
      <c r="I12" s="72"/>
      <c r="J12" s="72">
        <v>0</v>
      </c>
      <c r="K12" s="72">
        <v>0</v>
      </c>
      <c r="L12" s="192">
        <v>0</v>
      </c>
      <c r="M12" s="72"/>
      <c r="N12" s="72">
        <v>0</v>
      </c>
      <c r="O12" s="72">
        <v>0</v>
      </c>
      <c r="P12" s="192">
        <v>0</v>
      </c>
      <c r="Q12" s="72"/>
      <c r="R12" s="72">
        <v>0</v>
      </c>
      <c r="S12" s="72">
        <v>0</v>
      </c>
      <c r="T12" s="192">
        <v>0</v>
      </c>
      <c r="U12" s="72"/>
      <c r="V12" s="72">
        <v>1</v>
      </c>
      <c r="W12" s="72">
        <v>1</v>
      </c>
      <c r="X12" s="192">
        <v>0</v>
      </c>
      <c r="Y12" s="72"/>
      <c r="Z12" s="72">
        <v>0</v>
      </c>
      <c r="AA12" s="72">
        <v>0</v>
      </c>
      <c r="AB12" s="192">
        <v>0</v>
      </c>
      <c r="AG12" s="37"/>
      <c r="AH12" s="37">
        <v>1013</v>
      </c>
      <c r="AI12" s="37">
        <v>446</v>
      </c>
      <c r="AJ12" s="37">
        <v>567</v>
      </c>
      <c r="AK12" s="37"/>
      <c r="AL12" s="37">
        <v>155</v>
      </c>
      <c r="AM12" s="37">
        <v>61</v>
      </c>
      <c r="AN12" s="37">
        <v>94</v>
      </c>
      <c r="AO12" s="37"/>
      <c r="AP12" s="37">
        <v>176</v>
      </c>
      <c r="AQ12" s="37">
        <v>72</v>
      </c>
      <c r="AR12" s="37">
        <v>104</v>
      </c>
      <c r="AS12" s="37"/>
      <c r="AT12" s="37">
        <v>169</v>
      </c>
      <c r="AU12" s="37">
        <v>78</v>
      </c>
      <c r="AV12" s="37">
        <v>91</v>
      </c>
      <c r="AW12" s="37"/>
      <c r="AX12" s="37">
        <v>190</v>
      </c>
      <c r="AY12" s="37">
        <v>92</v>
      </c>
      <c r="AZ12" s="37">
        <v>98</v>
      </c>
      <c r="BA12" s="37"/>
      <c r="BB12" s="37">
        <v>161</v>
      </c>
      <c r="BC12" s="37">
        <v>74</v>
      </c>
      <c r="BD12" s="37">
        <v>87</v>
      </c>
      <c r="BE12" s="37"/>
      <c r="BF12" s="37">
        <v>162</v>
      </c>
      <c r="BG12" s="37">
        <v>69</v>
      </c>
      <c r="BH12" s="1">
        <v>93</v>
      </c>
    </row>
    <row r="13" spans="1:60" x14ac:dyDescent="0.25">
      <c r="A13" s="1" t="s">
        <v>41</v>
      </c>
      <c r="B13" s="72">
        <v>0</v>
      </c>
      <c r="C13" s="72">
        <v>0</v>
      </c>
      <c r="D13" s="72">
        <v>0</v>
      </c>
      <c r="E13" s="72"/>
      <c r="F13" s="72">
        <v>0</v>
      </c>
      <c r="G13" s="72">
        <v>0</v>
      </c>
      <c r="H13" s="192">
        <v>0</v>
      </c>
      <c r="I13" s="72"/>
      <c r="J13" s="72">
        <v>0</v>
      </c>
      <c r="K13" s="72">
        <v>0</v>
      </c>
      <c r="L13" s="192">
        <v>0</v>
      </c>
      <c r="M13" s="72"/>
      <c r="N13" s="72">
        <v>0</v>
      </c>
      <c r="O13" s="72">
        <v>0</v>
      </c>
      <c r="P13" s="192">
        <v>0</v>
      </c>
      <c r="Q13" s="72"/>
      <c r="R13" s="72">
        <v>0</v>
      </c>
      <c r="S13" s="72">
        <v>0</v>
      </c>
      <c r="T13" s="192">
        <v>0</v>
      </c>
      <c r="U13" s="72"/>
      <c r="V13" s="72">
        <v>0</v>
      </c>
      <c r="W13" s="72">
        <v>0</v>
      </c>
      <c r="X13" s="192">
        <v>0</v>
      </c>
      <c r="Y13" s="72"/>
      <c r="Z13" s="72">
        <v>0</v>
      </c>
      <c r="AA13" s="72">
        <v>0</v>
      </c>
      <c r="AB13" s="192">
        <v>0</v>
      </c>
      <c r="AG13" s="37"/>
      <c r="AH13" s="37">
        <v>615</v>
      </c>
      <c r="AI13" s="37">
        <v>260</v>
      </c>
      <c r="AJ13" s="37">
        <v>355</v>
      </c>
      <c r="AK13" s="37"/>
      <c r="AL13" s="37">
        <v>92</v>
      </c>
      <c r="AM13" s="37">
        <v>43</v>
      </c>
      <c r="AN13" s="37">
        <v>49</v>
      </c>
      <c r="AO13" s="37"/>
      <c r="AP13" s="37">
        <v>103</v>
      </c>
      <c r="AQ13" s="37">
        <v>42</v>
      </c>
      <c r="AR13" s="37">
        <v>61</v>
      </c>
      <c r="AS13" s="37"/>
      <c r="AT13" s="37">
        <v>106</v>
      </c>
      <c r="AU13" s="37">
        <v>45</v>
      </c>
      <c r="AV13" s="37">
        <v>61</v>
      </c>
      <c r="AW13" s="37"/>
      <c r="AX13" s="37">
        <v>106</v>
      </c>
      <c r="AY13" s="37">
        <v>42</v>
      </c>
      <c r="AZ13" s="37">
        <v>64</v>
      </c>
      <c r="BA13" s="37"/>
      <c r="BB13" s="37">
        <v>113</v>
      </c>
      <c r="BC13" s="37">
        <v>48</v>
      </c>
      <c r="BD13" s="37">
        <v>65</v>
      </c>
      <c r="BE13" s="37"/>
      <c r="BF13" s="37">
        <v>95</v>
      </c>
      <c r="BG13" s="37">
        <v>40</v>
      </c>
      <c r="BH13" s="1">
        <v>55</v>
      </c>
    </row>
    <row r="14" spans="1:60" x14ac:dyDescent="0.25">
      <c r="A14" s="1" t="s">
        <v>42</v>
      </c>
      <c r="B14" s="72" t="s">
        <v>6</v>
      </c>
      <c r="C14" s="72" t="s">
        <v>6</v>
      </c>
      <c r="D14" s="72" t="s">
        <v>6</v>
      </c>
      <c r="E14" s="72"/>
      <c r="F14" s="72" t="s">
        <v>6</v>
      </c>
      <c r="G14" s="72" t="s">
        <v>6</v>
      </c>
      <c r="H14" s="192" t="s">
        <v>6</v>
      </c>
      <c r="I14" s="72"/>
      <c r="J14" s="72" t="s">
        <v>6</v>
      </c>
      <c r="K14" s="72" t="s">
        <v>6</v>
      </c>
      <c r="L14" s="192" t="s">
        <v>6</v>
      </c>
      <c r="M14" s="72"/>
      <c r="N14" s="72" t="s">
        <v>6</v>
      </c>
      <c r="O14" s="72" t="s">
        <v>6</v>
      </c>
      <c r="P14" s="192" t="s">
        <v>6</v>
      </c>
      <c r="Q14" s="72"/>
      <c r="R14" s="72" t="s">
        <v>6</v>
      </c>
      <c r="S14" s="72" t="s">
        <v>6</v>
      </c>
      <c r="T14" s="192" t="s">
        <v>6</v>
      </c>
      <c r="U14" s="72"/>
      <c r="V14" s="72" t="s">
        <v>6</v>
      </c>
      <c r="W14" s="72" t="s">
        <v>6</v>
      </c>
      <c r="X14" s="192" t="s">
        <v>6</v>
      </c>
      <c r="Y14" s="72"/>
      <c r="Z14" s="72" t="s">
        <v>6</v>
      </c>
      <c r="AA14" s="72" t="s">
        <v>6</v>
      </c>
      <c r="AB14" s="192" t="s">
        <v>6</v>
      </c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</row>
    <row r="15" spans="1:60" x14ac:dyDescent="0.25">
      <c r="A15" s="1" t="s">
        <v>43</v>
      </c>
      <c r="B15" s="72" t="s">
        <v>6</v>
      </c>
      <c r="C15" s="72" t="s">
        <v>6</v>
      </c>
      <c r="D15" s="72" t="s">
        <v>6</v>
      </c>
      <c r="E15" s="72"/>
      <c r="F15" s="72" t="s">
        <v>6</v>
      </c>
      <c r="G15" s="72" t="s">
        <v>6</v>
      </c>
      <c r="H15" s="192" t="s">
        <v>6</v>
      </c>
      <c r="I15" s="72"/>
      <c r="J15" s="72" t="s">
        <v>6</v>
      </c>
      <c r="K15" s="72" t="s">
        <v>6</v>
      </c>
      <c r="L15" s="192" t="s">
        <v>6</v>
      </c>
      <c r="M15" s="72"/>
      <c r="N15" s="72" t="s">
        <v>6</v>
      </c>
      <c r="O15" s="72" t="s">
        <v>6</v>
      </c>
      <c r="P15" s="192" t="s">
        <v>6</v>
      </c>
      <c r="Q15" s="72"/>
      <c r="R15" s="72" t="s">
        <v>6</v>
      </c>
      <c r="S15" s="72" t="s">
        <v>6</v>
      </c>
      <c r="T15" s="192" t="s">
        <v>6</v>
      </c>
      <c r="U15" s="72"/>
      <c r="V15" s="72" t="s">
        <v>6</v>
      </c>
      <c r="W15" s="72" t="s">
        <v>6</v>
      </c>
      <c r="X15" s="192" t="s">
        <v>6</v>
      </c>
      <c r="Y15" s="72"/>
      <c r="Z15" s="72" t="s">
        <v>6</v>
      </c>
      <c r="AA15" s="72" t="s">
        <v>6</v>
      </c>
      <c r="AB15" s="192" t="s">
        <v>6</v>
      </c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</row>
    <row r="16" spans="1:60" x14ac:dyDescent="0.25">
      <c r="A16" s="1" t="s">
        <v>44</v>
      </c>
      <c r="B16" s="72">
        <v>0</v>
      </c>
      <c r="C16" s="72">
        <v>0</v>
      </c>
      <c r="D16" s="72">
        <v>0</v>
      </c>
      <c r="E16" s="72"/>
      <c r="F16" s="72">
        <v>0</v>
      </c>
      <c r="G16" s="72">
        <v>0</v>
      </c>
      <c r="H16" s="192">
        <v>0</v>
      </c>
      <c r="I16" s="72"/>
      <c r="J16" s="72">
        <v>0</v>
      </c>
      <c r="K16" s="72">
        <v>0</v>
      </c>
      <c r="L16" s="192">
        <v>0</v>
      </c>
      <c r="M16" s="72"/>
      <c r="N16" s="72">
        <v>0</v>
      </c>
      <c r="O16" s="72">
        <v>0</v>
      </c>
      <c r="P16" s="192">
        <v>0</v>
      </c>
      <c r="Q16" s="72"/>
      <c r="R16" s="72">
        <v>0</v>
      </c>
      <c r="S16" s="72">
        <v>0</v>
      </c>
      <c r="T16" s="192">
        <v>0</v>
      </c>
      <c r="U16" s="72"/>
      <c r="V16" s="72">
        <v>0</v>
      </c>
      <c r="W16" s="72">
        <v>0</v>
      </c>
      <c r="X16" s="192">
        <v>0</v>
      </c>
      <c r="Y16" s="72"/>
      <c r="Z16" s="72">
        <v>0</v>
      </c>
      <c r="AA16" s="72">
        <v>0</v>
      </c>
      <c r="AB16" s="192">
        <v>0</v>
      </c>
      <c r="AG16" s="37"/>
      <c r="AH16" s="37">
        <v>257</v>
      </c>
      <c r="AI16" s="37">
        <v>106</v>
      </c>
      <c r="AJ16" s="37">
        <v>151</v>
      </c>
      <c r="AK16" s="37"/>
      <c r="AL16" s="37">
        <v>39</v>
      </c>
      <c r="AM16" s="37">
        <v>23</v>
      </c>
      <c r="AN16" s="37">
        <v>16</v>
      </c>
      <c r="AO16" s="37"/>
      <c r="AP16" s="37">
        <v>37</v>
      </c>
      <c r="AQ16" s="37">
        <v>16</v>
      </c>
      <c r="AR16" s="37">
        <v>21</v>
      </c>
      <c r="AS16" s="37"/>
      <c r="AT16" s="37">
        <v>40</v>
      </c>
      <c r="AU16" s="37">
        <v>16</v>
      </c>
      <c r="AV16" s="37">
        <v>24</v>
      </c>
      <c r="AW16" s="37"/>
      <c r="AX16" s="37">
        <v>48</v>
      </c>
      <c r="AY16" s="37">
        <v>16</v>
      </c>
      <c r="AZ16" s="37">
        <v>32</v>
      </c>
      <c r="BA16" s="37"/>
      <c r="BB16" s="37">
        <v>39</v>
      </c>
      <c r="BC16" s="37">
        <v>15</v>
      </c>
      <c r="BD16" s="37">
        <v>24</v>
      </c>
      <c r="BE16" s="37"/>
      <c r="BF16" s="37">
        <v>54</v>
      </c>
      <c r="BG16" s="37">
        <v>20</v>
      </c>
      <c r="BH16" s="1">
        <v>34</v>
      </c>
    </row>
    <row r="17" spans="1:60" x14ac:dyDescent="0.25">
      <c r="A17" s="1" t="s">
        <v>45</v>
      </c>
      <c r="B17" s="72" t="s">
        <v>6</v>
      </c>
      <c r="C17" s="72" t="s">
        <v>6</v>
      </c>
      <c r="D17" s="72" t="s">
        <v>6</v>
      </c>
      <c r="E17" s="72"/>
      <c r="F17" s="72" t="s">
        <v>6</v>
      </c>
      <c r="G17" s="72" t="s">
        <v>6</v>
      </c>
      <c r="H17" s="192" t="s">
        <v>6</v>
      </c>
      <c r="I17" s="72"/>
      <c r="J17" s="72" t="s">
        <v>6</v>
      </c>
      <c r="K17" s="72" t="s">
        <v>6</v>
      </c>
      <c r="L17" s="192" t="s">
        <v>6</v>
      </c>
      <c r="M17" s="72"/>
      <c r="N17" s="72" t="s">
        <v>6</v>
      </c>
      <c r="O17" s="72" t="s">
        <v>6</v>
      </c>
      <c r="P17" s="192" t="s">
        <v>6</v>
      </c>
      <c r="Q17" s="72"/>
      <c r="R17" s="72" t="s">
        <v>6</v>
      </c>
      <c r="S17" s="72" t="s">
        <v>6</v>
      </c>
      <c r="T17" s="192" t="s">
        <v>6</v>
      </c>
      <c r="U17" s="72"/>
      <c r="V17" s="72" t="s">
        <v>6</v>
      </c>
      <c r="W17" s="72" t="s">
        <v>6</v>
      </c>
      <c r="X17" s="192" t="s">
        <v>6</v>
      </c>
      <c r="Y17" s="72"/>
      <c r="Z17" s="72" t="s">
        <v>6</v>
      </c>
      <c r="AA17" s="72" t="s">
        <v>6</v>
      </c>
      <c r="AB17" s="192" t="s">
        <v>6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</row>
    <row r="18" spans="1:60" x14ac:dyDescent="0.25">
      <c r="A18" s="1" t="s">
        <v>46</v>
      </c>
      <c r="B18" s="72">
        <v>0</v>
      </c>
      <c r="C18" s="72">
        <v>0</v>
      </c>
      <c r="D18" s="72">
        <v>0</v>
      </c>
      <c r="E18" s="72"/>
      <c r="F18" s="72">
        <v>0</v>
      </c>
      <c r="G18" s="72">
        <v>0</v>
      </c>
      <c r="H18" s="192">
        <v>0</v>
      </c>
      <c r="I18" s="72"/>
      <c r="J18" s="72">
        <v>0</v>
      </c>
      <c r="K18" s="72">
        <v>0</v>
      </c>
      <c r="L18" s="192">
        <v>0</v>
      </c>
      <c r="M18" s="72"/>
      <c r="N18" s="72">
        <v>0</v>
      </c>
      <c r="O18" s="72">
        <v>0</v>
      </c>
      <c r="P18" s="192">
        <v>0</v>
      </c>
      <c r="Q18" s="72"/>
      <c r="R18" s="72">
        <v>0</v>
      </c>
      <c r="S18" s="72">
        <v>0</v>
      </c>
      <c r="T18" s="192">
        <v>0</v>
      </c>
      <c r="U18" s="72"/>
      <c r="V18" s="72">
        <v>0</v>
      </c>
      <c r="W18" s="72">
        <v>0</v>
      </c>
      <c r="X18" s="192">
        <v>0</v>
      </c>
      <c r="Y18" s="72"/>
      <c r="Z18" s="72">
        <v>0</v>
      </c>
      <c r="AA18" s="72">
        <v>0</v>
      </c>
      <c r="AB18" s="192">
        <v>0</v>
      </c>
      <c r="AG18" s="37"/>
      <c r="AH18" s="37">
        <v>527</v>
      </c>
      <c r="AI18" s="37">
        <v>258</v>
      </c>
      <c r="AJ18" s="37">
        <v>269</v>
      </c>
      <c r="AK18" s="37"/>
      <c r="AL18" s="37">
        <v>83</v>
      </c>
      <c r="AM18" s="37">
        <v>38</v>
      </c>
      <c r="AN18" s="37">
        <v>45</v>
      </c>
      <c r="AO18" s="37"/>
      <c r="AP18" s="37">
        <v>70</v>
      </c>
      <c r="AQ18" s="37">
        <v>31</v>
      </c>
      <c r="AR18" s="37">
        <v>39</v>
      </c>
      <c r="AS18" s="37"/>
      <c r="AT18" s="37">
        <v>82</v>
      </c>
      <c r="AU18" s="37">
        <v>44</v>
      </c>
      <c r="AV18" s="37">
        <v>38</v>
      </c>
      <c r="AW18" s="37"/>
      <c r="AX18" s="37">
        <v>104</v>
      </c>
      <c r="AY18" s="37">
        <v>53</v>
      </c>
      <c r="AZ18" s="37">
        <v>51</v>
      </c>
      <c r="BA18" s="37"/>
      <c r="BB18" s="37">
        <v>79</v>
      </c>
      <c r="BC18" s="37">
        <v>35</v>
      </c>
      <c r="BD18" s="37">
        <v>44</v>
      </c>
      <c r="BE18" s="37"/>
      <c r="BF18" s="37">
        <v>109</v>
      </c>
      <c r="BG18" s="37">
        <v>57</v>
      </c>
      <c r="BH18" s="1">
        <v>52</v>
      </c>
    </row>
    <row r="19" spans="1:60" x14ac:dyDescent="0.25">
      <c r="A19" s="1" t="s">
        <v>47</v>
      </c>
      <c r="B19" s="72">
        <v>0</v>
      </c>
      <c r="C19" s="72">
        <v>0</v>
      </c>
      <c r="D19" s="72">
        <v>0</v>
      </c>
      <c r="E19" s="72"/>
      <c r="F19" s="72">
        <v>0</v>
      </c>
      <c r="G19" s="72">
        <v>0</v>
      </c>
      <c r="H19" s="192">
        <v>0</v>
      </c>
      <c r="I19" s="72"/>
      <c r="J19" s="72">
        <v>0</v>
      </c>
      <c r="K19" s="72">
        <v>0</v>
      </c>
      <c r="L19" s="192">
        <v>0</v>
      </c>
      <c r="M19" s="72"/>
      <c r="N19" s="72">
        <v>0</v>
      </c>
      <c r="O19" s="72">
        <v>0</v>
      </c>
      <c r="P19" s="192">
        <v>0</v>
      </c>
      <c r="Q19" s="72"/>
      <c r="R19" s="72">
        <v>0</v>
      </c>
      <c r="S19" s="72">
        <v>0</v>
      </c>
      <c r="T19" s="192">
        <v>0</v>
      </c>
      <c r="U19" s="72"/>
      <c r="V19" s="72">
        <v>0</v>
      </c>
      <c r="W19" s="72">
        <v>0</v>
      </c>
      <c r="X19" s="192">
        <v>0</v>
      </c>
      <c r="Y19" s="72"/>
      <c r="Z19" s="72">
        <v>0</v>
      </c>
      <c r="AA19" s="72">
        <v>0</v>
      </c>
      <c r="AB19" s="192">
        <v>0</v>
      </c>
      <c r="AG19" s="37"/>
      <c r="AH19" s="37">
        <v>251</v>
      </c>
      <c r="AI19" s="37">
        <v>114</v>
      </c>
      <c r="AJ19" s="37">
        <v>137</v>
      </c>
      <c r="AK19" s="37"/>
      <c r="AL19" s="37">
        <v>40</v>
      </c>
      <c r="AM19" s="37">
        <v>20</v>
      </c>
      <c r="AN19" s="37">
        <v>20</v>
      </c>
      <c r="AO19" s="37"/>
      <c r="AP19" s="37">
        <v>36</v>
      </c>
      <c r="AQ19" s="37">
        <v>20</v>
      </c>
      <c r="AR19" s="37">
        <v>16</v>
      </c>
      <c r="AS19" s="37"/>
      <c r="AT19" s="37">
        <v>44</v>
      </c>
      <c r="AU19" s="37">
        <v>19</v>
      </c>
      <c r="AV19" s="37">
        <v>25</v>
      </c>
      <c r="AW19" s="37"/>
      <c r="AX19" s="37">
        <v>38</v>
      </c>
      <c r="AY19" s="37">
        <v>15</v>
      </c>
      <c r="AZ19" s="37">
        <v>23</v>
      </c>
      <c r="BA19" s="37"/>
      <c r="BB19" s="37">
        <v>45</v>
      </c>
      <c r="BC19" s="37">
        <v>21</v>
      </c>
      <c r="BD19" s="37">
        <v>24</v>
      </c>
      <c r="BE19" s="37"/>
      <c r="BF19" s="37">
        <v>48</v>
      </c>
      <c r="BG19" s="37">
        <v>19</v>
      </c>
      <c r="BH19" s="1">
        <v>29</v>
      </c>
    </row>
    <row r="20" spans="1:60" x14ac:dyDescent="0.25">
      <c r="A20" s="1" t="s">
        <v>48</v>
      </c>
      <c r="B20" s="72">
        <v>0</v>
      </c>
      <c r="C20" s="72">
        <v>0</v>
      </c>
      <c r="D20" s="72">
        <v>0</v>
      </c>
      <c r="E20" s="72"/>
      <c r="F20" s="72">
        <v>0</v>
      </c>
      <c r="G20" s="72">
        <v>0</v>
      </c>
      <c r="H20" s="192">
        <v>0</v>
      </c>
      <c r="I20" s="72"/>
      <c r="J20" s="72">
        <v>0</v>
      </c>
      <c r="K20" s="72">
        <v>0</v>
      </c>
      <c r="L20" s="192">
        <v>0</v>
      </c>
      <c r="M20" s="72"/>
      <c r="N20" s="72">
        <v>0</v>
      </c>
      <c r="O20" s="72">
        <v>0</v>
      </c>
      <c r="P20" s="192">
        <v>0</v>
      </c>
      <c r="Q20" s="72"/>
      <c r="R20" s="72">
        <v>0</v>
      </c>
      <c r="S20" s="72">
        <v>0</v>
      </c>
      <c r="T20" s="192">
        <v>0</v>
      </c>
      <c r="U20" s="72"/>
      <c r="V20" s="72">
        <v>0</v>
      </c>
      <c r="W20" s="72">
        <v>0</v>
      </c>
      <c r="X20" s="192">
        <v>0</v>
      </c>
      <c r="Y20" s="72"/>
      <c r="Z20" s="72">
        <v>0</v>
      </c>
      <c r="AA20" s="72">
        <v>0</v>
      </c>
      <c r="AB20" s="192">
        <v>0</v>
      </c>
      <c r="AG20" s="37"/>
      <c r="AH20" s="37">
        <v>249</v>
      </c>
      <c r="AI20" s="37">
        <v>103</v>
      </c>
      <c r="AJ20" s="37">
        <v>146</v>
      </c>
      <c r="AK20" s="37"/>
      <c r="AL20" s="37">
        <v>32</v>
      </c>
      <c r="AM20" s="37">
        <v>9</v>
      </c>
      <c r="AN20" s="37">
        <v>23</v>
      </c>
      <c r="AO20" s="37"/>
      <c r="AP20" s="37">
        <v>37</v>
      </c>
      <c r="AQ20" s="37">
        <v>17</v>
      </c>
      <c r="AR20" s="37">
        <v>20</v>
      </c>
      <c r="AS20" s="37"/>
      <c r="AT20" s="37">
        <v>44</v>
      </c>
      <c r="AU20" s="37">
        <v>19</v>
      </c>
      <c r="AV20" s="37">
        <v>25</v>
      </c>
      <c r="AW20" s="37"/>
      <c r="AX20" s="37">
        <v>44</v>
      </c>
      <c r="AY20" s="37">
        <v>20</v>
      </c>
      <c r="AZ20" s="37">
        <v>24</v>
      </c>
      <c r="BA20" s="37"/>
      <c r="BB20" s="37">
        <v>49</v>
      </c>
      <c r="BC20" s="37">
        <v>23</v>
      </c>
      <c r="BD20" s="37">
        <v>26</v>
      </c>
      <c r="BE20" s="37"/>
      <c r="BF20" s="37">
        <v>43</v>
      </c>
      <c r="BG20" s="37">
        <v>15</v>
      </c>
      <c r="BH20" s="1">
        <v>28</v>
      </c>
    </row>
    <row r="21" spans="1:60" x14ac:dyDescent="0.25">
      <c r="A21" s="1" t="s">
        <v>49</v>
      </c>
      <c r="B21" s="72" t="s">
        <v>6</v>
      </c>
      <c r="C21" s="72" t="s">
        <v>6</v>
      </c>
      <c r="D21" s="72" t="s">
        <v>6</v>
      </c>
      <c r="E21" s="72"/>
      <c r="F21" s="72" t="s">
        <v>6</v>
      </c>
      <c r="G21" s="72" t="s">
        <v>6</v>
      </c>
      <c r="H21" s="192" t="s">
        <v>6</v>
      </c>
      <c r="I21" s="72"/>
      <c r="J21" s="72" t="s">
        <v>6</v>
      </c>
      <c r="K21" s="72" t="s">
        <v>6</v>
      </c>
      <c r="L21" s="192" t="s">
        <v>6</v>
      </c>
      <c r="M21" s="72"/>
      <c r="N21" s="72" t="s">
        <v>6</v>
      </c>
      <c r="O21" s="72" t="s">
        <v>6</v>
      </c>
      <c r="P21" s="192" t="s">
        <v>6</v>
      </c>
      <c r="Q21" s="72"/>
      <c r="R21" s="72" t="s">
        <v>6</v>
      </c>
      <c r="S21" s="72" t="s">
        <v>6</v>
      </c>
      <c r="T21" s="192" t="s">
        <v>6</v>
      </c>
      <c r="U21" s="72"/>
      <c r="V21" s="72" t="s">
        <v>6</v>
      </c>
      <c r="W21" s="72" t="s">
        <v>6</v>
      </c>
      <c r="X21" s="192" t="s">
        <v>6</v>
      </c>
      <c r="Y21" s="72"/>
      <c r="Z21" s="72" t="s">
        <v>6</v>
      </c>
      <c r="AA21" s="72" t="s">
        <v>6</v>
      </c>
      <c r="AB21" s="192" t="s">
        <v>6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</row>
    <row r="22" spans="1:60" x14ac:dyDescent="0.25">
      <c r="A22" s="48" t="s">
        <v>50</v>
      </c>
      <c r="B22" s="72" t="s">
        <v>6</v>
      </c>
      <c r="C22" s="72" t="s">
        <v>6</v>
      </c>
      <c r="D22" s="72" t="s">
        <v>6</v>
      </c>
      <c r="E22" s="72"/>
      <c r="F22" s="72" t="s">
        <v>6</v>
      </c>
      <c r="G22" s="72" t="s">
        <v>6</v>
      </c>
      <c r="H22" s="192" t="s">
        <v>6</v>
      </c>
      <c r="I22" s="72"/>
      <c r="J22" s="72" t="s">
        <v>6</v>
      </c>
      <c r="K22" s="72" t="s">
        <v>6</v>
      </c>
      <c r="L22" s="192" t="s">
        <v>6</v>
      </c>
      <c r="M22" s="72"/>
      <c r="N22" s="72" t="s">
        <v>6</v>
      </c>
      <c r="O22" s="72" t="s">
        <v>6</v>
      </c>
      <c r="P22" s="192" t="s">
        <v>6</v>
      </c>
      <c r="Q22" s="72"/>
      <c r="R22" s="72" t="s">
        <v>6</v>
      </c>
      <c r="S22" s="72" t="s">
        <v>6</v>
      </c>
      <c r="T22" s="192" t="s">
        <v>6</v>
      </c>
      <c r="U22" s="72"/>
      <c r="V22" s="72" t="s">
        <v>6</v>
      </c>
      <c r="W22" s="72" t="s">
        <v>6</v>
      </c>
      <c r="X22" s="192" t="s">
        <v>6</v>
      </c>
      <c r="Y22" s="72"/>
      <c r="Z22" s="72" t="s">
        <v>6</v>
      </c>
      <c r="AA22" s="72" t="s">
        <v>6</v>
      </c>
      <c r="AB22" s="192" t="s">
        <v>6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</row>
    <row r="23" spans="1:60" x14ac:dyDescent="0.25">
      <c r="A23" s="1" t="s">
        <v>51</v>
      </c>
      <c r="B23" s="72">
        <v>0</v>
      </c>
      <c r="C23" s="72">
        <v>0</v>
      </c>
      <c r="D23" s="72">
        <v>0</v>
      </c>
      <c r="E23" s="72"/>
      <c r="F23" s="72">
        <v>0</v>
      </c>
      <c r="G23" s="72">
        <v>0</v>
      </c>
      <c r="H23" s="192">
        <v>0</v>
      </c>
      <c r="I23" s="72"/>
      <c r="J23" s="72">
        <v>0</v>
      </c>
      <c r="K23" s="72">
        <v>0</v>
      </c>
      <c r="L23" s="192">
        <v>0</v>
      </c>
      <c r="M23" s="72"/>
      <c r="N23" s="72">
        <v>0</v>
      </c>
      <c r="O23" s="72">
        <v>0</v>
      </c>
      <c r="P23" s="192">
        <v>0</v>
      </c>
      <c r="Q23" s="72"/>
      <c r="R23" s="72">
        <v>0</v>
      </c>
      <c r="S23" s="72">
        <v>0</v>
      </c>
      <c r="T23" s="192">
        <v>0</v>
      </c>
      <c r="U23" s="72"/>
      <c r="V23" s="72">
        <v>0</v>
      </c>
      <c r="W23" s="72">
        <v>0</v>
      </c>
      <c r="X23" s="192">
        <v>0</v>
      </c>
      <c r="Y23" s="72"/>
      <c r="Z23" s="72">
        <v>0</v>
      </c>
      <c r="AA23" s="72">
        <v>0</v>
      </c>
      <c r="AB23" s="192">
        <v>0</v>
      </c>
      <c r="AG23" s="37"/>
      <c r="AH23" s="37">
        <v>262</v>
      </c>
      <c r="AI23" s="37">
        <v>128</v>
      </c>
      <c r="AJ23" s="37">
        <v>134</v>
      </c>
      <c r="AK23" s="37"/>
      <c r="AL23" s="37">
        <v>40</v>
      </c>
      <c r="AM23" s="37">
        <v>15</v>
      </c>
      <c r="AN23" s="37">
        <v>25</v>
      </c>
      <c r="AO23" s="37"/>
      <c r="AP23" s="37">
        <v>38</v>
      </c>
      <c r="AQ23" s="37">
        <v>20</v>
      </c>
      <c r="AR23" s="37">
        <v>18</v>
      </c>
      <c r="AS23" s="37"/>
      <c r="AT23" s="37">
        <v>43</v>
      </c>
      <c r="AU23" s="37">
        <v>22</v>
      </c>
      <c r="AV23" s="37">
        <v>21</v>
      </c>
      <c r="AW23" s="37"/>
      <c r="AX23" s="37">
        <v>60</v>
      </c>
      <c r="AY23" s="37">
        <v>33</v>
      </c>
      <c r="AZ23" s="37">
        <v>27</v>
      </c>
      <c r="BA23" s="37"/>
      <c r="BB23" s="37">
        <v>40</v>
      </c>
      <c r="BC23" s="37">
        <v>17</v>
      </c>
      <c r="BD23" s="37">
        <v>23</v>
      </c>
      <c r="BE23" s="37"/>
      <c r="BF23" s="37">
        <v>41</v>
      </c>
      <c r="BG23" s="37">
        <v>21</v>
      </c>
      <c r="BH23" s="1">
        <v>20</v>
      </c>
    </row>
    <row r="24" spans="1:60" x14ac:dyDescent="0.25">
      <c r="A24" s="1" t="s">
        <v>52</v>
      </c>
      <c r="B24" s="72">
        <v>2</v>
      </c>
      <c r="C24" s="72">
        <v>2</v>
      </c>
      <c r="D24" s="72">
        <v>0</v>
      </c>
      <c r="E24" s="72"/>
      <c r="F24" s="72">
        <v>0</v>
      </c>
      <c r="G24" s="72">
        <v>0</v>
      </c>
      <c r="H24" s="192">
        <v>0</v>
      </c>
      <c r="I24" s="72"/>
      <c r="J24" s="72">
        <v>0</v>
      </c>
      <c r="K24" s="72">
        <v>0</v>
      </c>
      <c r="L24" s="192">
        <v>0</v>
      </c>
      <c r="M24" s="72"/>
      <c r="N24" s="72">
        <v>2</v>
      </c>
      <c r="O24" s="72">
        <v>2</v>
      </c>
      <c r="P24" s="192">
        <v>0</v>
      </c>
      <c r="Q24" s="72"/>
      <c r="R24" s="72">
        <v>0</v>
      </c>
      <c r="S24" s="72">
        <v>0</v>
      </c>
      <c r="T24" s="192">
        <v>0</v>
      </c>
      <c r="U24" s="72"/>
      <c r="V24" s="72">
        <v>0</v>
      </c>
      <c r="W24" s="72">
        <v>0</v>
      </c>
      <c r="X24" s="192">
        <v>0</v>
      </c>
      <c r="Y24" s="72"/>
      <c r="Z24" s="72">
        <v>0</v>
      </c>
      <c r="AA24" s="72">
        <v>0</v>
      </c>
      <c r="AB24" s="192">
        <v>0</v>
      </c>
      <c r="AG24" s="37"/>
      <c r="AH24" s="37">
        <v>231</v>
      </c>
      <c r="AI24" s="37">
        <v>108</v>
      </c>
      <c r="AJ24" s="37">
        <v>123</v>
      </c>
      <c r="AK24" s="37"/>
      <c r="AL24" s="37">
        <v>26</v>
      </c>
      <c r="AM24" s="37">
        <v>16</v>
      </c>
      <c r="AN24" s="37">
        <v>10</v>
      </c>
      <c r="AO24" s="37"/>
      <c r="AP24" s="37">
        <v>29</v>
      </c>
      <c r="AQ24" s="37">
        <v>13</v>
      </c>
      <c r="AR24" s="37">
        <v>16</v>
      </c>
      <c r="AS24" s="37"/>
      <c r="AT24" s="37">
        <v>47</v>
      </c>
      <c r="AU24" s="37">
        <v>19</v>
      </c>
      <c r="AV24" s="37">
        <v>28</v>
      </c>
      <c r="AW24" s="37"/>
      <c r="AX24" s="37">
        <v>52</v>
      </c>
      <c r="AY24" s="37">
        <v>29</v>
      </c>
      <c r="AZ24" s="37">
        <v>23</v>
      </c>
      <c r="BA24" s="37"/>
      <c r="BB24" s="37">
        <v>40</v>
      </c>
      <c r="BC24" s="37">
        <v>18</v>
      </c>
      <c r="BD24" s="37">
        <v>22</v>
      </c>
      <c r="BE24" s="37"/>
      <c r="BF24" s="37">
        <v>37</v>
      </c>
      <c r="BG24" s="37">
        <v>13</v>
      </c>
      <c r="BH24" s="1">
        <v>24</v>
      </c>
    </row>
    <row r="25" spans="1:60" x14ac:dyDescent="0.25">
      <c r="A25" s="1" t="s">
        <v>53</v>
      </c>
      <c r="B25" s="72" t="s">
        <v>6</v>
      </c>
      <c r="C25" s="72" t="s">
        <v>6</v>
      </c>
      <c r="D25" s="72" t="s">
        <v>6</v>
      </c>
      <c r="E25" s="72"/>
      <c r="F25" s="72" t="s">
        <v>6</v>
      </c>
      <c r="G25" s="72" t="s">
        <v>6</v>
      </c>
      <c r="H25" s="192" t="s">
        <v>6</v>
      </c>
      <c r="I25" s="72"/>
      <c r="J25" s="72" t="s">
        <v>6</v>
      </c>
      <c r="K25" s="72" t="s">
        <v>6</v>
      </c>
      <c r="L25" s="192" t="s">
        <v>6</v>
      </c>
      <c r="M25" s="72"/>
      <c r="N25" s="72" t="s">
        <v>6</v>
      </c>
      <c r="O25" s="72" t="s">
        <v>6</v>
      </c>
      <c r="P25" s="192" t="s">
        <v>6</v>
      </c>
      <c r="Q25" s="72"/>
      <c r="R25" s="72" t="s">
        <v>6</v>
      </c>
      <c r="S25" s="72" t="s">
        <v>6</v>
      </c>
      <c r="T25" s="192" t="s">
        <v>6</v>
      </c>
      <c r="U25" s="72"/>
      <c r="V25" s="72" t="s">
        <v>6</v>
      </c>
      <c r="W25" s="72" t="s">
        <v>6</v>
      </c>
      <c r="X25" s="192" t="s">
        <v>6</v>
      </c>
      <c r="Y25" s="72"/>
      <c r="Z25" s="72" t="s">
        <v>6</v>
      </c>
      <c r="AA25" s="72" t="s">
        <v>6</v>
      </c>
      <c r="AB25" s="192" t="s">
        <v>6</v>
      </c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</row>
    <row r="26" spans="1:60" x14ac:dyDescent="0.25">
      <c r="A26" s="1" t="s">
        <v>54</v>
      </c>
      <c r="B26" s="72" t="s">
        <v>6</v>
      </c>
      <c r="C26" s="72" t="s">
        <v>6</v>
      </c>
      <c r="D26" s="72" t="s">
        <v>6</v>
      </c>
      <c r="E26" s="72"/>
      <c r="F26" s="72" t="s">
        <v>6</v>
      </c>
      <c r="G26" s="72" t="s">
        <v>6</v>
      </c>
      <c r="H26" s="192" t="s">
        <v>6</v>
      </c>
      <c r="I26" s="72"/>
      <c r="J26" s="72" t="s">
        <v>6</v>
      </c>
      <c r="K26" s="72" t="s">
        <v>6</v>
      </c>
      <c r="L26" s="192" t="s">
        <v>6</v>
      </c>
      <c r="M26" s="72"/>
      <c r="N26" s="72" t="s">
        <v>6</v>
      </c>
      <c r="O26" s="72" t="s">
        <v>6</v>
      </c>
      <c r="P26" s="192" t="s">
        <v>6</v>
      </c>
      <c r="Q26" s="72"/>
      <c r="R26" s="72" t="s">
        <v>6</v>
      </c>
      <c r="S26" s="72" t="s">
        <v>6</v>
      </c>
      <c r="T26" s="192" t="s">
        <v>6</v>
      </c>
      <c r="U26" s="72"/>
      <c r="V26" s="72" t="s">
        <v>6</v>
      </c>
      <c r="W26" s="72" t="s">
        <v>6</v>
      </c>
      <c r="X26" s="192" t="s">
        <v>6</v>
      </c>
      <c r="Y26" s="72"/>
      <c r="Z26" s="72" t="s">
        <v>6</v>
      </c>
      <c r="AA26" s="72" t="s">
        <v>6</v>
      </c>
      <c r="AB26" s="192" t="s">
        <v>6</v>
      </c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</row>
    <row r="27" spans="1:60" x14ac:dyDescent="0.25">
      <c r="A27" s="1" t="s">
        <v>55</v>
      </c>
      <c r="B27" s="72">
        <v>0</v>
      </c>
      <c r="C27" s="72">
        <v>0</v>
      </c>
      <c r="D27" s="72">
        <v>0</v>
      </c>
      <c r="E27" s="72"/>
      <c r="F27" s="72">
        <v>0</v>
      </c>
      <c r="G27" s="72">
        <v>0</v>
      </c>
      <c r="H27" s="192">
        <v>0</v>
      </c>
      <c r="I27" s="72"/>
      <c r="J27" s="72">
        <v>0</v>
      </c>
      <c r="K27" s="72">
        <v>0</v>
      </c>
      <c r="L27" s="192">
        <v>0</v>
      </c>
      <c r="M27" s="72"/>
      <c r="N27" s="72">
        <v>0</v>
      </c>
      <c r="O27" s="72">
        <v>0</v>
      </c>
      <c r="P27" s="192">
        <v>0</v>
      </c>
      <c r="Q27" s="72"/>
      <c r="R27" s="72">
        <v>0</v>
      </c>
      <c r="S27" s="72">
        <v>0</v>
      </c>
      <c r="T27" s="192">
        <v>0</v>
      </c>
      <c r="U27" s="72"/>
      <c r="V27" s="72">
        <v>0</v>
      </c>
      <c r="W27" s="72">
        <v>0</v>
      </c>
      <c r="X27" s="192">
        <v>0</v>
      </c>
      <c r="Y27" s="72"/>
      <c r="Z27" s="72">
        <v>0</v>
      </c>
      <c r="AA27" s="72">
        <v>0</v>
      </c>
      <c r="AB27" s="192">
        <v>0</v>
      </c>
      <c r="AG27" s="37"/>
      <c r="AH27" s="37">
        <v>106</v>
      </c>
      <c r="AI27" s="37">
        <v>58</v>
      </c>
      <c r="AJ27" s="37">
        <v>48</v>
      </c>
      <c r="AK27" s="37"/>
      <c r="AL27" s="37">
        <v>13</v>
      </c>
      <c r="AM27" s="37">
        <v>6</v>
      </c>
      <c r="AN27" s="37">
        <v>7</v>
      </c>
      <c r="AO27" s="37"/>
      <c r="AP27" s="37">
        <v>13</v>
      </c>
      <c r="AQ27" s="37">
        <v>6</v>
      </c>
      <c r="AR27" s="37">
        <v>7</v>
      </c>
      <c r="AS27" s="37"/>
      <c r="AT27" s="37">
        <v>20</v>
      </c>
      <c r="AU27" s="37">
        <v>10</v>
      </c>
      <c r="AV27" s="37">
        <v>10</v>
      </c>
      <c r="AW27" s="37"/>
      <c r="AX27" s="37">
        <v>6</v>
      </c>
      <c r="AY27" s="37">
        <v>4</v>
      </c>
      <c r="AZ27" s="37">
        <v>2</v>
      </c>
      <c r="BA27" s="37"/>
      <c r="BB27" s="37">
        <v>18</v>
      </c>
      <c r="BC27" s="37">
        <v>9</v>
      </c>
      <c r="BD27" s="37">
        <v>9</v>
      </c>
      <c r="BE27" s="37"/>
      <c r="BF27" s="37">
        <v>36</v>
      </c>
      <c r="BG27" s="37">
        <v>23</v>
      </c>
      <c r="BH27" s="1">
        <v>13</v>
      </c>
    </row>
    <row r="28" spans="1:60" x14ac:dyDescent="0.25">
      <c r="A28" s="1" t="s">
        <v>56</v>
      </c>
      <c r="B28" s="72">
        <v>0</v>
      </c>
      <c r="C28" s="72">
        <v>0</v>
      </c>
      <c r="D28" s="72">
        <v>0</v>
      </c>
      <c r="E28" s="72"/>
      <c r="F28" s="72">
        <v>0</v>
      </c>
      <c r="G28" s="72">
        <v>0</v>
      </c>
      <c r="H28" s="192">
        <v>0</v>
      </c>
      <c r="I28" s="72"/>
      <c r="J28" s="72">
        <v>0</v>
      </c>
      <c r="K28" s="72">
        <v>0</v>
      </c>
      <c r="L28" s="192">
        <v>0</v>
      </c>
      <c r="M28" s="72"/>
      <c r="N28" s="72">
        <v>0</v>
      </c>
      <c r="O28" s="72">
        <v>0</v>
      </c>
      <c r="P28" s="192">
        <v>0</v>
      </c>
      <c r="Q28" s="72"/>
      <c r="R28" s="72">
        <v>0</v>
      </c>
      <c r="S28" s="72">
        <v>0</v>
      </c>
      <c r="T28" s="192">
        <v>0</v>
      </c>
      <c r="U28" s="72"/>
      <c r="V28" s="72">
        <v>0</v>
      </c>
      <c r="W28" s="72">
        <v>0</v>
      </c>
      <c r="X28" s="192">
        <v>0</v>
      </c>
      <c r="Y28" s="72"/>
      <c r="Z28" s="72">
        <v>0</v>
      </c>
      <c r="AA28" s="72">
        <v>0</v>
      </c>
      <c r="AB28" s="192">
        <v>0</v>
      </c>
      <c r="AG28" s="37"/>
      <c r="AH28" s="37">
        <v>98</v>
      </c>
      <c r="AI28" s="37">
        <v>53</v>
      </c>
      <c r="AJ28" s="37">
        <v>45</v>
      </c>
      <c r="AK28" s="37"/>
      <c r="AL28" s="37">
        <v>23</v>
      </c>
      <c r="AM28" s="37">
        <v>12</v>
      </c>
      <c r="AN28" s="37">
        <v>11</v>
      </c>
      <c r="AO28" s="37"/>
      <c r="AP28" s="37">
        <v>7</v>
      </c>
      <c r="AQ28" s="37">
        <v>3</v>
      </c>
      <c r="AR28" s="37">
        <v>4</v>
      </c>
      <c r="AS28" s="37"/>
      <c r="AT28" s="37">
        <v>19</v>
      </c>
      <c r="AU28" s="37">
        <v>10</v>
      </c>
      <c r="AV28" s="37">
        <v>9</v>
      </c>
      <c r="AW28" s="37"/>
      <c r="AX28" s="37">
        <v>19</v>
      </c>
      <c r="AY28" s="37">
        <v>10</v>
      </c>
      <c r="AZ28" s="37">
        <v>9</v>
      </c>
      <c r="BA28" s="37"/>
      <c r="BB28" s="37">
        <v>16</v>
      </c>
      <c r="BC28" s="37">
        <v>7</v>
      </c>
      <c r="BD28" s="37">
        <v>9</v>
      </c>
      <c r="BE28" s="37"/>
      <c r="BF28" s="37">
        <v>14</v>
      </c>
      <c r="BG28" s="37">
        <v>11</v>
      </c>
      <c r="BH28" s="1">
        <v>3</v>
      </c>
    </row>
    <row r="29" spans="1:60" x14ac:dyDescent="0.25">
      <c r="A29" s="1" t="s">
        <v>57</v>
      </c>
      <c r="B29" s="72" t="s">
        <v>6</v>
      </c>
      <c r="C29" s="72" t="s">
        <v>6</v>
      </c>
      <c r="D29" s="72" t="s">
        <v>6</v>
      </c>
      <c r="E29" s="72"/>
      <c r="F29" s="72" t="s">
        <v>6</v>
      </c>
      <c r="G29" s="72" t="s">
        <v>6</v>
      </c>
      <c r="H29" s="192" t="s">
        <v>6</v>
      </c>
      <c r="I29" s="72"/>
      <c r="J29" s="72" t="s">
        <v>6</v>
      </c>
      <c r="K29" s="72" t="s">
        <v>6</v>
      </c>
      <c r="L29" s="192" t="s">
        <v>6</v>
      </c>
      <c r="M29" s="72"/>
      <c r="N29" s="72" t="s">
        <v>6</v>
      </c>
      <c r="O29" s="72" t="s">
        <v>6</v>
      </c>
      <c r="P29" s="192" t="s">
        <v>6</v>
      </c>
      <c r="Q29" s="72"/>
      <c r="R29" s="72" t="s">
        <v>6</v>
      </c>
      <c r="S29" s="72" t="s">
        <v>6</v>
      </c>
      <c r="T29" s="192" t="s">
        <v>6</v>
      </c>
      <c r="U29" s="72"/>
      <c r="V29" s="72" t="s">
        <v>6</v>
      </c>
      <c r="W29" s="72" t="s">
        <v>6</v>
      </c>
      <c r="X29" s="192" t="s">
        <v>6</v>
      </c>
      <c r="Y29" s="72"/>
      <c r="Z29" s="72" t="s">
        <v>6</v>
      </c>
      <c r="AA29" s="72" t="s">
        <v>6</v>
      </c>
      <c r="AB29" s="192" t="s">
        <v>6</v>
      </c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</row>
    <row r="30" spans="1:60" x14ac:dyDescent="0.25">
      <c r="A30" s="1" t="s">
        <v>58</v>
      </c>
      <c r="B30" s="72">
        <v>0</v>
      </c>
      <c r="C30" s="72">
        <v>0</v>
      </c>
      <c r="D30" s="72">
        <v>0</v>
      </c>
      <c r="E30" s="72"/>
      <c r="F30" s="72">
        <v>0</v>
      </c>
      <c r="G30" s="72">
        <v>0</v>
      </c>
      <c r="H30" s="192">
        <v>0</v>
      </c>
      <c r="I30" s="72"/>
      <c r="J30" s="72">
        <v>0</v>
      </c>
      <c r="K30" s="72">
        <v>0</v>
      </c>
      <c r="L30" s="192">
        <v>0</v>
      </c>
      <c r="M30" s="72"/>
      <c r="N30" s="72">
        <v>0</v>
      </c>
      <c r="O30" s="72">
        <v>0</v>
      </c>
      <c r="P30" s="192">
        <v>0</v>
      </c>
      <c r="Q30" s="72"/>
      <c r="R30" s="72">
        <v>0</v>
      </c>
      <c r="S30" s="72">
        <v>0</v>
      </c>
      <c r="T30" s="192">
        <v>0</v>
      </c>
      <c r="U30" s="72"/>
      <c r="V30" s="72">
        <v>0</v>
      </c>
      <c r="W30" s="72">
        <v>0</v>
      </c>
      <c r="X30" s="192">
        <v>0</v>
      </c>
      <c r="Y30" s="72"/>
      <c r="Z30" s="72">
        <v>0</v>
      </c>
      <c r="AA30" s="72">
        <v>0</v>
      </c>
      <c r="AB30" s="192">
        <v>0</v>
      </c>
      <c r="AG30" s="37"/>
      <c r="AH30" s="37">
        <v>364</v>
      </c>
      <c r="AI30" s="37">
        <v>191</v>
      </c>
      <c r="AJ30" s="37">
        <v>173</v>
      </c>
      <c r="AK30" s="37"/>
      <c r="AL30" s="37">
        <v>62</v>
      </c>
      <c r="AM30" s="37">
        <v>33</v>
      </c>
      <c r="AN30" s="37">
        <v>29</v>
      </c>
      <c r="AO30" s="37"/>
      <c r="AP30" s="37">
        <v>49</v>
      </c>
      <c r="AQ30" s="37">
        <v>30</v>
      </c>
      <c r="AR30" s="37">
        <v>19</v>
      </c>
      <c r="AS30" s="37"/>
      <c r="AT30" s="37">
        <v>62</v>
      </c>
      <c r="AU30" s="37">
        <v>36</v>
      </c>
      <c r="AV30" s="37">
        <v>26</v>
      </c>
      <c r="AW30" s="37"/>
      <c r="AX30" s="37">
        <v>66</v>
      </c>
      <c r="AY30" s="37">
        <v>30</v>
      </c>
      <c r="AZ30" s="37">
        <v>36</v>
      </c>
      <c r="BA30" s="37"/>
      <c r="BB30" s="37">
        <v>59</v>
      </c>
      <c r="BC30" s="37">
        <v>33</v>
      </c>
      <c r="BD30" s="37">
        <v>26</v>
      </c>
      <c r="BE30" s="37"/>
      <c r="BF30" s="37">
        <v>66</v>
      </c>
      <c r="BG30" s="37">
        <v>29</v>
      </c>
      <c r="BH30" s="1">
        <v>37</v>
      </c>
    </row>
    <row r="31" spans="1:60" x14ac:dyDescent="0.25">
      <c r="A31" s="1" t="s">
        <v>59</v>
      </c>
      <c r="B31" s="72" t="s">
        <v>6</v>
      </c>
      <c r="C31" s="72" t="s">
        <v>6</v>
      </c>
      <c r="D31" s="72" t="s">
        <v>6</v>
      </c>
      <c r="E31" s="72"/>
      <c r="F31" s="72" t="s">
        <v>6</v>
      </c>
      <c r="G31" s="72" t="s">
        <v>6</v>
      </c>
      <c r="H31" s="192" t="s">
        <v>6</v>
      </c>
      <c r="I31" s="72"/>
      <c r="J31" s="72" t="s">
        <v>6</v>
      </c>
      <c r="K31" s="72" t="s">
        <v>6</v>
      </c>
      <c r="L31" s="192" t="s">
        <v>6</v>
      </c>
      <c r="M31" s="72"/>
      <c r="N31" s="72" t="s">
        <v>6</v>
      </c>
      <c r="O31" s="72" t="s">
        <v>6</v>
      </c>
      <c r="P31" s="192" t="s">
        <v>6</v>
      </c>
      <c r="Q31" s="72"/>
      <c r="R31" s="72" t="s">
        <v>6</v>
      </c>
      <c r="S31" s="72" t="s">
        <v>6</v>
      </c>
      <c r="T31" s="192" t="s">
        <v>6</v>
      </c>
      <c r="U31" s="72"/>
      <c r="V31" s="72" t="s">
        <v>6</v>
      </c>
      <c r="W31" s="72" t="s">
        <v>6</v>
      </c>
      <c r="X31" s="192" t="s">
        <v>6</v>
      </c>
      <c r="Y31" s="72"/>
      <c r="Z31" s="72" t="s">
        <v>6</v>
      </c>
      <c r="AA31" s="72" t="s">
        <v>6</v>
      </c>
      <c r="AB31" s="192" t="s">
        <v>6</v>
      </c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</row>
    <row r="32" spans="1:60" x14ac:dyDescent="0.25">
      <c r="A32" s="1" t="s">
        <v>60</v>
      </c>
      <c r="B32" s="72" t="s">
        <v>6</v>
      </c>
      <c r="C32" s="72" t="s">
        <v>6</v>
      </c>
      <c r="D32" s="72" t="s">
        <v>6</v>
      </c>
      <c r="E32" s="72"/>
      <c r="F32" s="72" t="s">
        <v>6</v>
      </c>
      <c r="G32" s="72" t="s">
        <v>6</v>
      </c>
      <c r="H32" s="192" t="s">
        <v>6</v>
      </c>
      <c r="I32" s="72"/>
      <c r="J32" s="72" t="s">
        <v>6</v>
      </c>
      <c r="K32" s="72" t="s">
        <v>6</v>
      </c>
      <c r="L32" s="192" t="s">
        <v>6</v>
      </c>
      <c r="M32" s="72"/>
      <c r="N32" s="72" t="s">
        <v>6</v>
      </c>
      <c r="O32" s="72" t="s">
        <v>6</v>
      </c>
      <c r="P32" s="192" t="s">
        <v>6</v>
      </c>
      <c r="Q32" s="72"/>
      <c r="R32" s="72" t="s">
        <v>6</v>
      </c>
      <c r="S32" s="72" t="s">
        <v>6</v>
      </c>
      <c r="T32" s="192" t="s">
        <v>6</v>
      </c>
      <c r="U32" s="72"/>
      <c r="V32" s="72" t="s">
        <v>6</v>
      </c>
      <c r="W32" s="72" t="s">
        <v>6</v>
      </c>
      <c r="X32" s="192" t="s">
        <v>6</v>
      </c>
      <c r="Y32" s="72"/>
      <c r="Z32" s="72" t="s">
        <v>6</v>
      </c>
      <c r="AA32" s="72" t="s">
        <v>6</v>
      </c>
      <c r="AB32" s="192" t="s">
        <v>6</v>
      </c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</row>
    <row r="33" spans="1:59" x14ac:dyDescent="0.25">
      <c r="A33" s="1" t="s">
        <v>61</v>
      </c>
      <c r="B33" s="72" t="s">
        <v>6</v>
      </c>
      <c r="C33" s="72" t="s">
        <v>6</v>
      </c>
      <c r="D33" s="72" t="s">
        <v>6</v>
      </c>
      <c r="E33" s="72"/>
      <c r="F33" s="72" t="s">
        <v>6</v>
      </c>
      <c r="G33" s="72" t="s">
        <v>6</v>
      </c>
      <c r="H33" s="192" t="s">
        <v>6</v>
      </c>
      <c r="I33" s="72"/>
      <c r="J33" s="72" t="s">
        <v>6</v>
      </c>
      <c r="K33" s="72" t="s">
        <v>6</v>
      </c>
      <c r="L33" s="192" t="s">
        <v>6</v>
      </c>
      <c r="M33" s="72"/>
      <c r="N33" s="72" t="s">
        <v>6</v>
      </c>
      <c r="O33" s="72" t="s">
        <v>6</v>
      </c>
      <c r="P33" s="192" t="s">
        <v>6</v>
      </c>
      <c r="Q33" s="72"/>
      <c r="R33" s="72" t="s">
        <v>6</v>
      </c>
      <c r="S33" s="72" t="s">
        <v>6</v>
      </c>
      <c r="T33" s="192" t="s">
        <v>6</v>
      </c>
      <c r="U33" s="72"/>
      <c r="V33" s="72" t="s">
        <v>6</v>
      </c>
      <c r="W33" s="72" t="s">
        <v>6</v>
      </c>
      <c r="X33" s="192" t="s">
        <v>6</v>
      </c>
      <c r="Y33" s="72"/>
      <c r="Z33" s="72" t="s">
        <v>6</v>
      </c>
      <c r="AA33" s="72" t="s">
        <v>6</v>
      </c>
      <c r="AB33" s="192" t="s">
        <v>6</v>
      </c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</row>
    <row r="34" spans="1:59" x14ac:dyDescent="0.25">
      <c r="A34" s="1" t="s">
        <v>62</v>
      </c>
      <c r="B34" s="72" t="s">
        <v>6</v>
      </c>
      <c r="C34" s="72" t="s">
        <v>6</v>
      </c>
      <c r="D34" s="72" t="s">
        <v>6</v>
      </c>
      <c r="E34" s="72"/>
      <c r="F34" s="72" t="s">
        <v>6</v>
      </c>
      <c r="G34" s="72" t="s">
        <v>6</v>
      </c>
      <c r="H34" s="192" t="s">
        <v>6</v>
      </c>
      <c r="I34" s="72"/>
      <c r="J34" s="72" t="s">
        <v>6</v>
      </c>
      <c r="K34" s="72" t="s">
        <v>6</v>
      </c>
      <c r="L34" s="192" t="s">
        <v>6</v>
      </c>
      <c r="M34" s="72"/>
      <c r="N34" s="72" t="s">
        <v>6</v>
      </c>
      <c r="O34" s="72" t="s">
        <v>6</v>
      </c>
      <c r="P34" s="192" t="s">
        <v>6</v>
      </c>
      <c r="Q34" s="72"/>
      <c r="R34" s="72" t="s">
        <v>6</v>
      </c>
      <c r="S34" s="72" t="s">
        <v>6</v>
      </c>
      <c r="T34" s="192" t="s">
        <v>6</v>
      </c>
      <c r="U34" s="72"/>
      <c r="V34" s="72" t="s">
        <v>6</v>
      </c>
      <c r="W34" s="72" t="s">
        <v>6</v>
      </c>
      <c r="X34" s="192" t="s">
        <v>6</v>
      </c>
      <c r="Y34" s="72"/>
      <c r="Z34" s="72" t="s">
        <v>6</v>
      </c>
      <c r="AA34" s="72" t="s">
        <v>6</v>
      </c>
      <c r="AB34" s="192" t="s">
        <v>6</v>
      </c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</row>
    <row r="35" spans="1:59" x14ac:dyDescent="0.25">
      <c r="A35" s="1" t="s">
        <v>63</v>
      </c>
      <c r="B35" s="72" t="s">
        <v>6</v>
      </c>
      <c r="C35" s="72" t="s">
        <v>6</v>
      </c>
      <c r="D35" s="72" t="s">
        <v>6</v>
      </c>
      <c r="E35" s="72"/>
      <c r="F35" s="72" t="s">
        <v>6</v>
      </c>
      <c r="G35" s="72" t="s">
        <v>6</v>
      </c>
      <c r="H35" s="192" t="s">
        <v>6</v>
      </c>
      <c r="I35" s="72"/>
      <c r="J35" s="72" t="s">
        <v>6</v>
      </c>
      <c r="K35" s="72" t="s">
        <v>6</v>
      </c>
      <c r="L35" s="192" t="s">
        <v>6</v>
      </c>
      <c r="M35" s="72"/>
      <c r="N35" s="72" t="s">
        <v>6</v>
      </c>
      <c r="O35" s="72" t="s">
        <v>6</v>
      </c>
      <c r="P35" s="192" t="s">
        <v>6</v>
      </c>
      <c r="Q35" s="72"/>
      <c r="R35" s="72" t="s">
        <v>6</v>
      </c>
      <c r="S35" s="72" t="s">
        <v>6</v>
      </c>
      <c r="T35" s="192" t="s">
        <v>6</v>
      </c>
      <c r="U35" s="72"/>
      <c r="V35" s="72" t="s">
        <v>6</v>
      </c>
      <c r="W35" s="72" t="s">
        <v>6</v>
      </c>
      <c r="X35" s="192" t="s">
        <v>6</v>
      </c>
      <c r="Y35" s="72"/>
      <c r="Z35" s="72" t="s">
        <v>6</v>
      </c>
      <c r="AA35" s="72" t="s">
        <v>6</v>
      </c>
      <c r="AB35" s="192" t="s">
        <v>6</v>
      </c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</row>
    <row r="36" spans="1:59" x14ac:dyDescent="0.25">
      <c r="A36" s="1" t="s">
        <v>64</v>
      </c>
      <c r="B36" s="72" t="s">
        <v>6</v>
      </c>
      <c r="C36" s="72" t="s">
        <v>6</v>
      </c>
      <c r="D36" s="72" t="s">
        <v>6</v>
      </c>
      <c r="E36" s="72"/>
      <c r="F36" s="72" t="s">
        <v>6</v>
      </c>
      <c r="G36" s="72" t="s">
        <v>6</v>
      </c>
      <c r="H36" s="192" t="s">
        <v>6</v>
      </c>
      <c r="I36" s="72"/>
      <c r="J36" s="72" t="s">
        <v>6</v>
      </c>
      <c r="K36" s="72" t="s">
        <v>6</v>
      </c>
      <c r="L36" s="192" t="s">
        <v>6</v>
      </c>
      <c r="M36" s="72"/>
      <c r="N36" s="72" t="s">
        <v>6</v>
      </c>
      <c r="O36" s="72" t="s">
        <v>6</v>
      </c>
      <c r="P36" s="192" t="s">
        <v>6</v>
      </c>
      <c r="Q36" s="72"/>
      <c r="R36" s="72" t="s">
        <v>6</v>
      </c>
      <c r="S36" s="72" t="s">
        <v>6</v>
      </c>
      <c r="T36" s="192" t="s">
        <v>6</v>
      </c>
      <c r="U36" s="72"/>
      <c r="V36" s="72" t="s">
        <v>6</v>
      </c>
      <c r="W36" s="72" t="s">
        <v>6</v>
      </c>
      <c r="X36" s="192" t="s">
        <v>6</v>
      </c>
      <c r="Y36" s="72"/>
      <c r="Z36" s="72" t="s">
        <v>6</v>
      </c>
      <c r="AA36" s="72" t="s">
        <v>6</v>
      </c>
      <c r="AB36" s="192" t="s">
        <v>6</v>
      </c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</row>
    <row r="37" spans="1:59" ht="13.5" thickBot="1" x14ac:dyDescent="0.3">
      <c r="A37" s="15" t="s">
        <v>65</v>
      </c>
      <c r="B37" s="193" t="s">
        <v>6</v>
      </c>
      <c r="C37" s="193" t="s">
        <v>6</v>
      </c>
      <c r="D37" s="193" t="s">
        <v>6</v>
      </c>
      <c r="E37" s="193"/>
      <c r="F37" s="193" t="s">
        <v>6</v>
      </c>
      <c r="G37" s="193" t="s">
        <v>6</v>
      </c>
      <c r="H37" s="194" t="s">
        <v>6</v>
      </c>
      <c r="I37" s="193"/>
      <c r="J37" s="193" t="s">
        <v>6</v>
      </c>
      <c r="K37" s="193" t="s">
        <v>6</v>
      </c>
      <c r="L37" s="194" t="s">
        <v>6</v>
      </c>
      <c r="M37" s="193"/>
      <c r="N37" s="193" t="s">
        <v>6</v>
      </c>
      <c r="O37" s="193" t="s">
        <v>6</v>
      </c>
      <c r="P37" s="194" t="s">
        <v>6</v>
      </c>
      <c r="Q37" s="193"/>
      <c r="R37" s="193" t="s">
        <v>6</v>
      </c>
      <c r="S37" s="193" t="s">
        <v>6</v>
      </c>
      <c r="T37" s="194" t="s">
        <v>6</v>
      </c>
      <c r="U37" s="193"/>
      <c r="V37" s="193" t="s">
        <v>6</v>
      </c>
      <c r="W37" s="193" t="s">
        <v>6</v>
      </c>
      <c r="X37" s="194" t="s">
        <v>6</v>
      </c>
      <c r="Y37" s="193"/>
      <c r="Z37" s="193" t="s">
        <v>6</v>
      </c>
      <c r="AA37" s="193" t="s">
        <v>6</v>
      </c>
      <c r="AB37" s="194" t="s">
        <v>6</v>
      </c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</row>
    <row r="38" spans="1:59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5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59" ht="16.5" customHeight="1" thickBot="1" x14ac:dyDescent="0.3">
      <c r="A40" s="8"/>
    </row>
    <row r="41" spans="1:59" s="112" customFormat="1" ht="16.5" thickBot="1" x14ac:dyDescent="0.3">
      <c r="A41" s="240" t="s">
        <v>280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10" t="s">
        <v>158</v>
      </c>
    </row>
    <row r="42" spans="1:59" s="112" customFormat="1" ht="15.75" x14ac:dyDescent="0.25">
      <c r="A42" s="240" t="s">
        <v>66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59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59" s="112" customFormat="1" ht="15.75" x14ac:dyDescent="0.25">
      <c r="A44" s="240" t="s">
        <v>90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59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59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11</v>
      </c>
      <c r="G46" s="238"/>
      <c r="H46" s="238"/>
      <c r="I46" s="180"/>
      <c r="J46" s="238" t="s">
        <v>12</v>
      </c>
      <c r="K46" s="238"/>
      <c r="L46" s="238"/>
      <c r="M46" s="180"/>
      <c r="N46" s="238" t="s">
        <v>13</v>
      </c>
      <c r="O46" s="238"/>
      <c r="P46" s="238"/>
      <c r="Q46" s="180"/>
      <c r="R46" s="238" t="s">
        <v>15</v>
      </c>
      <c r="S46" s="238"/>
      <c r="T46" s="238"/>
      <c r="U46" s="180"/>
      <c r="V46" s="238" t="s">
        <v>16</v>
      </c>
      <c r="W46" s="238"/>
      <c r="X46" s="238"/>
      <c r="Y46" s="180"/>
      <c r="Z46" s="238" t="s">
        <v>17</v>
      </c>
      <c r="AA46" s="238"/>
      <c r="AB46" s="238"/>
    </row>
    <row r="47" spans="1:59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59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>+B9/AH9*100</f>
        <v>6.2009094667217858E-2</v>
      </c>
      <c r="C49" s="55">
        <f>+C9/AI9*100</f>
        <v>0.13446884805020171</v>
      </c>
      <c r="D49" s="55">
        <f>+D9/AJ9*100</f>
        <v>0</v>
      </c>
      <c r="E49" s="55"/>
      <c r="F49" s="55">
        <f>+F9/AL9*100</f>
        <v>0</v>
      </c>
      <c r="G49" s="55">
        <f>+G9/AM9*100</f>
        <v>0</v>
      </c>
      <c r="H49" s="55">
        <f>+H9/AN9*100</f>
        <v>0</v>
      </c>
      <c r="I49" s="55"/>
      <c r="J49" s="55">
        <f>+J9/AP9*100</f>
        <v>0</v>
      </c>
      <c r="K49" s="55">
        <f>+K9/AQ9*100</f>
        <v>0</v>
      </c>
      <c r="L49" s="55">
        <f>+L9/AR9*100</f>
        <v>0</v>
      </c>
      <c r="M49" s="55"/>
      <c r="N49" s="55">
        <f>+N9/AT9*100</f>
        <v>0.24271844660194172</v>
      </c>
      <c r="O49" s="55">
        <f>+O9/AU9*100</f>
        <v>0.51282051282051277</v>
      </c>
      <c r="P49" s="55">
        <f>+P9/AV9*100</f>
        <v>0</v>
      </c>
      <c r="Q49" s="55"/>
      <c r="R49" s="55">
        <f>+R9/AX9*100</f>
        <v>0</v>
      </c>
      <c r="S49" s="55">
        <f>+S9/AY9*100</f>
        <v>0</v>
      </c>
      <c r="T49" s="55">
        <f>+T9/AZ9*100</f>
        <v>0</v>
      </c>
      <c r="U49" s="55"/>
      <c r="V49" s="55">
        <f>+V9/BB9*100</f>
        <v>0.12547051442910914</v>
      </c>
      <c r="W49" s="55">
        <f>+W9/BC9*100</f>
        <v>0.2770083102493075</v>
      </c>
      <c r="X49" s="55">
        <f>+X9/BD9*100</f>
        <v>0</v>
      </c>
      <c r="Y49" s="55"/>
      <c r="Z49" s="55">
        <f>+Z9/BF9*100</f>
        <v>0</v>
      </c>
      <c r="AA49" s="55">
        <f>+AA9/BG9*100</f>
        <v>0</v>
      </c>
      <c r="AB49" s="55">
        <f>+AB9/BH9*100</f>
        <v>0</v>
      </c>
    </row>
    <row r="50" spans="1:28" x14ac:dyDescent="0.25">
      <c r="A50" s="5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25">
      <c r="A51" s="1" t="s">
        <v>39</v>
      </c>
      <c r="B51" s="42">
        <f t="shared" ref="B51:D64" si="0">+B11/AH11*100</f>
        <v>0</v>
      </c>
      <c r="C51" s="42">
        <f t="shared" si="0"/>
        <v>0</v>
      </c>
      <c r="D51" s="42">
        <f t="shared" si="0"/>
        <v>0</v>
      </c>
      <c r="E51" s="42"/>
      <c r="F51" s="42">
        <f t="shared" ref="F51:H64" si="1">+F11/AL11*100</f>
        <v>0</v>
      </c>
      <c r="G51" s="42">
        <f t="shared" si="1"/>
        <v>0</v>
      </c>
      <c r="H51" s="42">
        <f t="shared" si="1"/>
        <v>0</v>
      </c>
      <c r="I51" s="42"/>
      <c r="J51" s="42">
        <f t="shared" ref="J51:L64" si="2">+J11/AP11*100</f>
        <v>0</v>
      </c>
      <c r="K51" s="42">
        <f t="shared" si="2"/>
        <v>0</v>
      </c>
      <c r="L51" s="42">
        <f t="shared" si="2"/>
        <v>0</v>
      </c>
      <c r="M51" s="42"/>
      <c r="N51" s="42">
        <f t="shared" ref="N51:P64" si="3">+N11/AT11*100</f>
        <v>0</v>
      </c>
      <c r="O51" s="42">
        <f t="shared" si="3"/>
        <v>0</v>
      </c>
      <c r="P51" s="42">
        <f t="shared" si="3"/>
        <v>0</v>
      </c>
      <c r="Q51" s="42"/>
      <c r="R51" s="42">
        <f t="shared" ref="R51:T64" si="4">+R11/AX11*100</f>
        <v>0</v>
      </c>
      <c r="S51" s="42">
        <f t="shared" si="4"/>
        <v>0</v>
      </c>
      <c r="T51" s="42">
        <f t="shared" si="4"/>
        <v>0</v>
      </c>
      <c r="U51" s="42"/>
      <c r="V51" s="42">
        <f t="shared" ref="V51:X64" si="5">+V11/BB11*100</f>
        <v>0</v>
      </c>
      <c r="W51" s="42">
        <f t="shared" si="5"/>
        <v>0</v>
      </c>
      <c r="X51" s="42">
        <f t="shared" si="5"/>
        <v>0</v>
      </c>
      <c r="Y51" s="42"/>
      <c r="Z51" s="42">
        <f t="shared" ref="Z51:AB64" si="6">+Z11/BF11*100</f>
        <v>0</v>
      </c>
      <c r="AA51" s="42">
        <f t="shared" si="6"/>
        <v>0</v>
      </c>
      <c r="AB51" s="42">
        <f t="shared" si="6"/>
        <v>0</v>
      </c>
    </row>
    <row r="52" spans="1:28" x14ac:dyDescent="0.25">
      <c r="A52" s="1" t="s">
        <v>40</v>
      </c>
      <c r="B52" s="42">
        <f t="shared" si="0"/>
        <v>9.8716683119447174E-2</v>
      </c>
      <c r="C52" s="42">
        <f t="shared" si="0"/>
        <v>0.22421524663677131</v>
      </c>
      <c r="D52" s="42">
        <f t="shared" si="0"/>
        <v>0</v>
      </c>
      <c r="E52" s="42"/>
      <c r="F52" s="42">
        <f t="shared" si="1"/>
        <v>0</v>
      </c>
      <c r="G52" s="42">
        <f t="shared" si="1"/>
        <v>0</v>
      </c>
      <c r="H52" s="42">
        <f t="shared" si="1"/>
        <v>0</v>
      </c>
      <c r="I52" s="42"/>
      <c r="J52" s="42">
        <f t="shared" si="2"/>
        <v>0</v>
      </c>
      <c r="K52" s="42">
        <f t="shared" si="2"/>
        <v>0</v>
      </c>
      <c r="L52" s="42">
        <f t="shared" si="2"/>
        <v>0</v>
      </c>
      <c r="M52" s="42"/>
      <c r="N52" s="42">
        <f t="shared" si="3"/>
        <v>0</v>
      </c>
      <c r="O52" s="42">
        <f t="shared" si="3"/>
        <v>0</v>
      </c>
      <c r="P52" s="42">
        <f t="shared" si="3"/>
        <v>0</v>
      </c>
      <c r="Q52" s="42"/>
      <c r="R52" s="42">
        <f t="shared" si="4"/>
        <v>0</v>
      </c>
      <c r="S52" s="42">
        <f t="shared" si="4"/>
        <v>0</v>
      </c>
      <c r="T52" s="42">
        <f t="shared" si="4"/>
        <v>0</v>
      </c>
      <c r="U52" s="42"/>
      <c r="V52" s="42">
        <f t="shared" si="5"/>
        <v>0.6211180124223602</v>
      </c>
      <c r="W52" s="42">
        <f t="shared" si="5"/>
        <v>1.3513513513513513</v>
      </c>
      <c r="X52" s="42">
        <f t="shared" si="5"/>
        <v>0</v>
      </c>
      <c r="Y52" s="42"/>
      <c r="Z52" s="42">
        <f t="shared" si="6"/>
        <v>0</v>
      </c>
      <c r="AA52" s="42">
        <f t="shared" si="6"/>
        <v>0</v>
      </c>
      <c r="AB52" s="42">
        <f t="shared" si="6"/>
        <v>0</v>
      </c>
    </row>
    <row r="53" spans="1:28" x14ac:dyDescent="0.25">
      <c r="A53" s="1" t="s">
        <v>41</v>
      </c>
      <c r="B53" s="42">
        <f t="shared" si="0"/>
        <v>0</v>
      </c>
      <c r="C53" s="42">
        <f t="shared" si="0"/>
        <v>0</v>
      </c>
      <c r="D53" s="42">
        <f t="shared" si="0"/>
        <v>0</v>
      </c>
      <c r="E53" s="42"/>
      <c r="F53" s="42">
        <f t="shared" si="1"/>
        <v>0</v>
      </c>
      <c r="G53" s="42">
        <f t="shared" si="1"/>
        <v>0</v>
      </c>
      <c r="H53" s="42">
        <f t="shared" si="1"/>
        <v>0</v>
      </c>
      <c r="I53" s="42"/>
      <c r="J53" s="42">
        <f t="shared" si="2"/>
        <v>0</v>
      </c>
      <c r="K53" s="42">
        <f t="shared" si="2"/>
        <v>0</v>
      </c>
      <c r="L53" s="42">
        <f t="shared" si="2"/>
        <v>0</v>
      </c>
      <c r="M53" s="42"/>
      <c r="N53" s="42">
        <f t="shared" si="3"/>
        <v>0</v>
      </c>
      <c r="O53" s="42">
        <f t="shared" si="3"/>
        <v>0</v>
      </c>
      <c r="P53" s="42">
        <f t="shared" si="3"/>
        <v>0</v>
      </c>
      <c r="Q53" s="42"/>
      <c r="R53" s="42">
        <f t="shared" si="4"/>
        <v>0</v>
      </c>
      <c r="S53" s="42">
        <f t="shared" si="4"/>
        <v>0</v>
      </c>
      <c r="T53" s="42">
        <f t="shared" si="4"/>
        <v>0</v>
      </c>
      <c r="U53" s="42"/>
      <c r="V53" s="42">
        <f t="shared" si="5"/>
        <v>0</v>
      </c>
      <c r="W53" s="42">
        <f t="shared" si="5"/>
        <v>0</v>
      </c>
      <c r="X53" s="42">
        <f t="shared" si="5"/>
        <v>0</v>
      </c>
      <c r="Y53" s="42"/>
      <c r="Z53" s="42">
        <f t="shared" si="6"/>
        <v>0</v>
      </c>
      <c r="AA53" s="42">
        <f t="shared" si="6"/>
        <v>0</v>
      </c>
      <c r="AB53" s="42">
        <f t="shared" si="6"/>
        <v>0</v>
      </c>
    </row>
    <row r="54" spans="1:28" x14ac:dyDescent="0.25">
      <c r="A54" s="1" t="s">
        <v>42</v>
      </c>
      <c r="B54" s="42" t="s">
        <v>6</v>
      </c>
      <c r="C54" s="42" t="s">
        <v>6</v>
      </c>
      <c r="D54" s="42" t="s">
        <v>6</v>
      </c>
      <c r="E54" s="42"/>
      <c r="F54" s="42" t="s">
        <v>6</v>
      </c>
      <c r="G54" s="42" t="s">
        <v>6</v>
      </c>
      <c r="H54" s="42" t="s">
        <v>6</v>
      </c>
      <c r="I54" s="42"/>
      <c r="J54" s="42" t="s">
        <v>6</v>
      </c>
      <c r="K54" s="42" t="s">
        <v>6</v>
      </c>
      <c r="L54" s="42" t="s">
        <v>6</v>
      </c>
      <c r="M54" s="42"/>
      <c r="N54" s="42" t="s">
        <v>6</v>
      </c>
      <c r="O54" s="42" t="s">
        <v>6</v>
      </c>
      <c r="P54" s="42" t="s">
        <v>6</v>
      </c>
      <c r="Q54" s="42"/>
      <c r="R54" s="42" t="s">
        <v>6</v>
      </c>
      <c r="S54" s="42" t="s">
        <v>6</v>
      </c>
      <c r="T54" s="42" t="s">
        <v>6</v>
      </c>
      <c r="U54" s="42"/>
      <c r="V54" s="42" t="s">
        <v>6</v>
      </c>
      <c r="W54" s="42" t="s">
        <v>6</v>
      </c>
      <c r="X54" s="42" t="s">
        <v>6</v>
      </c>
      <c r="Y54" s="42"/>
      <c r="Z54" s="42" t="s">
        <v>6</v>
      </c>
      <c r="AA54" s="42" t="s">
        <v>6</v>
      </c>
      <c r="AB54" s="42" t="s">
        <v>6</v>
      </c>
    </row>
    <row r="55" spans="1:28" x14ac:dyDescent="0.25">
      <c r="A55" s="1" t="s">
        <v>43</v>
      </c>
      <c r="B55" s="42" t="s">
        <v>6</v>
      </c>
      <c r="C55" s="42" t="s">
        <v>6</v>
      </c>
      <c r="D55" s="42" t="s">
        <v>6</v>
      </c>
      <c r="E55" s="42"/>
      <c r="F55" s="42" t="s">
        <v>6</v>
      </c>
      <c r="G55" s="42" t="s">
        <v>6</v>
      </c>
      <c r="H55" s="42" t="s">
        <v>6</v>
      </c>
      <c r="I55" s="42"/>
      <c r="J55" s="42" t="s">
        <v>6</v>
      </c>
      <c r="K55" s="42" t="s">
        <v>6</v>
      </c>
      <c r="L55" s="42" t="s">
        <v>6</v>
      </c>
      <c r="M55" s="42"/>
      <c r="N55" s="42" t="s">
        <v>6</v>
      </c>
      <c r="O55" s="42" t="s">
        <v>6</v>
      </c>
      <c r="P55" s="42" t="s">
        <v>6</v>
      </c>
      <c r="Q55" s="42"/>
      <c r="R55" s="42" t="s">
        <v>6</v>
      </c>
      <c r="S55" s="42" t="s">
        <v>6</v>
      </c>
      <c r="T55" s="42" t="s">
        <v>6</v>
      </c>
      <c r="U55" s="42"/>
      <c r="V55" s="42" t="s">
        <v>6</v>
      </c>
      <c r="W55" s="42" t="s">
        <v>6</v>
      </c>
      <c r="X55" s="42" t="s">
        <v>6</v>
      </c>
      <c r="Y55" s="42"/>
      <c r="Z55" s="42" t="s">
        <v>6</v>
      </c>
      <c r="AA55" s="42" t="s">
        <v>6</v>
      </c>
      <c r="AB55" s="42" t="s">
        <v>6</v>
      </c>
    </row>
    <row r="56" spans="1:28" x14ac:dyDescent="0.25">
      <c r="A56" s="1" t="s">
        <v>44</v>
      </c>
      <c r="B56" s="42">
        <f t="shared" si="0"/>
        <v>0</v>
      </c>
      <c r="C56" s="42">
        <f t="shared" si="0"/>
        <v>0</v>
      </c>
      <c r="D56" s="42">
        <f t="shared" si="0"/>
        <v>0</v>
      </c>
      <c r="E56" s="42"/>
      <c r="F56" s="42">
        <f t="shared" si="1"/>
        <v>0</v>
      </c>
      <c r="G56" s="42">
        <f t="shared" si="1"/>
        <v>0</v>
      </c>
      <c r="H56" s="42">
        <f t="shared" si="1"/>
        <v>0</v>
      </c>
      <c r="I56" s="42"/>
      <c r="J56" s="42">
        <f t="shared" si="2"/>
        <v>0</v>
      </c>
      <c r="K56" s="42">
        <f t="shared" si="2"/>
        <v>0</v>
      </c>
      <c r="L56" s="42">
        <f t="shared" si="2"/>
        <v>0</v>
      </c>
      <c r="M56" s="42"/>
      <c r="N56" s="42">
        <f t="shared" si="3"/>
        <v>0</v>
      </c>
      <c r="O56" s="42">
        <f t="shared" si="3"/>
        <v>0</v>
      </c>
      <c r="P56" s="42">
        <f t="shared" si="3"/>
        <v>0</v>
      </c>
      <c r="Q56" s="42"/>
      <c r="R56" s="42">
        <f t="shared" si="4"/>
        <v>0</v>
      </c>
      <c r="S56" s="42">
        <f t="shared" si="4"/>
        <v>0</v>
      </c>
      <c r="T56" s="42">
        <f t="shared" si="4"/>
        <v>0</v>
      </c>
      <c r="U56" s="42"/>
      <c r="V56" s="42">
        <f t="shared" si="5"/>
        <v>0</v>
      </c>
      <c r="W56" s="42">
        <f t="shared" si="5"/>
        <v>0</v>
      </c>
      <c r="X56" s="42">
        <f t="shared" si="5"/>
        <v>0</v>
      </c>
      <c r="Y56" s="42"/>
      <c r="Z56" s="42">
        <f t="shared" si="6"/>
        <v>0</v>
      </c>
      <c r="AA56" s="42">
        <f t="shared" si="6"/>
        <v>0</v>
      </c>
      <c r="AB56" s="42">
        <f t="shared" si="6"/>
        <v>0</v>
      </c>
    </row>
    <row r="57" spans="1:28" x14ac:dyDescent="0.25">
      <c r="A57" s="1" t="s">
        <v>45</v>
      </c>
      <c r="B57" s="42" t="s">
        <v>6</v>
      </c>
      <c r="C57" s="42" t="s">
        <v>6</v>
      </c>
      <c r="D57" s="42" t="s">
        <v>6</v>
      </c>
      <c r="E57" s="42"/>
      <c r="F57" s="42" t="s">
        <v>6</v>
      </c>
      <c r="G57" s="42" t="s">
        <v>6</v>
      </c>
      <c r="H57" s="42" t="s">
        <v>6</v>
      </c>
      <c r="I57" s="42"/>
      <c r="J57" s="42" t="s">
        <v>6</v>
      </c>
      <c r="K57" s="42" t="s">
        <v>6</v>
      </c>
      <c r="L57" s="42" t="s">
        <v>6</v>
      </c>
      <c r="M57" s="42"/>
      <c r="N57" s="42" t="s">
        <v>6</v>
      </c>
      <c r="O57" s="42" t="s">
        <v>6</v>
      </c>
      <c r="P57" s="42" t="s">
        <v>6</v>
      </c>
      <c r="Q57" s="42"/>
      <c r="R57" s="42" t="s">
        <v>6</v>
      </c>
      <c r="S57" s="42" t="s">
        <v>6</v>
      </c>
      <c r="T57" s="42" t="s">
        <v>6</v>
      </c>
      <c r="U57" s="42"/>
      <c r="V57" s="42" t="s">
        <v>6</v>
      </c>
      <c r="W57" s="42" t="s">
        <v>6</v>
      </c>
      <c r="X57" s="42" t="s">
        <v>6</v>
      </c>
      <c r="Y57" s="42"/>
      <c r="Z57" s="42" t="s">
        <v>6</v>
      </c>
      <c r="AA57" s="42" t="s">
        <v>6</v>
      </c>
      <c r="AB57" s="42" t="s">
        <v>6</v>
      </c>
    </row>
    <row r="58" spans="1:28" x14ac:dyDescent="0.25">
      <c r="A58" s="1" t="s">
        <v>46</v>
      </c>
      <c r="B58" s="42">
        <f t="shared" si="0"/>
        <v>0</v>
      </c>
      <c r="C58" s="42">
        <f t="shared" si="0"/>
        <v>0</v>
      </c>
      <c r="D58" s="42">
        <f t="shared" si="0"/>
        <v>0</v>
      </c>
      <c r="E58" s="42"/>
      <c r="F58" s="42">
        <f t="shared" si="1"/>
        <v>0</v>
      </c>
      <c r="G58" s="42">
        <f t="shared" si="1"/>
        <v>0</v>
      </c>
      <c r="H58" s="42">
        <f t="shared" si="1"/>
        <v>0</v>
      </c>
      <c r="I58" s="42"/>
      <c r="J58" s="42">
        <f t="shared" si="2"/>
        <v>0</v>
      </c>
      <c r="K58" s="42">
        <f t="shared" si="2"/>
        <v>0</v>
      </c>
      <c r="L58" s="42">
        <f t="shared" si="2"/>
        <v>0</v>
      </c>
      <c r="M58" s="42"/>
      <c r="N58" s="42">
        <f t="shared" si="3"/>
        <v>0</v>
      </c>
      <c r="O58" s="42">
        <f t="shared" si="3"/>
        <v>0</v>
      </c>
      <c r="P58" s="42">
        <f t="shared" si="3"/>
        <v>0</v>
      </c>
      <c r="Q58" s="42"/>
      <c r="R58" s="42">
        <f t="shared" si="4"/>
        <v>0</v>
      </c>
      <c r="S58" s="42">
        <f t="shared" si="4"/>
        <v>0</v>
      </c>
      <c r="T58" s="42">
        <f t="shared" si="4"/>
        <v>0</v>
      </c>
      <c r="U58" s="42"/>
      <c r="V58" s="42">
        <f t="shared" si="5"/>
        <v>0</v>
      </c>
      <c r="W58" s="42">
        <f t="shared" si="5"/>
        <v>0</v>
      </c>
      <c r="X58" s="42">
        <f t="shared" si="5"/>
        <v>0</v>
      </c>
      <c r="Y58" s="42"/>
      <c r="Z58" s="42">
        <f t="shared" si="6"/>
        <v>0</v>
      </c>
      <c r="AA58" s="42">
        <f t="shared" si="6"/>
        <v>0</v>
      </c>
      <c r="AB58" s="42">
        <f t="shared" si="6"/>
        <v>0</v>
      </c>
    </row>
    <row r="59" spans="1:28" x14ac:dyDescent="0.25">
      <c r="A59" s="1" t="s">
        <v>47</v>
      </c>
      <c r="B59" s="42">
        <f t="shared" si="0"/>
        <v>0</v>
      </c>
      <c r="C59" s="42">
        <f t="shared" si="0"/>
        <v>0</v>
      </c>
      <c r="D59" s="42">
        <f t="shared" si="0"/>
        <v>0</v>
      </c>
      <c r="E59" s="42"/>
      <c r="F59" s="42">
        <f t="shared" si="1"/>
        <v>0</v>
      </c>
      <c r="G59" s="42">
        <f t="shared" si="1"/>
        <v>0</v>
      </c>
      <c r="H59" s="42">
        <f t="shared" si="1"/>
        <v>0</v>
      </c>
      <c r="I59" s="42"/>
      <c r="J59" s="42">
        <f t="shared" si="2"/>
        <v>0</v>
      </c>
      <c r="K59" s="42">
        <f t="shared" si="2"/>
        <v>0</v>
      </c>
      <c r="L59" s="42">
        <f t="shared" si="2"/>
        <v>0</v>
      </c>
      <c r="M59" s="42"/>
      <c r="N59" s="42">
        <f t="shared" si="3"/>
        <v>0</v>
      </c>
      <c r="O59" s="42">
        <f t="shared" si="3"/>
        <v>0</v>
      </c>
      <c r="P59" s="42">
        <f t="shared" si="3"/>
        <v>0</v>
      </c>
      <c r="Q59" s="42"/>
      <c r="R59" s="42">
        <f t="shared" si="4"/>
        <v>0</v>
      </c>
      <c r="S59" s="42">
        <f t="shared" si="4"/>
        <v>0</v>
      </c>
      <c r="T59" s="42">
        <f t="shared" si="4"/>
        <v>0</v>
      </c>
      <c r="U59" s="42"/>
      <c r="V59" s="42">
        <f t="shared" si="5"/>
        <v>0</v>
      </c>
      <c r="W59" s="42">
        <f t="shared" si="5"/>
        <v>0</v>
      </c>
      <c r="X59" s="42">
        <f t="shared" si="5"/>
        <v>0</v>
      </c>
      <c r="Y59" s="42"/>
      <c r="Z59" s="42">
        <f t="shared" si="6"/>
        <v>0</v>
      </c>
      <c r="AA59" s="42">
        <f t="shared" si="6"/>
        <v>0</v>
      </c>
      <c r="AB59" s="42">
        <f t="shared" si="6"/>
        <v>0</v>
      </c>
    </row>
    <row r="60" spans="1:28" x14ac:dyDescent="0.25">
      <c r="A60" s="1" t="s">
        <v>48</v>
      </c>
      <c r="B60" s="42">
        <f t="shared" si="0"/>
        <v>0</v>
      </c>
      <c r="C60" s="42">
        <f t="shared" si="0"/>
        <v>0</v>
      </c>
      <c r="D60" s="42">
        <f t="shared" si="0"/>
        <v>0</v>
      </c>
      <c r="E60" s="42"/>
      <c r="F60" s="42">
        <f t="shared" si="1"/>
        <v>0</v>
      </c>
      <c r="G60" s="42">
        <f t="shared" si="1"/>
        <v>0</v>
      </c>
      <c r="H60" s="42">
        <f t="shared" si="1"/>
        <v>0</v>
      </c>
      <c r="I60" s="42"/>
      <c r="J60" s="42">
        <f t="shared" si="2"/>
        <v>0</v>
      </c>
      <c r="K60" s="42">
        <f t="shared" si="2"/>
        <v>0</v>
      </c>
      <c r="L60" s="42">
        <f t="shared" si="2"/>
        <v>0</v>
      </c>
      <c r="M60" s="42"/>
      <c r="N60" s="42">
        <f t="shared" si="3"/>
        <v>0</v>
      </c>
      <c r="O60" s="42">
        <f t="shared" si="3"/>
        <v>0</v>
      </c>
      <c r="P60" s="42">
        <f t="shared" si="3"/>
        <v>0</v>
      </c>
      <c r="Q60" s="42"/>
      <c r="R60" s="42">
        <f t="shared" si="4"/>
        <v>0</v>
      </c>
      <c r="S60" s="42">
        <f t="shared" si="4"/>
        <v>0</v>
      </c>
      <c r="T60" s="42">
        <f t="shared" si="4"/>
        <v>0</v>
      </c>
      <c r="U60" s="42"/>
      <c r="V60" s="42">
        <f t="shared" si="5"/>
        <v>0</v>
      </c>
      <c r="W60" s="42">
        <f t="shared" si="5"/>
        <v>0</v>
      </c>
      <c r="X60" s="42">
        <f t="shared" si="5"/>
        <v>0</v>
      </c>
      <c r="Y60" s="42"/>
      <c r="Z60" s="42">
        <f t="shared" si="6"/>
        <v>0</v>
      </c>
      <c r="AA60" s="42">
        <f t="shared" si="6"/>
        <v>0</v>
      </c>
      <c r="AB60" s="42">
        <f t="shared" si="6"/>
        <v>0</v>
      </c>
    </row>
    <row r="61" spans="1:28" x14ac:dyDescent="0.25">
      <c r="A61" s="1" t="s">
        <v>49</v>
      </c>
      <c r="B61" s="42" t="s">
        <v>6</v>
      </c>
      <c r="C61" s="42" t="s">
        <v>6</v>
      </c>
      <c r="D61" s="42" t="s">
        <v>6</v>
      </c>
      <c r="E61" s="42"/>
      <c r="F61" s="42" t="s">
        <v>6</v>
      </c>
      <c r="G61" s="42" t="s">
        <v>6</v>
      </c>
      <c r="H61" s="42" t="s">
        <v>6</v>
      </c>
      <c r="I61" s="42"/>
      <c r="J61" s="42" t="s">
        <v>6</v>
      </c>
      <c r="K61" s="42" t="s">
        <v>6</v>
      </c>
      <c r="L61" s="42" t="s">
        <v>6</v>
      </c>
      <c r="M61" s="42"/>
      <c r="N61" s="42" t="s">
        <v>6</v>
      </c>
      <c r="O61" s="42" t="s">
        <v>6</v>
      </c>
      <c r="P61" s="42" t="s">
        <v>6</v>
      </c>
      <c r="Q61" s="42"/>
      <c r="R61" s="42" t="s">
        <v>6</v>
      </c>
      <c r="S61" s="42" t="s">
        <v>6</v>
      </c>
      <c r="T61" s="42" t="s">
        <v>6</v>
      </c>
      <c r="U61" s="42"/>
      <c r="V61" s="42" t="s">
        <v>6</v>
      </c>
      <c r="W61" s="42" t="s">
        <v>6</v>
      </c>
      <c r="X61" s="42" t="s">
        <v>6</v>
      </c>
      <c r="Y61" s="42"/>
      <c r="Z61" s="42" t="s">
        <v>6</v>
      </c>
      <c r="AA61" s="42" t="s">
        <v>6</v>
      </c>
      <c r="AB61" s="42" t="s">
        <v>6</v>
      </c>
    </row>
    <row r="62" spans="1:28" x14ac:dyDescent="0.25">
      <c r="A62" s="48" t="s">
        <v>50</v>
      </c>
      <c r="B62" s="42" t="s">
        <v>6</v>
      </c>
      <c r="C62" s="42" t="s">
        <v>6</v>
      </c>
      <c r="D62" s="42" t="s">
        <v>6</v>
      </c>
      <c r="E62" s="42"/>
      <c r="F62" s="42" t="s">
        <v>6</v>
      </c>
      <c r="G62" s="42" t="s">
        <v>6</v>
      </c>
      <c r="H62" s="42" t="s">
        <v>6</v>
      </c>
      <c r="I62" s="42"/>
      <c r="J62" s="42" t="s">
        <v>6</v>
      </c>
      <c r="K62" s="42" t="s">
        <v>6</v>
      </c>
      <c r="L62" s="42" t="s">
        <v>6</v>
      </c>
      <c r="M62" s="42"/>
      <c r="N62" s="42" t="s">
        <v>6</v>
      </c>
      <c r="O62" s="42" t="s">
        <v>6</v>
      </c>
      <c r="P62" s="42" t="s">
        <v>6</v>
      </c>
      <c r="Q62" s="42"/>
      <c r="R62" s="42" t="s">
        <v>6</v>
      </c>
      <c r="S62" s="42" t="s">
        <v>6</v>
      </c>
      <c r="T62" s="42" t="s">
        <v>6</v>
      </c>
      <c r="U62" s="42"/>
      <c r="V62" s="42" t="s">
        <v>6</v>
      </c>
      <c r="W62" s="42" t="s">
        <v>6</v>
      </c>
      <c r="X62" s="42" t="s">
        <v>6</v>
      </c>
      <c r="Y62" s="42"/>
      <c r="Z62" s="42" t="s">
        <v>6</v>
      </c>
      <c r="AA62" s="42" t="s">
        <v>6</v>
      </c>
      <c r="AB62" s="42" t="s">
        <v>6</v>
      </c>
    </row>
    <row r="63" spans="1:28" x14ac:dyDescent="0.25">
      <c r="A63" s="1" t="s">
        <v>51</v>
      </c>
      <c r="B63" s="42">
        <f t="shared" si="0"/>
        <v>0</v>
      </c>
      <c r="C63" s="42">
        <f t="shared" si="0"/>
        <v>0</v>
      </c>
      <c r="D63" s="42">
        <f t="shared" si="0"/>
        <v>0</v>
      </c>
      <c r="E63" s="42"/>
      <c r="F63" s="42">
        <f t="shared" si="1"/>
        <v>0</v>
      </c>
      <c r="G63" s="42">
        <f t="shared" si="1"/>
        <v>0</v>
      </c>
      <c r="H63" s="42">
        <f t="shared" si="1"/>
        <v>0</v>
      </c>
      <c r="I63" s="42"/>
      <c r="J63" s="42">
        <f t="shared" si="2"/>
        <v>0</v>
      </c>
      <c r="K63" s="42">
        <f t="shared" si="2"/>
        <v>0</v>
      </c>
      <c r="L63" s="42">
        <f t="shared" si="2"/>
        <v>0</v>
      </c>
      <c r="M63" s="42"/>
      <c r="N63" s="42">
        <f t="shared" si="3"/>
        <v>0</v>
      </c>
      <c r="O63" s="42">
        <f t="shared" si="3"/>
        <v>0</v>
      </c>
      <c r="P63" s="42">
        <f t="shared" si="3"/>
        <v>0</v>
      </c>
      <c r="Q63" s="42"/>
      <c r="R63" s="42">
        <f t="shared" si="4"/>
        <v>0</v>
      </c>
      <c r="S63" s="42">
        <f t="shared" si="4"/>
        <v>0</v>
      </c>
      <c r="T63" s="42">
        <f t="shared" si="4"/>
        <v>0</v>
      </c>
      <c r="U63" s="42"/>
      <c r="V63" s="42">
        <f t="shared" si="5"/>
        <v>0</v>
      </c>
      <c r="W63" s="42">
        <f t="shared" si="5"/>
        <v>0</v>
      </c>
      <c r="X63" s="42">
        <f t="shared" si="5"/>
        <v>0</v>
      </c>
      <c r="Y63" s="42"/>
      <c r="Z63" s="42">
        <f t="shared" si="6"/>
        <v>0</v>
      </c>
      <c r="AA63" s="42">
        <f t="shared" si="6"/>
        <v>0</v>
      </c>
      <c r="AB63" s="42">
        <f t="shared" si="6"/>
        <v>0</v>
      </c>
    </row>
    <row r="64" spans="1:28" x14ac:dyDescent="0.25">
      <c r="A64" s="1" t="s">
        <v>52</v>
      </c>
      <c r="B64" s="42">
        <f t="shared" si="0"/>
        <v>0.86580086580086579</v>
      </c>
      <c r="C64" s="42">
        <f t="shared" si="0"/>
        <v>1.8518518518518516</v>
      </c>
      <c r="D64" s="42">
        <f t="shared" si="0"/>
        <v>0</v>
      </c>
      <c r="E64" s="42"/>
      <c r="F64" s="42">
        <f t="shared" si="1"/>
        <v>0</v>
      </c>
      <c r="G64" s="42">
        <f t="shared" si="1"/>
        <v>0</v>
      </c>
      <c r="H64" s="42">
        <f t="shared" si="1"/>
        <v>0</v>
      </c>
      <c r="I64" s="42"/>
      <c r="J64" s="42">
        <f t="shared" si="2"/>
        <v>0</v>
      </c>
      <c r="K64" s="42">
        <f t="shared" si="2"/>
        <v>0</v>
      </c>
      <c r="L64" s="42">
        <f t="shared" si="2"/>
        <v>0</v>
      </c>
      <c r="M64" s="42"/>
      <c r="N64" s="42">
        <f t="shared" si="3"/>
        <v>4.2553191489361701</v>
      </c>
      <c r="O64" s="42">
        <f t="shared" si="3"/>
        <v>10.526315789473683</v>
      </c>
      <c r="P64" s="42">
        <f t="shared" si="3"/>
        <v>0</v>
      </c>
      <c r="Q64" s="42"/>
      <c r="R64" s="42">
        <f t="shared" si="4"/>
        <v>0</v>
      </c>
      <c r="S64" s="42">
        <f t="shared" si="4"/>
        <v>0</v>
      </c>
      <c r="T64" s="42">
        <f t="shared" si="4"/>
        <v>0</v>
      </c>
      <c r="U64" s="42"/>
      <c r="V64" s="42">
        <f t="shared" si="5"/>
        <v>0</v>
      </c>
      <c r="W64" s="42">
        <f t="shared" si="5"/>
        <v>0</v>
      </c>
      <c r="X64" s="42">
        <f t="shared" si="5"/>
        <v>0</v>
      </c>
      <c r="Y64" s="42"/>
      <c r="Z64" s="42">
        <f t="shared" si="6"/>
        <v>0</v>
      </c>
      <c r="AA64" s="42">
        <f t="shared" si="6"/>
        <v>0</v>
      </c>
      <c r="AB64" s="42">
        <f t="shared" si="6"/>
        <v>0</v>
      </c>
    </row>
    <row r="65" spans="1:28" x14ac:dyDescent="0.25">
      <c r="A65" s="1" t="s">
        <v>53</v>
      </c>
      <c r="B65" s="42" t="s">
        <v>6</v>
      </c>
      <c r="C65" s="42" t="s">
        <v>6</v>
      </c>
      <c r="D65" s="42" t="s">
        <v>6</v>
      </c>
      <c r="E65" s="42"/>
      <c r="F65" s="42" t="s">
        <v>6</v>
      </c>
      <c r="G65" s="42" t="s">
        <v>6</v>
      </c>
      <c r="H65" s="42" t="s">
        <v>6</v>
      </c>
      <c r="I65" s="42"/>
      <c r="J65" s="42" t="s">
        <v>6</v>
      </c>
      <c r="K65" s="42" t="s">
        <v>6</v>
      </c>
      <c r="L65" s="42" t="s">
        <v>6</v>
      </c>
      <c r="M65" s="42"/>
      <c r="N65" s="42" t="s">
        <v>6</v>
      </c>
      <c r="O65" s="42" t="s">
        <v>6</v>
      </c>
      <c r="P65" s="42" t="s">
        <v>6</v>
      </c>
      <c r="Q65" s="42"/>
      <c r="R65" s="42" t="s">
        <v>6</v>
      </c>
      <c r="S65" s="42" t="s">
        <v>6</v>
      </c>
      <c r="T65" s="42" t="s">
        <v>6</v>
      </c>
      <c r="U65" s="42"/>
      <c r="V65" s="42" t="s">
        <v>6</v>
      </c>
      <c r="W65" s="42" t="s">
        <v>6</v>
      </c>
      <c r="X65" s="42" t="s">
        <v>6</v>
      </c>
      <c r="Y65" s="42"/>
      <c r="Z65" s="42" t="s">
        <v>6</v>
      </c>
      <c r="AA65" s="42" t="s">
        <v>6</v>
      </c>
      <c r="AB65" s="42" t="s">
        <v>6</v>
      </c>
    </row>
    <row r="66" spans="1:28" x14ac:dyDescent="0.25">
      <c r="A66" s="1" t="s">
        <v>54</v>
      </c>
      <c r="B66" s="42" t="s">
        <v>6</v>
      </c>
      <c r="C66" s="42" t="s">
        <v>6</v>
      </c>
      <c r="D66" s="42" t="s">
        <v>6</v>
      </c>
      <c r="E66" s="42"/>
      <c r="F66" s="42" t="s">
        <v>6</v>
      </c>
      <c r="G66" s="42" t="s">
        <v>6</v>
      </c>
      <c r="H66" s="42" t="s">
        <v>6</v>
      </c>
      <c r="I66" s="42"/>
      <c r="J66" s="42" t="s">
        <v>6</v>
      </c>
      <c r="K66" s="42" t="s">
        <v>6</v>
      </c>
      <c r="L66" s="42" t="s">
        <v>6</v>
      </c>
      <c r="M66" s="42"/>
      <c r="N66" s="42" t="s">
        <v>6</v>
      </c>
      <c r="O66" s="42" t="s">
        <v>6</v>
      </c>
      <c r="P66" s="42" t="s">
        <v>6</v>
      </c>
      <c r="Q66" s="42"/>
      <c r="R66" s="42" t="s">
        <v>6</v>
      </c>
      <c r="S66" s="42" t="s">
        <v>6</v>
      </c>
      <c r="T66" s="42" t="s">
        <v>6</v>
      </c>
      <c r="U66" s="42"/>
      <c r="V66" s="42" t="s">
        <v>6</v>
      </c>
      <c r="W66" s="42" t="s">
        <v>6</v>
      </c>
      <c r="X66" s="42" t="s">
        <v>6</v>
      </c>
      <c r="Y66" s="42"/>
      <c r="Z66" s="42" t="s">
        <v>6</v>
      </c>
      <c r="AA66" s="42" t="s">
        <v>6</v>
      </c>
      <c r="AB66" s="42" t="s">
        <v>6</v>
      </c>
    </row>
    <row r="67" spans="1:28" x14ac:dyDescent="0.25">
      <c r="A67" s="1" t="s">
        <v>55</v>
      </c>
      <c r="B67" s="42">
        <f t="shared" ref="B67:D70" si="7">+B27/AH27*100</f>
        <v>0</v>
      </c>
      <c r="C67" s="42">
        <f t="shared" si="7"/>
        <v>0</v>
      </c>
      <c r="D67" s="42">
        <f t="shared" si="7"/>
        <v>0</v>
      </c>
      <c r="E67" s="42"/>
      <c r="F67" s="42">
        <f t="shared" ref="F67:H70" si="8">+F27/AL27*100</f>
        <v>0</v>
      </c>
      <c r="G67" s="42">
        <f t="shared" si="8"/>
        <v>0</v>
      </c>
      <c r="H67" s="42">
        <f t="shared" si="8"/>
        <v>0</v>
      </c>
      <c r="I67" s="42"/>
      <c r="J67" s="42">
        <f t="shared" ref="J67:L70" si="9">+J27/AP27*100</f>
        <v>0</v>
      </c>
      <c r="K67" s="42">
        <f t="shared" si="9"/>
        <v>0</v>
      </c>
      <c r="L67" s="42">
        <f t="shared" si="9"/>
        <v>0</v>
      </c>
      <c r="M67" s="42"/>
      <c r="N67" s="42">
        <f t="shared" ref="N67:P70" si="10">+N27/AT27*100</f>
        <v>0</v>
      </c>
      <c r="O67" s="42">
        <f t="shared" si="10"/>
        <v>0</v>
      </c>
      <c r="P67" s="42">
        <f t="shared" si="10"/>
        <v>0</v>
      </c>
      <c r="Q67" s="42"/>
      <c r="R67" s="42">
        <f t="shared" ref="R67:T70" si="11">+R27/AX27*100</f>
        <v>0</v>
      </c>
      <c r="S67" s="42">
        <f t="shared" si="11"/>
        <v>0</v>
      </c>
      <c r="T67" s="42">
        <f t="shared" si="11"/>
        <v>0</v>
      </c>
      <c r="U67" s="42"/>
      <c r="V67" s="42">
        <f t="shared" ref="V67:X70" si="12">+V27/BB27*100</f>
        <v>0</v>
      </c>
      <c r="W67" s="42">
        <f t="shared" si="12"/>
        <v>0</v>
      </c>
      <c r="X67" s="42">
        <f t="shared" si="12"/>
        <v>0</v>
      </c>
      <c r="Y67" s="42"/>
      <c r="Z67" s="42">
        <f t="shared" ref="Z67:AB70" si="13">+Z27/BF27*100</f>
        <v>0</v>
      </c>
      <c r="AA67" s="42">
        <f t="shared" si="13"/>
        <v>0</v>
      </c>
      <c r="AB67" s="42">
        <f t="shared" si="13"/>
        <v>0</v>
      </c>
    </row>
    <row r="68" spans="1:28" x14ac:dyDescent="0.25">
      <c r="A68" s="1" t="s">
        <v>56</v>
      </c>
      <c r="B68" s="42">
        <f t="shared" si="7"/>
        <v>0</v>
      </c>
      <c r="C68" s="42">
        <f t="shared" si="7"/>
        <v>0</v>
      </c>
      <c r="D68" s="42">
        <f t="shared" si="7"/>
        <v>0</v>
      </c>
      <c r="E68" s="42"/>
      <c r="F68" s="42">
        <f t="shared" si="8"/>
        <v>0</v>
      </c>
      <c r="G68" s="42">
        <f t="shared" si="8"/>
        <v>0</v>
      </c>
      <c r="H68" s="42">
        <f t="shared" si="8"/>
        <v>0</v>
      </c>
      <c r="I68" s="42"/>
      <c r="J68" s="42">
        <f t="shared" si="9"/>
        <v>0</v>
      </c>
      <c r="K68" s="42">
        <f t="shared" si="9"/>
        <v>0</v>
      </c>
      <c r="L68" s="42">
        <f t="shared" si="9"/>
        <v>0</v>
      </c>
      <c r="M68" s="42"/>
      <c r="N68" s="42">
        <f t="shared" si="10"/>
        <v>0</v>
      </c>
      <c r="O68" s="42">
        <f t="shared" si="10"/>
        <v>0</v>
      </c>
      <c r="P68" s="42">
        <f t="shared" si="10"/>
        <v>0</v>
      </c>
      <c r="Q68" s="42"/>
      <c r="R68" s="42">
        <f t="shared" si="11"/>
        <v>0</v>
      </c>
      <c r="S68" s="42">
        <f t="shared" si="11"/>
        <v>0</v>
      </c>
      <c r="T68" s="42">
        <f t="shared" si="11"/>
        <v>0</v>
      </c>
      <c r="U68" s="42"/>
      <c r="V68" s="42">
        <f t="shared" si="12"/>
        <v>0</v>
      </c>
      <c r="W68" s="42">
        <f t="shared" si="12"/>
        <v>0</v>
      </c>
      <c r="X68" s="42">
        <f t="shared" si="12"/>
        <v>0</v>
      </c>
      <c r="Y68" s="42"/>
      <c r="Z68" s="42">
        <f t="shared" si="13"/>
        <v>0</v>
      </c>
      <c r="AA68" s="42">
        <f t="shared" si="13"/>
        <v>0</v>
      </c>
      <c r="AB68" s="42">
        <f t="shared" si="13"/>
        <v>0</v>
      </c>
    </row>
    <row r="69" spans="1:28" x14ac:dyDescent="0.25">
      <c r="A69" s="1" t="s">
        <v>57</v>
      </c>
      <c r="B69" s="42" t="s">
        <v>6</v>
      </c>
      <c r="C69" s="42" t="s">
        <v>6</v>
      </c>
      <c r="D69" s="42" t="s">
        <v>6</v>
      </c>
      <c r="E69" s="42"/>
      <c r="F69" s="42" t="s">
        <v>6</v>
      </c>
      <c r="G69" s="42" t="s">
        <v>6</v>
      </c>
      <c r="H69" s="42" t="s">
        <v>6</v>
      </c>
      <c r="I69" s="42"/>
      <c r="J69" s="42" t="s">
        <v>6</v>
      </c>
      <c r="K69" s="42" t="s">
        <v>6</v>
      </c>
      <c r="L69" s="42" t="s">
        <v>6</v>
      </c>
      <c r="M69" s="42"/>
      <c r="N69" s="42" t="s">
        <v>6</v>
      </c>
      <c r="O69" s="42" t="s">
        <v>6</v>
      </c>
      <c r="P69" s="42" t="s">
        <v>6</v>
      </c>
      <c r="Q69" s="42"/>
      <c r="R69" s="42" t="s">
        <v>6</v>
      </c>
      <c r="S69" s="42" t="s">
        <v>6</v>
      </c>
      <c r="T69" s="42" t="s">
        <v>6</v>
      </c>
      <c r="U69" s="42"/>
      <c r="V69" s="42" t="s">
        <v>6</v>
      </c>
      <c r="W69" s="42" t="s">
        <v>6</v>
      </c>
      <c r="X69" s="42" t="s">
        <v>6</v>
      </c>
      <c r="Y69" s="42"/>
      <c r="Z69" s="42" t="s">
        <v>6</v>
      </c>
      <c r="AA69" s="42" t="s">
        <v>6</v>
      </c>
      <c r="AB69" s="42" t="s">
        <v>6</v>
      </c>
    </row>
    <row r="70" spans="1:28" x14ac:dyDescent="0.25">
      <c r="A70" s="1" t="s">
        <v>58</v>
      </c>
      <c r="B70" s="42">
        <f t="shared" si="7"/>
        <v>0</v>
      </c>
      <c r="C70" s="42">
        <f t="shared" si="7"/>
        <v>0</v>
      </c>
      <c r="D70" s="42">
        <f t="shared" si="7"/>
        <v>0</v>
      </c>
      <c r="E70" s="42"/>
      <c r="F70" s="42">
        <f t="shared" si="8"/>
        <v>0</v>
      </c>
      <c r="G70" s="42">
        <f t="shared" si="8"/>
        <v>0</v>
      </c>
      <c r="H70" s="42">
        <f t="shared" si="8"/>
        <v>0</v>
      </c>
      <c r="I70" s="42"/>
      <c r="J70" s="42">
        <f t="shared" si="9"/>
        <v>0</v>
      </c>
      <c r="K70" s="42">
        <f t="shared" si="9"/>
        <v>0</v>
      </c>
      <c r="L70" s="42">
        <f t="shared" si="9"/>
        <v>0</v>
      </c>
      <c r="M70" s="42"/>
      <c r="N70" s="42">
        <f t="shared" si="10"/>
        <v>0</v>
      </c>
      <c r="O70" s="42">
        <f t="shared" si="10"/>
        <v>0</v>
      </c>
      <c r="P70" s="42">
        <f t="shared" si="10"/>
        <v>0</v>
      </c>
      <c r="Q70" s="42"/>
      <c r="R70" s="42">
        <f t="shared" si="11"/>
        <v>0</v>
      </c>
      <c r="S70" s="42">
        <f t="shared" si="11"/>
        <v>0</v>
      </c>
      <c r="T70" s="42">
        <f t="shared" si="11"/>
        <v>0</v>
      </c>
      <c r="U70" s="42"/>
      <c r="V70" s="42">
        <f t="shared" si="12"/>
        <v>0</v>
      </c>
      <c r="W70" s="42">
        <f t="shared" si="12"/>
        <v>0</v>
      </c>
      <c r="X70" s="42">
        <f t="shared" si="12"/>
        <v>0</v>
      </c>
      <c r="Y70" s="42"/>
      <c r="Z70" s="42">
        <f t="shared" si="13"/>
        <v>0</v>
      </c>
      <c r="AA70" s="42">
        <f t="shared" si="13"/>
        <v>0</v>
      </c>
      <c r="AB70" s="42">
        <f t="shared" si="13"/>
        <v>0</v>
      </c>
    </row>
    <row r="71" spans="1:28" x14ac:dyDescent="0.25">
      <c r="A71" s="1" t="s">
        <v>59</v>
      </c>
      <c r="B71" s="42" t="s">
        <v>6</v>
      </c>
      <c r="C71" s="42" t="s">
        <v>6</v>
      </c>
      <c r="D71" s="42" t="s">
        <v>6</v>
      </c>
      <c r="E71" s="42"/>
      <c r="F71" s="42" t="s">
        <v>6</v>
      </c>
      <c r="G71" s="42" t="s">
        <v>6</v>
      </c>
      <c r="H71" s="42" t="s">
        <v>6</v>
      </c>
      <c r="I71" s="42"/>
      <c r="J71" s="42" t="s">
        <v>6</v>
      </c>
      <c r="K71" s="42" t="s">
        <v>6</v>
      </c>
      <c r="L71" s="42" t="s">
        <v>6</v>
      </c>
      <c r="M71" s="42"/>
      <c r="N71" s="42" t="s">
        <v>6</v>
      </c>
      <c r="O71" s="42" t="s">
        <v>6</v>
      </c>
      <c r="P71" s="42" t="s">
        <v>6</v>
      </c>
      <c r="Q71" s="42"/>
      <c r="R71" s="42" t="s">
        <v>6</v>
      </c>
      <c r="S71" s="42" t="s">
        <v>6</v>
      </c>
      <c r="T71" s="42" t="s">
        <v>6</v>
      </c>
      <c r="U71" s="42"/>
      <c r="V71" s="42" t="s">
        <v>6</v>
      </c>
      <c r="W71" s="42" t="s">
        <v>6</v>
      </c>
      <c r="X71" s="42" t="s">
        <v>6</v>
      </c>
      <c r="Y71" s="42"/>
      <c r="Z71" s="42" t="s">
        <v>6</v>
      </c>
      <c r="AA71" s="42" t="s">
        <v>6</v>
      </c>
      <c r="AB71" s="42" t="s">
        <v>6</v>
      </c>
    </row>
    <row r="72" spans="1:28" x14ac:dyDescent="0.25">
      <c r="A72" s="1" t="s">
        <v>60</v>
      </c>
      <c r="B72" s="42" t="s">
        <v>6</v>
      </c>
      <c r="C72" s="42" t="s">
        <v>6</v>
      </c>
      <c r="D72" s="42" t="s">
        <v>6</v>
      </c>
      <c r="E72" s="42"/>
      <c r="F72" s="42" t="s">
        <v>6</v>
      </c>
      <c r="G72" s="42" t="s">
        <v>6</v>
      </c>
      <c r="H72" s="42" t="s">
        <v>6</v>
      </c>
      <c r="I72" s="42"/>
      <c r="J72" s="42" t="s">
        <v>6</v>
      </c>
      <c r="K72" s="42" t="s">
        <v>6</v>
      </c>
      <c r="L72" s="42" t="s">
        <v>6</v>
      </c>
      <c r="M72" s="42"/>
      <c r="N72" s="42" t="s">
        <v>6</v>
      </c>
      <c r="O72" s="42" t="s">
        <v>6</v>
      </c>
      <c r="P72" s="42" t="s">
        <v>6</v>
      </c>
      <c r="Q72" s="42"/>
      <c r="R72" s="42" t="s">
        <v>6</v>
      </c>
      <c r="S72" s="42" t="s">
        <v>6</v>
      </c>
      <c r="T72" s="42" t="s">
        <v>6</v>
      </c>
      <c r="U72" s="42"/>
      <c r="V72" s="42" t="s">
        <v>6</v>
      </c>
      <c r="W72" s="42" t="s">
        <v>6</v>
      </c>
      <c r="X72" s="42" t="s">
        <v>6</v>
      </c>
      <c r="Y72" s="42"/>
      <c r="Z72" s="42" t="s">
        <v>6</v>
      </c>
      <c r="AA72" s="42" t="s">
        <v>6</v>
      </c>
      <c r="AB72" s="42" t="s">
        <v>6</v>
      </c>
    </row>
    <row r="73" spans="1:28" x14ac:dyDescent="0.25">
      <c r="A73" s="1" t="s">
        <v>61</v>
      </c>
      <c r="B73" s="42" t="s">
        <v>6</v>
      </c>
      <c r="C73" s="42" t="s">
        <v>6</v>
      </c>
      <c r="D73" s="42" t="s">
        <v>6</v>
      </c>
      <c r="E73" s="42"/>
      <c r="F73" s="42" t="s">
        <v>6</v>
      </c>
      <c r="G73" s="42" t="s">
        <v>6</v>
      </c>
      <c r="H73" s="42" t="s">
        <v>6</v>
      </c>
      <c r="I73" s="42"/>
      <c r="J73" s="42" t="s">
        <v>6</v>
      </c>
      <c r="K73" s="42" t="s">
        <v>6</v>
      </c>
      <c r="L73" s="42" t="s">
        <v>6</v>
      </c>
      <c r="M73" s="42"/>
      <c r="N73" s="42" t="s">
        <v>6</v>
      </c>
      <c r="O73" s="42" t="s">
        <v>6</v>
      </c>
      <c r="P73" s="42" t="s">
        <v>6</v>
      </c>
      <c r="Q73" s="42"/>
      <c r="R73" s="42" t="s">
        <v>6</v>
      </c>
      <c r="S73" s="42" t="s">
        <v>6</v>
      </c>
      <c r="T73" s="42" t="s">
        <v>6</v>
      </c>
      <c r="U73" s="42"/>
      <c r="V73" s="42" t="s">
        <v>6</v>
      </c>
      <c r="W73" s="42" t="s">
        <v>6</v>
      </c>
      <c r="X73" s="42" t="s">
        <v>6</v>
      </c>
      <c r="Y73" s="42"/>
      <c r="Z73" s="42" t="s">
        <v>6</v>
      </c>
      <c r="AA73" s="42" t="s">
        <v>6</v>
      </c>
      <c r="AB73" s="42" t="s">
        <v>6</v>
      </c>
    </row>
    <row r="74" spans="1:28" x14ac:dyDescent="0.25">
      <c r="A74" s="1" t="s">
        <v>62</v>
      </c>
      <c r="B74" s="42" t="s">
        <v>6</v>
      </c>
      <c r="C74" s="42" t="s">
        <v>6</v>
      </c>
      <c r="D74" s="42" t="s">
        <v>6</v>
      </c>
      <c r="E74" s="42"/>
      <c r="F74" s="42" t="s">
        <v>6</v>
      </c>
      <c r="G74" s="42" t="s">
        <v>6</v>
      </c>
      <c r="H74" s="42" t="s">
        <v>6</v>
      </c>
      <c r="I74" s="42"/>
      <c r="J74" s="42" t="s">
        <v>6</v>
      </c>
      <c r="K74" s="42" t="s">
        <v>6</v>
      </c>
      <c r="L74" s="42" t="s">
        <v>6</v>
      </c>
      <c r="M74" s="42"/>
      <c r="N74" s="42" t="s">
        <v>6</v>
      </c>
      <c r="O74" s="42" t="s">
        <v>6</v>
      </c>
      <c r="P74" s="42" t="s">
        <v>6</v>
      </c>
      <c r="Q74" s="42"/>
      <c r="R74" s="42" t="s">
        <v>6</v>
      </c>
      <c r="S74" s="42" t="s">
        <v>6</v>
      </c>
      <c r="T74" s="42" t="s">
        <v>6</v>
      </c>
      <c r="U74" s="42"/>
      <c r="V74" s="42" t="s">
        <v>6</v>
      </c>
      <c r="W74" s="42" t="s">
        <v>6</v>
      </c>
      <c r="X74" s="42" t="s">
        <v>6</v>
      </c>
      <c r="Y74" s="42"/>
      <c r="Z74" s="42" t="s">
        <v>6</v>
      </c>
      <c r="AA74" s="42" t="s">
        <v>6</v>
      </c>
      <c r="AB74" s="42" t="s">
        <v>6</v>
      </c>
    </row>
    <row r="75" spans="1:28" x14ac:dyDescent="0.25">
      <c r="A75" s="1" t="s">
        <v>63</v>
      </c>
      <c r="B75" s="42" t="s">
        <v>6</v>
      </c>
      <c r="C75" s="42" t="s">
        <v>6</v>
      </c>
      <c r="D75" s="42" t="s">
        <v>6</v>
      </c>
      <c r="E75" s="42"/>
      <c r="F75" s="42" t="s">
        <v>6</v>
      </c>
      <c r="G75" s="42" t="s">
        <v>6</v>
      </c>
      <c r="H75" s="42" t="s">
        <v>6</v>
      </c>
      <c r="I75" s="42"/>
      <c r="J75" s="42" t="s">
        <v>6</v>
      </c>
      <c r="K75" s="42" t="s">
        <v>6</v>
      </c>
      <c r="L75" s="42" t="s">
        <v>6</v>
      </c>
      <c r="M75" s="42"/>
      <c r="N75" s="42" t="s">
        <v>6</v>
      </c>
      <c r="O75" s="42" t="s">
        <v>6</v>
      </c>
      <c r="P75" s="42" t="s">
        <v>6</v>
      </c>
      <c r="Q75" s="42"/>
      <c r="R75" s="42" t="s">
        <v>6</v>
      </c>
      <c r="S75" s="42" t="s">
        <v>6</v>
      </c>
      <c r="T75" s="42" t="s">
        <v>6</v>
      </c>
      <c r="U75" s="42"/>
      <c r="V75" s="42" t="s">
        <v>6</v>
      </c>
      <c r="W75" s="42" t="s">
        <v>6</v>
      </c>
      <c r="X75" s="42" t="s">
        <v>6</v>
      </c>
      <c r="Y75" s="42"/>
      <c r="Z75" s="42" t="s">
        <v>6</v>
      </c>
      <c r="AA75" s="42" t="s">
        <v>6</v>
      </c>
      <c r="AB75" s="42" t="s">
        <v>6</v>
      </c>
    </row>
    <row r="76" spans="1:28" x14ac:dyDescent="0.25">
      <c r="A76" s="1" t="s">
        <v>64</v>
      </c>
      <c r="B76" s="42" t="s">
        <v>6</v>
      </c>
      <c r="C76" s="42" t="s">
        <v>6</v>
      </c>
      <c r="D76" s="42" t="s">
        <v>6</v>
      </c>
      <c r="E76" s="42"/>
      <c r="F76" s="42" t="s">
        <v>6</v>
      </c>
      <c r="G76" s="42" t="s">
        <v>6</v>
      </c>
      <c r="H76" s="42" t="s">
        <v>6</v>
      </c>
      <c r="I76" s="42"/>
      <c r="J76" s="42" t="s">
        <v>6</v>
      </c>
      <c r="K76" s="42" t="s">
        <v>6</v>
      </c>
      <c r="L76" s="42" t="s">
        <v>6</v>
      </c>
      <c r="M76" s="42"/>
      <c r="N76" s="42" t="s">
        <v>6</v>
      </c>
      <c r="O76" s="42" t="s">
        <v>6</v>
      </c>
      <c r="P76" s="42" t="s">
        <v>6</v>
      </c>
      <c r="Q76" s="42"/>
      <c r="R76" s="42" t="s">
        <v>6</v>
      </c>
      <c r="S76" s="42" t="s">
        <v>6</v>
      </c>
      <c r="T76" s="42" t="s">
        <v>6</v>
      </c>
      <c r="U76" s="42"/>
      <c r="V76" s="42" t="s">
        <v>6</v>
      </c>
      <c r="W76" s="42" t="s">
        <v>6</v>
      </c>
      <c r="X76" s="42" t="s">
        <v>6</v>
      </c>
      <c r="Y76" s="42"/>
      <c r="Z76" s="42" t="s">
        <v>6</v>
      </c>
      <c r="AA76" s="42" t="s">
        <v>6</v>
      </c>
      <c r="AB76" s="42" t="s">
        <v>6</v>
      </c>
    </row>
    <row r="77" spans="1:28" ht="13.5" thickBot="1" x14ac:dyDescent="0.3">
      <c r="A77" s="15" t="s">
        <v>65</v>
      </c>
      <c r="B77" s="73" t="s">
        <v>6</v>
      </c>
      <c r="C77" s="73" t="s">
        <v>6</v>
      </c>
      <c r="D77" s="73" t="s">
        <v>6</v>
      </c>
      <c r="E77" s="73"/>
      <c r="F77" s="73" t="s">
        <v>6</v>
      </c>
      <c r="G77" s="73" t="s">
        <v>6</v>
      </c>
      <c r="H77" s="73" t="s">
        <v>6</v>
      </c>
      <c r="I77" s="73"/>
      <c r="J77" s="73" t="s">
        <v>6</v>
      </c>
      <c r="K77" s="73" t="s">
        <v>6</v>
      </c>
      <c r="L77" s="73" t="s">
        <v>6</v>
      </c>
      <c r="M77" s="73"/>
      <c r="N77" s="73" t="s">
        <v>6</v>
      </c>
      <c r="O77" s="73" t="s">
        <v>6</v>
      </c>
      <c r="P77" s="73" t="s">
        <v>6</v>
      </c>
      <c r="Q77" s="73"/>
      <c r="R77" s="73" t="s">
        <v>6</v>
      </c>
      <c r="S77" s="73" t="s">
        <v>6</v>
      </c>
      <c r="T77" s="73" t="s">
        <v>6</v>
      </c>
      <c r="U77" s="73"/>
      <c r="V77" s="73" t="s">
        <v>6</v>
      </c>
      <c r="W77" s="73" t="s">
        <v>6</v>
      </c>
      <c r="X77" s="73" t="s">
        <v>6</v>
      </c>
      <c r="Y77" s="73"/>
      <c r="Z77" s="73" t="s">
        <v>6</v>
      </c>
      <c r="AA77" s="73" t="s">
        <v>6</v>
      </c>
      <c r="AB77" s="73" t="s">
        <v>6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5:AB5"/>
    <mergeCell ref="A1:AB1"/>
    <mergeCell ref="A2:AB2"/>
    <mergeCell ref="A3:AB3"/>
    <mergeCell ref="A4:AB4"/>
    <mergeCell ref="A42:AB42"/>
    <mergeCell ref="A6:A7"/>
    <mergeCell ref="B6:D6"/>
    <mergeCell ref="F6:H6"/>
    <mergeCell ref="J6:L6"/>
    <mergeCell ref="N6:P6"/>
    <mergeCell ref="R6:T6"/>
    <mergeCell ref="V6:X6"/>
    <mergeCell ref="Z6:AB6"/>
    <mergeCell ref="A41:AB41"/>
    <mergeCell ref="A43:AB43"/>
    <mergeCell ref="A44:AB44"/>
    <mergeCell ref="A45:AB45"/>
    <mergeCell ref="A46:A47"/>
    <mergeCell ref="B46:D46"/>
    <mergeCell ref="Z46:AB46"/>
    <mergeCell ref="F46:H46"/>
    <mergeCell ref="J46:L46"/>
    <mergeCell ref="N46:P46"/>
    <mergeCell ref="R46:T46"/>
    <mergeCell ref="V46:X46"/>
  </mergeCells>
  <hyperlinks>
    <hyperlink ref="AC1" location="'CONTENIDO-INDICE'!D5" display="Indice"/>
    <hyperlink ref="AC41" location="'CONTENIDO-INDICE'!D5" display="Indice"/>
  </hyperlinks>
  <printOptions horizontalCentered="1"/>
  <pageMargins left="0.19685039370078741" right="0.19685039370078741" top="0.74803149606299213" bottom="0.71" header="0.31496062992125984" footer="0.31496062992125984"/>
  <pageSetup scale="94" fitToHeight="0" orientation="landscape" r:id="rId1"/>
  <rowBreaks count="1" manualBreakCount="1">
    <brk id="40" max="27" man="1"/>
  </rowBreaks>
  <colBreaks count="1" manualBreakCount="1">
    <brk id="2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9"/>
  <sheetViews>
    <sheetView showGridLines="0" zoomScaleNormal="100" zoomScaleSheetLayoutView="80" workbookViewId="0">
      <selection activeCell="A3" sqref="A3:AB3"/>
    </sheetView>
  </sheetViews>
  <sheetFormatPr baseColWidth="10" defaultRowHeight="12.75" x14ac:dyDescent="0.2"/>
  <cols>
    <col min="1" max="1" width="15.7109375" style="2" customWidth="1"/>
    <col min="2" max="2" width="5.140625" style="4" bestFit="1" customWidth="1"/>
    <col min="3" max="3" width="6.85546875" style="4" bestFit="1" customWidth="1"/>
    <col min="4" max="4" width="5.28515625" style="4" bestFit="1" customWidth="1"/>
    <col min="5" max="5" width="0.85546875" style="4" customWidth="1"/>
    <col min="6" max="6" width="5.5703125" style="4" bestFit="1" customWidth="1"/>
    <col min="7" max="7" width="7" style="4" bestFit="1" customWidth="1"/>
    <col min="8" max="8" width="5.5703125" style="4" bestFit="1" customWidth="1"/>
    <col min="9" max="9" width="0.85546875" style="4" customWidth="1"/>
    <col min="10" max="10" width="5.5703125" style="4" bestFit="1" customWidth="1"/>
    <col min="11" max="11" width="7" style="4" bestFit="1" customWidth="1"/>
    <col min="12" max="12" width="5.5703125" style="4" bestFit="1" customWidth="1"/>
    <col min="13" max="13" width="0.85546875" style="4" customWidth="1"/>
    <col min="14" max="14" width="5.140625" style="4" bestFit="1" customWidth="1"/>
    <col min="15" max="15" width="6.85546875" style="4" bestFit="1" customWidth="1"/>
    <col min="16" max="16" width="5.5703125" style="4" bestFit="1" customWidth="1"/>
    <col min="17" max="17" width="0.85546875" style="4" customWidth="1"/>
    <col min="18" max="18" width="5.5703125" style="4" bestFit="1" customWidth="1"/>
    <col min="19" max="19" width="7" style="4" bestFit="1" customWidth="1"/>
    <col min="20" max="20" width="5.28515625" style="4" bestFit="1" customWidth="1"/>
    <col min="21" max="21" width="0.85546875" style="4" customWidth="1"/>
    <col min="22" max="22" width="5.5703125" style="4" bestFit="1" customWidth="1"/>
    <col min="23" max="23" width="7" style="4" bestFit="1" customWidth="1"/>
    <col min="24" max="24" width="5.28515625" style="4" bestFit="1" customWidth="1"/>
    <col min="25" max="25" width="0.85546875" style="4" customWidth="1"/>
    <col min="26" max="26" width="5.5703125" style="4" bestFit="1" customWidth="1"/>
    <col min="27" max="27" width="7" style="4" bestFit="1" customWidth="1"/>
    <col min="28" max="28" width="5.5703125" style="4" bestFit="1" customWidth="1"/>
    <col min="29" max="32" width="11.42578125" style="1"/>
    <col min="33" max="33" width="13.140625" style="1" customWidth="1"/>
    <col min="34" max="36" width="6.140625" style="37" hidden="1" customWidth="1"/>
    <col min="37" max="56" width="5.28515625" style="37" hidden="1" customWidth="1"/>
    <col min="57" max="57" width="4.85546875" style="37" hidden="1" customWidth="1"/>
    <col min="58" max="60" width="5.28515625" style="37" hidden="1" customWidth="1"/>
    <col min="61" max="61" width="5.140625" style="37" hidden="1" customWidth="1"/>
    <col min="62" max="62" width="5.28515625" style="1" hidden="1" customWidth="1"/>
    <col min="63" max="63" width="4.42578125" style="1" customWidth="1"/>
    <col min="64" max="64" width="4.85546875" style="1" bestFit="1" customWidth="1"/>
    <col min="65" max="65" width="5.28515625" style="1" bestFit="1" customWidth="1"/>
    <col min="66" max="66" width="5.140625" style="1" bestFit="1" customWidth="1"/>
    <col min="67" max="67" width="5.28515625" style="1" bestFit="1" customWidth="1"/>
    <col min="68" max="69" width="5.7109375" style="1" bestFit="1" customWidth="1"/>
    <col min="70" max="70" width="5.140625" style="1" bestFit="1" customWidth="1"/>
    <col min="71" max="71" width="5.28515625" style="1" bestFit="1" customWidth="1"/>
    <col min="72" max="72" width="5.7109375" style="1" bestFit="1" customWidth="1"/>
    <col min="73" max="73" width="5.140625" style="1" customWidth="1"/>
    <col min="74" max="74" width="5.140625" style="1" bestFit="1" customWidth="1"/>
    <col min="75" max="75" width="5.28515625" style="1" bestFit="1" customWidth="1"/>
    <col min="76" max="76" width="5.7109375" style="1" bestFit="1" customWidth="1"/>
    <col min="77" max="77" width="5" style="1" customWidth="1"/>
    <col min="78" max="78" width="5.140625" style="1" bestFit="1" customWidth="1"/>
    <col min="79" max="79" width="5.28515625" style="1" bestFit="1" customWidth="1"/>
    <col min="80" max="80" width="5.7109375" style="1" bestFit="1" customWidth="1"/>
    <col min="81" max="81" width="5" style="1" customWidth="1"/>
    <col min="82" max="82" width="5.140625" style="1" bestFit="1" customWidth="1"/>
    <col min="83" max="83" width="5.28515625" style="1" bestFit="1" customWidth="1"/>
    <col min="84" max="84" width="5.7109375" style="1" bestFit="1" customWidth="1"/>
    <col min="85" max="85" width="5" style="1" customWidth="1"/>
    <col min="86" max="86" width="5.140625" style="1" bestFit="1" customWidth="1"/>
    <col min="87" max="87" width="5.28515625" style="1" bestFit="1" customWidth="1"/>
    <col min="88" max="88" width="5.7109375" style="1" bestFit="1" customWidth="1"/>
    <col min="89" max="90" width="5.140625" style="1" customWidth="1"/>
    <col min="91" max="91" width="5.42578125" style="1" customWidth="1"/>
    <col min="92" max="93" width="5" style="1" customWidth="1"/>
    <col min="94" max="94" width="5.28515625" style="1" customWidth="1"/>
    <col min="95" max="16384" width="11.42578125" style="1"/>
  </cols>
  <sheetData>
    <row r="1" spans="1:61" s="112" customFormat="1" ht="16.5" thickBot="1" x14ac:dyDescent="0.3">
      <c r="A1" s="250" t="s">
        <v>281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10" t="s">
        <v>158</v>
      </c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</row>
    <row r="2" spans="1:61" s="112" customFormat="1" ht="15.75" x14ac:dyDescent="0.25">
      <c r="A2" s="240" t="s">
        <v>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</row>
    <row r="3" spans="1:61" s="112" customFormat="1" ht="15.75" x14ac:dyDescent="0.25">
      <c r="A3" s="250" t="s">
        <v>361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</row>
    <row r="4" spans="1:61" s="112" customFormat="1" ht="15.75" x14ac:dyDescent="0.25">
      <c r="A4" s="250" t="s">
        <v>78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</row>
    <row r="5" spans="1:61" s="112" customFormat="1" ht="16.5" thickBot="1" x14ac:dyDescent="0.3">
      <c r="A5" s="251" t="s">
        <v>205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</row>
    <row r="6" spans="1:61" ht="18" customHeight="1" x14ac:dyDescent="0.2">
      <c r="A6" s="236" t="s">
        <v>331</v>
      </c>
      <c r="B6" s="238" t="s">
        <v>9</v>
      </c>
      <c r="C6" s="238"/>
      <c r="D6" s="238"/>
      <c r="E6" s="180"/>
      <c r="F6" s="238" t="s">
        <v>11</v>
      </c>
      <c r="G6" s="238"/>
      <c r="H6" s="238"/>
      <c r="I6" s="180"/>
      <c r="J6" s="238" t="s">
        <v>12</v>
      </c>
      <c r="K6" s="238"/>
      <c r="L6" s="238"/>
      <c r="M6" s="180"/>
      <c r="N6" s="238" t="s">
        <v>13</v>
      </c>
      <c r="O6" s="238"/>
      <c r="P6" s="238"/>
      <c r="Q6" s="180"/>
      <c r="R6" s="238" t="s">
        <v>15</v>
      </c>
      <c r="S6" s="238"/>
      <c r="T6" s="238"/>
      <c r="U6" s="180"/>
      <c r="V6" s="238" t="s">
        <v>16</v>
      </c>
      <c r="W6" s="238"/>
      <c r="X6" s="238"/>
      <c r="Y6" s="180"/>
      <c r="Z6" s="238" t="s">
        <v>17</v>
      </c>
      <c r="AA6" s="238"/>
      <c r="AB6" s="238"/>
      <c r="AC6" s="45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27" customHeight="1" thickBot="1" x14ac:dyDescent="0.25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  <c r="AC7" s="45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x14ac:dyDescent="0.2">
      <c r="A8" s="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H8" s="37" t="s">
        <v>99</v>
      </c>
      <c r="AI8" s="37" t="s">
        <v>100</v>
      </c>
      <c r="AJ8" s="37" t="s">
        <v>101</v>
      </c>
      <c r="AL8" s="37" t="s">
        <v>102</v>
      </c>
      <c r="AM8" s="37" t="s">
        <v>103</v>
      </c>
      <c r="AN8" s="37" t="s">
        <v>104</v>
      </c>
      <c r="AP8" s="37" t="s">
        <v>105</v>
      </c>
      <c r="AQ8" s="37" t="s">
        <v>106</v>
      </c>
      <c r="AR8" s="37" t="s">
        <v>107</v>
      </c>
      <c r="AT8" s="37" t="s">
        <v>108</v>
      </c>
      <c r="AU8" s="37" t="s">
        <v>109</v>
      </c>
      <c r="AV8" s="37" t="s">
        <v>110</v>
      </c>
      <c r="AX8" s="37" t="s">
        <v>111</v>
      </c>
      <c r="AY8" s="37" t="s">
        <v>112</v>
      </c>
      <c r="AZ8" s="37" t="s">
        <v>113</v>
      </c>
      <c r="BB8" s="37" t="s">
        <v>114</v>
      </c>
      <c r="BC8" s="37" t="s">
        <v>115</v>
      </c>
      <c r="BD8" s="37" t="s">
        <v>116</v>
      </c>
      <c r="BF8" s="37" t="s">
        <v>117</v>
      </c>
      <c r="BG8" s="37" t="s">
        <v>118</v>
      </c>
      <c r="BH8" s="37" t="s">
        <v>119</v>
      </c>
    </row>
    <row r="9" spans="1:61" x14ac:dyDescent="0.2">
      <c r="A9" s="2" t="s">
        <v>9</v>
      </c>
      <c r="B9" s="65">
        <f>+B19+B29</f>
        <v>723</v>
      </c>
      <c r="C9" s="65">
        <f>+C19+C29</f>
        <v>424</v>
      </c>
      <c r="D9" s="65">
        <f>+D19+D29</f>
        <v>299</v>
      </c>
      <c r="E9" s="65"/>
      <c r="F9" s="65">
        <f>+F19+F29</f>
        <v>47</v>
      </c>
      <c r="G9" s="65">
        <f>+G19+G29</f>
        <v>28</v>
      </c>
      <c r="H9" s="65">
        <f>+H19+H29</f>
        <v>19</v>
      </c>
      <c r="I9" s="65"/>
      <c r="J9" s="65">
        <f>+J19+J29</f>
        <v>331</v>
      </c>
      <c r="K9" s="65">
        <f>+K19+K29</f>
        <v>192</v>
      </c>
      <c r="L9" s="65">
        <f>+L19+L29</f>
        <v>139</v>
      </c>
      <c r="M9" s="65"/>
      <c r="N9" s="65">
        <f>+N19+N29</f>
        <v>145</v>
      </c>
      <c r="O9" s="65">
        <f>+O19+O29</f>
        <v>88</v>
      </c>
      <c r="P9" s="65">
        <f>+P19+P29</f>
        <v>57</v>
      </c>
      <c r="Q9" s="65"/>
      <c r="R9" s="65">
        <f>+R19+R29</f>
        <v>78</v>
      </c>
      <c r="S9" s="65">
        <f>+S19+S29</f>
        <v>50</v>
      </c>
      <c r="T9" s="65">
        <f>+T19+T29</f>
        <v>28</v>
      </c>
      <c r="U9" s="65"/>
      <c r="V9" s="65">
        <f>+V19+V29</f>
        <v>83</v>
      </c>
      <c r="W9" s="65">
        <f>+W19+W29</f>
        <v>48</v>
      </c>
      <c r="X9" s="65">
        <f>+X19+X29</f>
        <v>35</v>
      </c>
      <c r="Y9" s="65"/>
      <c r="Z9" s="65">
        <f>+Z19+Z29</f>
        <v>39</v>
      </c>
      <c r="AA9" s="65">
        <f>+AA19+AA29</f>
        <v>18</v>
      </c>
      <c r="AB9" s="65">
        <f>+AB19+AB29</f>
        <v>21</v>
      </c>
      <c r="AC9" s="6"/>
      <c r="AH9" s="37">
        <f>+AH19+AH29</f>
        <v>457889</v>
      </c>
      <c r="AI9" s="37">
        <f t="shared" ref="AI9:BH9" si="0">+AI19+AI29</f>
        <v>235263</v>
      </c>
      <c r="AJ9" s="37">
        <f t="shared" si="0"/>
        <v>222626</v>
      </c>
      <c r="AL9" s="37">
        <f t="shared" si="0"/>
        <v>71327</v>
      </c>
      <c r="AM9" s="37">
        <f t="shared" si="0"/>
        <v>36480</v>
      </c>
      <c r="AN9" s="37">
        <f t="shared" si="0"/>
        <v>34847</v>
      </c>
      <c r="AP9" s="37">
        <f t="shared" si="0"/>
        <v>72111</v>
      </c>
      <c r="AQ9" s="37">
        <f t="shared" si="0"/>
        <v>37042</v>
      </c>
      <c r="AR9" s="37">
        <f t="shared" si="0"/>
        <v>35069</v>
      </c>
      <c r="AT9" s="37">
        <f t="shared" si="0"/>
        <v>87410</v>
      </c>
      <c r="AU9" s="37">
        <f t="shared" si="0"/>
        <v>45150</v>
      </c>
      <c r="AV9" s="37">
        <f t="shared" si="0"/>
        <v>42260</v>
      </c>
      <c r="AX9" s="37">
        <f t="shared" si="0"/>
        <v>79075</v>
      </c>
      <c r="AY9" s="37">
        <f t="shared" si="0"/>
        <v>40438</v>
      </c>
      <c r="AZ9" s="37">
        <f t="shared" si="0"/>
        <v>38637</v>
      </c>
      <c r="BB9" s="37">
        <f t="shared" si="0"/>
        <v>73275</v>
      </c>
      <c r="BC9" s="37">
        <f t="shared" si="0"/>
        <v>37764</v>
      </c>
      <c r="BD9" s="37">
        <f t="shared" si="0"/>
        <v>35511</v>
      </c>
      <c r="BF9" s="37">
        <f t="shared" si="0"/>
        <v>74691</v>
      </c>
      <c r="BG9" s="37">
        <f t="shared" si="0"/>
        <v>38389</v>
      </c>
      <c r="BH9" s="37">
        <f t="shared" si="0"/>
        <v>36302</v>
      </c>
    </row>
    <row r="10" spans="1:61" s="6" customFormat="1" x14ac:dyDescent="0.2">
      <c r="A10" s="6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1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x14ac:dyDescent="0.2">
      <c r="A11" s="67" t="s">
        <v>295</v>
      </c>
      <c r="B11" s="66">
        <f t="shared" ref="B11:D17" si="1">+B21+B31</f>
        <v>238</v>
      </c>
      <c r="C11" s="66">
        <f t="shared" si="1"/>
        <v>123</v>
      </c>
      <c r="D11" s="66">
        <f t="shared" si="1"/>
        <v>115</v>
      </c>
      <c r="E11" s="66"/>
      <c r="F11" s="66">
        <f t="shared" ref="F11:H17" si="2">+F21+F31</f>
        <v>16</v>
      </c>
      <c r="G11" s="66">
        <f t="shared" si="2"/>
        <v>6</v>
      </c>
      <c r="H11" s="66">
        <f t="shared" si="2"/>
        <v>10</v>
      </c>
      <c r="I11" s="66"/>
      <c r="J11" s="66">
        <f t="shared" ref="J11:L17" si="3">+J21+J31</f>
        <v>116</v>
      </c>
      <c r="K11" s="66">
        <f t="shared" si="3"/>
        <v>62</v>
      </c>
      <c r="L11" s="66">
        <f t="shared" si="3"/>
        <v>54</v>
      </c>
      <c r="M11" s="66"/>
      <c r="N11" s="66">
        <f t="shared" ref="N11:P17" si="4">+N21+N31</f>
        <v>38</v>
      </c>
      <c r="O11" s="66">
        <f t="shared" si="4"/>
        <v>19</v>
      </c>
      <c r="P11" s="66">
        <f t="shared" si="4"/>
        <v>19</v>
      </c>
      <c r="Q11" s="66"/>
      <c r="R11" s="66">
        <f t="shared" ref="R11:T17" si="5">+R21+R31</f>
        <v>18</v>
      </c>
      <c r="S11" s="66">
        <f t="shared" si="5"/>
        <v>9</v>
      </c>
      <c r="T11" s="66">
        <f t="shared" si="5"/>
        <v>9</v>
      </c>
      <c r="U11" s="66"/>
      <c r="V11" s="66">
        <f t="shared" ref="V11:X17" si="6">+V21+V31</f>
        <v>34</v>
      </c>
      <c r="W11" s="66">
        <f t="shared" si="6"/>
        <v>18</v>
      </c>
      <c r="X11" s="66">
        <f t="shared" si="6"/>
        <v>16</v>
      </c>
      <c r="Y11" s="66"/>
      <c r="Z11" s="66">
        <f t="shared" ref="Z11:AB17" si="7">+Z21+Z31</f>
        <v>16</v>
      </c>
      <c r="AA11" s="66">
        <f t="shared" si="7"/>
        <v>9</v>
      </c>
      <c r="AB11" s="66">
        <f t="shared" si="7"/>
        <v>7</v>
      </c>
      <c r="AH11" s="37">
        <f t="shared" ref="AH11:AV17" si="8">+AH21+AH31</f>
        <v>126458</v>
      </c>
      <c r="AI11" s="37">
        <f t="shared" si="8"/>
        <v>64538</v>
      </c>
      <c r="AJ11" s="37">
        <f t="shared" si="8"/>
        <v>61920</v>
      </c>
      <c r="AL11" s="37">
        <f t="shared" si="8"/>
        <v>19540</v>
      </c>
      <c r="AM11" s="37">
        <f t="shared" si="8"/>
        <v>9931</v>
      </c>
      <c r="AN11" s="37">
        <f t="shared" si="8"/>
        <v>9609</v>
      </c>
      <c r="AP11" s="37">
        <f t="shared" si="8"/>
        <v>19886</v>
      </c>
      <c r="AQ11" s="37">
        <f t="shared" si="8"/>
        <v>10184</v>
      </c>
      <c r="AR11" s="37">
        <f t="shared" si="8"/>
        <v>9702</v>
      </c>
      <c r="AT11" s="37">
        <f t="shared" si="8"/>
        <v>24212</v>
      </c>
      <c r="AU11" s="37">
        <f t="shared" si="8"/>
        <v>12451</v>
      </c>
      <c r="AV11" s="37">
        <f t="shared" si="8"/>
        <v>11761</v>
      </c>
      <c r="AX11" s="37">
        <f t="shared" ref="AI11:BH17" si="9">+AX21+AX31</f>
        <v>21742</v>
      </c>
      <c r="AY11" s="37">
        <f t="shared" si="9"/>
        <v>11029</v>
      </c>
      <c r="AZ11" s="37">
        <f t="shared" si="9"/>
        <v>10713</v>
      </c>
      <c r="BB11" s="37">
        <f t="shared" si="9"/>
        <v>20341</v>
      </c>
      <c r="BC11" s="37">
        <f t="shared" si="9"/>
        <v>10310</v>
      </c>
      <c r="BD11" s="37">
        <f t="shared" si="9"/>
        <v>10031</v>
      </c>
      <c r="BF11" s="37">
        <f t="shared" si="9"/>
        <v>20737</v>
      </c>
      <c r="BG11" s="37">
        <f t="shared" si="9"/>
        <v>10633</v>
      </c>
      <c r="BH11" s="37">
        <f t="shared" si="9"/>
        <v>10104</v>
      </c>
    </row>
    <row r="12" spans="1:61" x14ac:dyDescent="0.2">
      <c r="A12" s="64" t="s">
        <v>296</v>
      </c>
      <c r="B12" s="66">
        <f t="shared" si="1"/>
        <v>217</v>
      </c>
      <c r="C12" s="66">
        <f t="shared" si="1"/>
        <v>129</v>
      </c>
      <c r="D12" s="66">
        <f t="shared" si="1"/>
        <v>88</v>
      </c>
      <c r="E12" s="66"/>
      <c r="F12" s="66">
        <f t="shared" si="2"/>
        <v>12</v>
      </c>
      <c r="G12" s="66">
        <f t="shared" si="2"/>
        <v>8</v>
      </c>
      <c r="H12" s="66">
        <f t="shared" si="2"/>
        <v>4</v>
      </c>
      <c r="I12" s="66"/>
      <c r="J12" s="66">
        <f t="shared" si="3"/>
        <v>107</v>
      </c>
      <c r="K12" s="66">
        <f t="shared" si="3"/>
        <v>61</v>
      </c>
      <c r="L12" s="66">
        <f t="shared" si="3"/>
        <v>46</v>
      </c>
      <c r="M12" s="66"/>
      <c r="N12" s="66">
        <f t="shared" si="4"/>
        <v>54</v>
      </c>
      <c r="O12" s="66">
        <f t="shared" si="4"/>
        <v>31</v>
      </c>
      <c r="P12" s="66">
        <f t="shared" si="4"/>
        <v>23</v>
      </c>
      <c r="Q12" s="66"/>
      <c r="R12" s="66">
        <f t="shared" si="5"/>
        <v>26</v>
      </c>
      <c r="S12" s="66">
        <f t="shared" si="5"/>
        <v>19</v>
      </c>
      <c r="T12" s="66">
        <f t="shared" si="5"/>
        <v>7</v>
      </c>
      <c r="U12" s="66"/>
      <c r="V12" s="66">
        <f t="shared" si="6"/>
        <v>16</v>
      </c>
      <c r="W12" s="66">
        <f t="shared" si="6"/>
        <v>8</v>
      </c>
      <c r="X12" s="66">
        <f t="shared" si="6"/>
        <v>8</v>
      </c>
      <c r="Y12" s="66"/>
      <c r="Z12" s="66">
        <f t="shared" si="7"/>
        <v>2</v>
      </c>
      <c r="AA12" s="66">
        <f t="shared" si="7"/>
        <v>2</v>
      </c>
      <c r="AB12" s="66">
        <f t="shared" si="7"/>
        <v>0</v>
      </c>
      <c r="AH12" s="37">
        <f t="shared" si="8"/>
        <v>97306</v>
      </c>
      <c r="AI12" s="37">
        <f t="shared" si="9"/>
        <v>50242</v>
      </c>
      <c r="AJ12" s="37">
        <f t="shared" si="9"/>
        <v>47064</v>
      </c>
      <c r="AL12" s="37">
        <f t="shared" si="9"/>
        <v>15469</v>
      </c>
      <c r="AM12" s="37">
        <f t="shared" si="9"/>
        <v>7915</v>
      </c>
      <c r="AN12" s="37">
        <f t="shared" si="9"/>
        <v>7554</v>
      </c>
      <c r="AP12" s="37">
        <f t="shared" si="9"/>
        <v>15607</v>
      </c>
      <c r="AQ12" s="37">
        <f t="shared" si="9"/>
        <v>8054</v>
      </c>
      <c r="AR12" s="37">
        <f t="shared" si="9"/>
        <v>7553</v>
      </c>
      <c r="AT12" s="37">
        <f t="shared" si="9"/>
        <v>18235</v>
      </c>
      <c r="AU12" s="37">
        <f t="shared" si="9"/>
        <v>9469</v>
      </c>
      <c r="AV12" s="37">
        <f t="shared" si="9"/>
        <v>8766</v>
      </c>
      <c r="AX12" s="37">
        <f t="shared" si="9"/>
        <v>16482</v>
      </c>
      <c r="AY12" s="37">
        <f t="shared" si="9"/>
        <v>8435</v>
      </c>
      <c r="AZ12" s="37">
        <f t="shared" si="9"/>
        <v>8047</v>
      </c>
      <c r="BB12" s="37">
        <f t="shared" si="9"/>
        <v>15684</v>
      </c>
      <c r="BC12" s="37">
        <f t="shared" si="9"/>
        <v>8186</v>
      </c>
      <c r="BD12" s="37">
        <f t="shared" si="9"/>
        <v>7498</v>
      </c>
      <c r="BF12" s="37">
        <f t="shared" si="9"/>
        <v>15829</v>
      </c>
      <c r="BG12" s="37">
        <f t="shared" si="9"/>
        <v>8183</v>
      </c>
      <c r="BH12" s="37">
        <f t="shared" si="9"/>
        <v>7646</v>
      </c>
    </row>
    <row r="13" spans="1:61" x14ac:dyDescent="0.2">
      <c r="A13" s="64" t="s">
        <v>297</v>
      </c>
      <c r="B13" s="66">
        <f t="shared" si="1"/>
        <v>79</v>
      </c>
      <c r="C13" s="66">
        <f t="shared" si="1"/>
        <v>48</v>
      </c>
      <c r="D13" s="66">
        <f t="shared" si="1"/>
        <v>31</v>
      </c>
      <c r="E13" s="66"/>
      <c r="F13" s="66">
        <f t="shared" si="2"/>
        <v>8</v>
      </c>
      <c r="G13" s="66">
        <f t="shared" si="2"/>
        <v>5</v>
      </c>
      <c r="H13" s="66">
        <f t="shared" si="2"/>
        <v>3</v>
      </c>
      <c r="I13" s="66"/>
      <c r="J13" s="66">
        <f t="shared" si="3"/>
        <v>39</v>
      </c>
      <c r="K13" s="66">
        <f t="shared" si="3"/>
        <v>26</v>
      </c>
      <c r="L13" s="66">
        <f t="shared" si="3"/>
        <v>13</v>
      </c>
      <c r="M13" s="66"/>
      <c r="N13" s="66">
        <f t="shared" si="4"/>
        <v>15</v>
      </c>
      <c r="O13" s="66">
        <f t="shared" si="4"/>
        <v>9</v>
      </c>
      <c r="P13" s="66">
        <f t="shared" si="4"/>
        <v>6</v>
      </c>
      <c r="Q13" s="66"/>
      <c r="R13" s="66">
        <f t="shared" si="5"/>
        <v>8</v>
      </c>
      <c r="S13" s="66">
        <f t="shared" si="5"/>
        <v>6</v>
      </c>
      <c r="T13" s="66">
        <f t="shared" si="5"/>
        <v>2</v>
      </c>
      <c r="U13" s="66"/>
      <c r="V13" s="66">
        <f t="shared" si="6"/>
        <v>7</v>
      </c>
      <c r="W13" s="66">
        <f t="shared" si="6"/>
        <v>2</v>
      </c>
      <c r="X13" s="66">
        <f t="shared" si="6"/>
        <v>5</v>
      </c>
      <c r="Y13" s="66"/>
      <c r="Z13" s="66">
        <f t="shared" si="7"/>
        <v>2</v>
      </c>
      <c r="AA13" s="66">
        <f t="shared" si="7"/>
        <v>0</v>
      </c>
      <c r="AB13" s="66">
        <f t="shared" si="7"/>
        <v>2</v>
      </c>
      <c r="AH13" s="37">
        <f t="shared" si="8"/>
        <v>48425</v>
      </c>
      <c r="AI13" s="37">
        <f t="shared" si="9"/>
        <v>24947</v>
      </c>
      <c r="AJ13" s="37">
        <f t="shared" si="9"/>
        <v>23478</v>
      </c>
      <c r="AL13" s="37">
        <f t="shared" si="9"/>
        <v>7412</v>
      </c>
      <c r="AM13" s="37">
        <f t="shared" si="9"/>
        <v>3779</v>
      </c>
      <c r="AN13" s="37">
        <f t="shared" si="9"/>
        <v>3633</v>
      </c>
      <c r="AP13" s="37">
        <f t="shared" si="9"/>
        <v>7495</v>
      </c>
      <c r="AQ13" s="37">
        <f t="shared" si="9"/>
        <v>3826</v>
      </c>
      <c r="AR13" s="37">
        <f t="shared" si="9"/>
        <v>3669</v>
      </c>
      <c r="AT13" s="37">
        <f t="shared" si="9"/>
        <v>9502</v>
      </c>
      <c r="AU13" s="37">
        <f t="shared" si="9"/>
        <v>4908</v>
      </c>
      <c r="AV13" s="37">
        <f t="shared" si="9"/>
        <v>4594</v>
      </c>
      <c r="AX13" s="37">
        <f t="shared" si="9"/>
        <v>8077</v>
      </c>
      <c r="AY13" s="37">
        <f t="shared" si="9"/>
        <v>4165</v>
      </c>
      <c r="AZ13" s="37">
        <f t="shared" si="9"/>
        <v>3912</v>
      </c>
      <c r="BB13" s="37">
        <f t="shared" si="9"/>
        <v>7956</v>
      </c>
      <c r="BC13" s="37">
        <f t="shared" si="9"/>
        <v>4183</v>
      </c>
      <c r="BD13" s="37">
        <f t="shared" si="9"/>
        <v>3773</v>
      </c>
      <c r="BF13" s="37">
        <f t="shared" si="9"/>
        <v>7983</v>
      </c>
      <c r="BG13" s="37">
        <f t="shared" si="9"/>
        <v>4086</v>
      </c>
      <c r="BH13" s="37">
        <f t="shared" si="9"/>
        <v>3897</v>
      </c>
    </row>
    <row r="14" spans="1:61" x14ac:dyDescent="0.2">
      <c r="A14" s="64" t="s">
        <v>298</v>
      </c>
      <c r="B14" s="66">
        <f t="shared" si="1"/>
        <v>47</v>
      </c>
      <c r="C14" s="66">
        <f t="shared" si="1"/>
        <v>29</v>
      </c>
      <c r="D14" s="66">
        <f t="shared" si="1"/>
        <v>18</v>
      </c>
      <c r="E14" s="66"/>
      <c r="F14" s="66">
        <f t="shared" si="2"/>
        <v>4</v>
      </c>
      <c r="G14" s="66">
        <f t="shared" si="2"/>
        <v>3</v>
      </c>
      <c r="H14" s="66">
        <f t="shared" si="2"/>
        <v>1</v>
      </c>
      <c r="I14" s="66"/>
      <c r="J14" s="66">
        <f t="shared" si="3"/>
        <v>18</v>
      </c>
      <c r="K14" s="66">
        <f t="shared" si="3"/>
        <v>10</v>
      </c>
      <c r="L14" s="66">
        <f t="shared" si="3"/>
        <v>8</v>
      </c>
      <c r="M14" s="66"/>
      <c r="N14" s="66">
        <f t="shared" si="4"/>
        <v>11</v>
      </c>
      <c r="O14" s="66">
        <f t="shared" si="4"/>
        <v>8</v>
      </c>
      <c r="P14" s="66">
        <f t="shared" si="4"/>
        <v>3</v>
      </c>
      <c r="Q14" s="66"/>
      <c r="R14" s="66">
        <f t="shared" si="5"/>
        <v>6</v>
      </c>
      <c r="S14" s="66">
        <f t="shared" si="5"/>
        <v>4</v>
      </c>
      <c r="T14" s="66">
        <f t="shared" si="5"/>
        <v>2</v>
      </c>
      <c r="U14" s="66"/>
      <c r="V14" s="66">
        <f t="shared" si="6"/>
        <v>4</v>
      </c>
      <c r="W14" s="66">
        <f t="shared" si="6"/>
        <v>3</v>
      </c>
      <c r="X14" s="66">
        <f t="shared" si="6"/>
        <v>1</v>
      </c>
      <c r="Y14" s="66"/>
      <c r="Z14" s="66">
        <f t="shared" si="7"/>
        <v>4</v>
      </c>
      <c r="AA14" s="66">
        <f t="shared" si="7"/>
        <v>1</v>
      </c>
      <c r="AB14" s="66">
        <f t="shared" si="7"/>
        <v>3</v>
      </c>
      <c r="AH14" s="37">
        <f t="shared" si="8"/>
        <v>43788</v>
      </c>
      <c r="AI14" s="37">
        <f t="shared" si="9"/>
        <v>22245</v>
      </c>
      <c r="AJ14" s="37">
        <f t="shared" si="9"/>
        <v>21543</v>
      </c>
      <c r="AL14" s="37">
        <f t="shared" si="9"/>
        <v>6787</v>
      </c>
      <c r="AM14" s="37">
        <f t="shared" si="9"/>
        <v>3475</v>
      </c>
      <c r="AN14" s="37">
        <f t="shared" si="9"/>
        <v>3312</v>
      </c>
      <c r="AP14" s="37">
        <f t="shared" si="9"/>
        <v>6850</v>
      </c>
      <c r="AQ14" s="37">
        <f t="shared" si="9"/>
        <v>3525</v>
      </c>
      <c r="AR14" s="37">
        <f t="shared" si="9"/>
        <v>3325</v>
      </c>
      <c r="AT14" s="37">
        <f t="shared" si="9"/>
        <v>8283</v>
      </c>
      <c r="AU14" s="37">
        <f t="shared" si="9"/>
        <v>4193</v>
      </c>
      <c r="AV14" s="37">
        <f t="shared" si="9"/>
        <v>4090</v>
      </c>
      <c r="AX14" s="37">
        <f t="shared" si="9"/>
        <v>7491</v>
      </c>
      <c r="AY14" s="37">
        <f t="shared" si="9"/>
        <v>3805</v>
      </c>
      <c r="AZ14" s="37">
        <f t="shared" si="9"/>
        <v>3686</v>
      </c>
      <c r="BB14" s="37">
        <f t="shared" si="9"/>
        <v>7033</v>
      </c>
      <c r="BC14" s="37">
        <f t="shared" si="9"/>
        <v>3569</v>
      </c>
      <c r="BD14" s="37">
        <f t="shared" si="9"/>
        <v>3464</v>
      </c>
      <c r="BF14" s="37">
        <f t="shared" si="9"/>
        <v>7344</v>
      </c>
      <c r="BG14" s="37">
        <f t="shared" si="9"/>
        <v>3678</v>
      </c>
      <c r="BH14" s="37">
        <f t="shared" si="9"/>
        <v>3666</v>
      </c>
    </row>
    <row r="15" spans="1:61" x14ac:dyDescent="0.2">
      <c r="A15" s="64" t="s">
        <v>299</v>
      </c>
      <c r="B15" s="66">
        <f t="shared" si="1"/>
        <v>27</v>
      </c>
      <c r="C15" s="66">
        <f t="shared" si="1"/>
        <v>23</v>
      </c>
      <c r="D15" s="66">
        <f t="shared" si="1"/>
        <v>4</v>
      </c>
      <c r="E15" s="66"/>
      <c r="F15" s="66">
        <f t="shared" si="2"/>
        <v>1</v>
      </c>
      <c r="G15" s="66">
        <f t="shared" si="2"/>
        <v>1</v>
      </c>
      <c r="H15" s="66">
        <f t="shared" si="2"/>
        <v>0</v>
      </c>
      <c r="I15" s="66"/>
      <c r="J15" s="66">
        <f t="shared" si="3"/>
        <v>10</v>
      </c>
      <c r="K15" s="66">
        <f t="shared" si="3"/>
        <v>9</v>
      </c>
      <c r="L15" s="66">
        <f t="shared" si="3"/>
        <v>1</v>
      </c>
      <c r="M15" s="66"/>
      <c r="N15" s="66">
        <f t="shared" si="4"/>
        <v>5</v>
      </c>
      <c r="O15" s="66">
        <f t="shared" si="4"/>
        <v>4</v>
      </c>
      <c r="P15" s="66">
        <f t="shared" si="4"/>
        <v>1</v>
      </c>
      <c r="Q15" s="66"/>
      <c r="R15" s="66">
        <f t="shared" si="5"/>
        <v>5</v>
      </c>
      <c r="S15" s="66">
        <f t="shared" si="5"/>
        <v>4</v>
      </c>
      <c r="T15" s="66">
        <f t="shared" si="5"/>
        <v>1</v>
      </c>
      <c r="U15" s="66"/>
      <c r="V15" s="66">
        <f t="shared" si="6"/>
        <v>6</v>
      </c>
      <c r="W15" s="66">
        <f t="shared" si="6"/>
        <v>5</v>
      </c>
      <c r="X15" s="66">
        <f t="shared" si="6"/>
        <v>1</v>
      </c>
      <c r="Y15" s="66"/>
      <c r="Z15" s="66">
        <f t="shared" si="7"/>
        <v>0</v>
      </c>
      <c r="AA15" s="66">
        <f t="shared" si="7"/>
        <v>0</v>
      </c>
      <c r="AB15" s="66">
        <f t="shared" si="7"/>
        <v>0</v>
      </c>
      <c r="AH15" s="37">
        <f t="shared" si="8"/>
        <v>39110</v>
      </c>
      <c r="AI15" s="37">
        <f t="shared" si="9"/>
        <v>20111</v>
      </c>
      <c r="AJ15" s="37">
        <f t="shared" si="9"/>
        <v>18999</v>
      </c>
      <c r="AL15" s="37">
        <f t="shared" si="9"/>
        <v>6207</v>
      </c>
      <c r="AM15" s="37">
        <f t="shared" si="9"/>
        <v>3135</v>
      </c>
      <c r="AN15" s="37">
        <f t="shared" si="9"/>
        <v>3072</v>
      </c>
      <c r="AP15" s="37">
        <f t="shared" si="9"/>
        <v>6111</v>
      </c>
      <c r="AQ15" s="37">
        <f t="shared" si="9"/>
        <v>3109</v>
      </c>
      <c r="AR15" s="37">
        <f t="shared" si="9"/>
        <v>3002</v>
      </c>
      <c r="AT15" s="37">
        <f t="shared" si="9"/>
        <v>7197</v>
      </c>
      <c r="AU15" s="37">
        <f t="shared" si="9"/>
        <v>3700</v>
      </c>
      <c r="AV15" s="37">
        <f t="shared" si="9"/>
        <v>3497</v>
      </c>
      <c r="AX15" s="37">
        <f t="shared" si="9"/>
        <v>6984</v>
      </c>
      <c r="AY15" s="37">
        <f t="shared" si="9"/>
        <v>3557</v>
      </c>
      <c r="AZ15" s="37">
        <f t="shared" si="9"/>
        <v>3427</v>
      </c>
      <c r="BB15" s="37">
        <f t="shared" si="9"/>
        <v>6156</v>
      </c>
      <c r="BC15" s="37">
        <f t="shared" si="9"/>
        <v>3203</v>
      </c>
      <c r="BD15" s="37">
        <f t="shared" si="9"/>
        <v>2953</v>
      </c>
      <c r="BF15" s="37">
        <f t="shared" si="9"/>
        <v>6455</v>
      </c>
      <c r="BG15" s="37">
        <f t="shared" si="9"/>
        <v>3407</v>
      </c>
      <c r="BH15" s="37">
        <f t="shared" si="9"/>
        <v>3048</v>
      </c>
    </row>
    <row r="16" spans="1:61" x14ac:dyDescent="0.2">
      <c r="A16" s="68" t="s">
        <v>300</v>
      </c>
      <c r="B16" s="66">
        <f t="shared" si="1"/>
        <v>46</v>
      </c>
      <c r="C16" s="66">
        <f t="shared" si="1"/>
        <v>28</v>
      </c>
      <c r="D16" s="66">
        <f t="shared" si="1"/>
        <v>18</v>
      </c>
      <c r="E16" s="66"/>
      <c r="F16" s="66">
        <f t="shared" si="2"/>
        <v>1</v>
      </c>
      <c r="G16" s="66">
        <f t="shared" si="2"/>
        <v>1</v>
      </c>
      <c r="H16" s="66">
        <f t="shared" si="2"/>
        <v>0</v>
      </c>
      <c r="I16" s="66"/>
      <c r="J16" s="66">
        <f t="shared" si="3"/>
        <v>19</v>
      </c>
      <c r="K16" s="66">
        <f t="shared" si="3"/>
        <v>11</v>
      </c>
      <c r="L16" s="66">
        <f t="shared" si="3"/>
        <v>8</v>
      </c>
      <c r="M16" s="66"/>
      <c r="N16" s="66">
        <f t="shared" si="4"/>
        <v>10</v>
      </c>
      <c r="O16" s="66">
        <f t="shared" si="4"/>
        <v>7</v>
      </c>
      <c r="P16" s="66">
        <f t="shared" si="4"/>
        <v>3</v>
      </c>
      <c r="Q16" s="66"/>
      <c r="R16" s="66">
        <f t="shared" si="5"/>
        <v>7</v>
      </c>
      <c r="S16" s="66">
        <f t="shared" si="5"/>
        <v>4</v>
      </c>
      <c r="T16" s="66">
        <f t="shared" si="5"/>
        <v>3</v>
      </c>
      <c r="U16" s="66"/>
      <c r="V16" s="66">
        <f t="shared" si="6"/>
        <v>6</v>
      </c>
      <c r="W16" s="66">
        <f t="shared" si="6"/>
        <v>3</v>
      </c>
      <c r="X16" s="66">
        <f t="shared" si="6"/>
        <v>3</v>
      </c>
      <c r="Y16" s="66"/>
      <c r="Z16" s="66">
        <f t="shared" si="7"/>
        <v>3</v>
      </c>
      <c r="AA16" s="66">
        <f t="shared" si="7"/>
        <v>2</v>
      </c>
      <c r="AB16" s="66">
        <f t="shared" si="7"/>
        <v>1</v>
      </c>
      <c r="AH16" s="37">
        <f t="shared" si="8"/>
        <v>49826</v>
      </c>
      <c r="AI16" s="37">
        <f t="shared" si="9"/>
        <v>25894</v>
      </c>
      <c r="AJ16" s="37">
        <f t="shared" si="9"/>
        <v>23932</v>
      </c>
      <c r="AL16" s="37">
        <f t="shared" si="9"/>
        <v>7658</v>
      </c>
      <c r="AM16" s="37">
        <f t="shared" si="9"/>
        <v>3998</v>
      </c>
      <c r="AN16" s="37">
        <f t="shared" si="9"/>
        <v>3660</v>
      </c>
      <c r="AP16" s="37">
        <f t="shared" si="9"/>
        <v>7739</v>
      </c>
      <c r="AQ16" s="37">
        <f t="shared" si="9"/>
        <v>3999</v>
      </c>
      <c r="AR16" s="37">
        <f t="shared" si="9"/>
        <v>3740</v>
      </c>
      <c r="AT16" s="37">
        <f t="shared" si="9"/>
        <v>9835</v>
      </c>
      <c r="AU16" s="37">
        <f t="shared" si="9"/>
        <v>5192</v>
      </c>
      <c r="AV16" s="37">
        <f t="shared" si="9"/>
        <v>4643</v>
      </c>
      <c r="AX16" s="37">
        <f t="shared" si="9"/>
        <v>8909</v>
      </c>
      <c r="AY16" s="37">
        <f t="shared" si="9"/>
        <v>4618</v>
      </c>
      <c r="AZ16" s="37">
        <f t="shared" si="9"/>
        <v>4291</v>
      </c>
      <c r="BB16" s="37">
        <f t="shared" si="9"/>
        <v>7722</v>
      </c>
      <c r="BC16" s="37">
        <f t="shared" si="9"/>
        <v>3984</v>
      </c>
      <c r="BD16" s="37">
        <f t="shared" si="9"/>
        <v>3738</v>
      </c>
      <c r="BF16" s="37">
        <f t="shared" si="9"/>
        <v>7963</v>
      </c>
      <c r="BG16" s="37">
        <f t="shared" si="9"/>
        <v>4103</v>
      </c>
      <c r="BH16" s="37">
        <f t="shared" si="9"/>
        <v>3860</v>
      </c>
    </row>
    <row r="17" spans="1:61" x14ac:dyDescent="0.2">
      <c r="A17" s="64" t="s">
        <v>301</v>
      </c>
      <c r="B17" s="66">
        <f t="shared" si="1"/>
        <v>69</v>
      </c>
      <c r="C17" s="66">
        <f t="shared" si="1"/>
        <v>44</v>
      </c>
      <c r="D17" s="66">
        <f t="shared" si="1"/>
        <v>25</v>
      </c>
      <c r="E17" s="66"/>
      <c r="F17" s="66">
        <f t="shared" si="2"/>
        <v>5</v>
      </c>
      <c r="G17" s="66">
        <f t="shared" si="2"/>
        <v>4</v>
      </c>
      <c r="H17" s="66">
        <f t="shared" si="2"/>
        <v>1</v>
      </c>
      <c r="I17" s="66"/>
      <c r="J17" s="66">
        <f t="shared" si="3"/>
        <v>22</v>
      </c>
      <c r="K17" s="66">
        <f t="shared" si="3"/>
        <v>13</v>
      </c>
      <c r="L17" s="66">
        <f t="shared" si="3"/>
        <v>9</v>
      </c>
      <c r="M17" s="66"/>
      <c r="N17" s="66">
        <f t="shared" si="4"/>
        <v>12</v>
      </c>
      <c r="O17" s="66">
        <f t="shared" si="4"/>
        <v>10</v>
      </c>
      <c r="P17" s="66">
        <f t="shared" si="4"/>
        <v>2</v>
      </c>
      <c r="Q17" s="66"/>
      <c r="R17" s="66">
        <f t="shared" si="5"/>
        <v>8</v>
      </c>
      <c r="S17" s="66">
        <f t="shared" si="5"/>
        <v>4</v>
      </c>
      <c r="T17" s="66">
        <f t="shared" si="5"/>
        <v>4</v>
      </c>
      <c r="U17" s="66"/>
      <c r="V17" s="66">
        <f t="shared" si="6"/>
        <v>10</v>
      </c>
      <c r="W17" s="66">
        <f t="shared" si="6"/>
        <v>9</v>
      </c>
      <c r="X17" s="66">
        <f t="shared" si="6"/>
        <v>1</v>
      </c>
      <c r="Y17" s="66"/>
      <c r="Z17" s="66">
        <f t="shared" si="7"/>
        <v>12</v>
      </c>
      <c r="AA17" s="66">
        <f t="shared" si="7"/>
        <v>4</v>
      </c>
      <c r="AB17" s="66">
        <f t="shared" si="7"/>
        <v>8</v>
      </c>
      <c r="AH17" s="37">
        <f t="shared" si="8"/>
        <v>52976</v>
      </c>
      <c r="AI17" s="37">
        <f t="shared" si="9"/>
        <v>27286</v>
      </c>
      <c r="AJ17" s="37">
        <f t="shared" si="9"/>
        <v>25690</v>
      </c>
      <c r="AL17" s="37">
        <f t="shared" si="9"/>
        <v>8254</v>
      </c>
      <c r="AM17" s="37">
        <f t="shared" si="9"/>
        <v>4247</v>
      </c>
      <c r="AN17" s="37">
        <f t="shared" si="9"/>
        <v>4007</v>
      </c>
      <c r="AP17" s="37">
        <f t="shared" si="9"/>
        <v>8423</v>
      </c>
      <c r="AQ17" s="37">
        <f t="shared" si="9"/>
        <v>4345</v>
      </c>
      <c r="AR17" s="37">
        <f t="shared" si="9"/>
        <v>4078</v>
      </c>
      <c r="AT17" s="37">
        <f t="shared" si="9"/>
        <v>10146</v>
      </c>
      <c r="AU17" s="37">
        <f t="shared" si="9"/>
        <v>5237</v>
      </c>
      <c r="AV17" s="37">
        <f t="shared" si="9"/>
        <v>4909</v>
      </c>
      <c r="AX17" s="37">
        <f t="shared" si="9"/>
        <v>9390</v>
      </c>
      <c r="AY17" s="37">
        <f t="shared" si="9"/>
        <v>4829</v>
      </c>
      <c r="AZ17" s="37">
        <f t="shared" si="9"/>
        <v>4561</v>
      </c>
      <c r="BB17" s="37">
        <f t="shared" si="9"/>
        <v>8383</v>
      </c>
      <c r="BC17" s="37">
        <f t="shared" si="9"/>
        <v>4329</v>
      </c>
      <c r="BD17" s="37">
        <f t="shared" si="9"/>
        <v>4054</v>
      </c>
      <c r="BF17" s="37">
        <f t="shared" si="9"/>
        <v>8380</v>
      </c>
      <c r="BG17" s="37">
        <f t="shared" si="9"/>
        <v>4299</v>
      </c>
      <c r="BH17" s="37">
        <f t="shared" si="9"/>
        <v>4081</v>
      </c>
    </row>
    <row r="18" spans="1:61" x14ac:dyDescent="0.2">
      <c r="A18" s="64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61" x14ac:dyDescent="0.2">
      <c r="A19" s="2" t="s">
        <v>29</v>
      </c>
      <c r="B19" s="65">
        <v>533</v>
      </c>
      <c r="C19" s="65">
        <v>302</v>
      </c>
      <c r="D19" s="65">
        <v>231</v>
      </c>
      <c r="E19" s="65"/>
      <c r="F19" s="65">
        <v>36</v>
      </c>
      <c r="G19" s="65">
        <v>20</v>
      </c>
      <c r="H19" s="65">
        <v>16</v>
      </c>
      <c r="I19" s="65"/>
      <c r="J19" s="65">
        <v>246</v>
      </c>
      <c r="K19" s="65">
        <v>139</v>
      </c>
      <c r="L19" s="65">
        <v>107</v>
      </c>
      <c r="M19" s="65"/>
      <c r="N19" s="65">
        <v>114</v>
      </c>
      <c r="O19" s="65">
        <v>62</v>
      </c>
      <c r="P19" s="65">
        <v>52</v>
      </c>
      <c r="Q19" s="65"/>
      <c r="R19" s="65">
        <v>56</v>
      </c>
      <c r="S19" s="65">
        <v>37</v>
      </c>
      <c r="T19" s="65">
        <v>19</v>
      </c>
      <c r="U19" s="65"/>
      <c r="V19" s="65">
        <v>60</v>
      </c>
      <c r="W19" s="65">
        <v>35</v>
      </c>
      <c r="X19" s="65">
        <v>25</v>
      </c>
      <c r="Y19" s="65"/>
      <c r="Z19" s="65">
        <v>21</v>
      </c>
      <c r="AA19" s="65">
        <v>9</v>
      </c>
      <c r="AB19" s="65">
        <v>12</v>
      </c>
      <c r="AH19" s="37">
        <v>319031</v>
      </c>
      <c r="AI19" s="37">
        <v>163415</v>
      </c>
      <c r="AJ19" s="37">
        <v>155616</v>
      </c>
      <c r="AL19" s="37">
        <v>49440</v>
      </c>
      <c r="AM19" s="37">
        <v>25184</v>
      </c>
      <c r="AN19" s="37">
        <v>24256</v>
      </c>
      <c r="AP19" s="37">
        <v>49988</v>
      </c>
      <c r="AQ19" s="37">
        <v>25680</v>
      </c>
      <c r="AR19" s="37">
        <v>24308</v>
      </c>
      <c r="AT19" s="37">
        <v>60684</v>
      </c>
      <c r="AU19" s="37">
        <v>31183</v>
      </c>
      <c r="AV19" s="37">
        <v>29501</v>
      </c>
      <c r="AX19" s="37">
        <v>54791</v>
      </c>
      <c r="AY19" s="37">
        <v>28012</v>
      </c>
      <c r="AZ19" s="37">
        <v>26779</v>
      </c>
      <c r="BB19" s="37">
        <v>51385</v>
      </c>
      <c r="BC19" s="37">
        <v>26378</v>
      </c>
      <c r="BD19" s="37">
        <v>25007</v>
      </c>
      <c r="BF19" s="37">
        <v>52743</v>
      </c>
      <c r="BG19" s="37">
        <v>26978</v>
      </c>
      <c r="BH19" s="37">
        <v>25765</v>
      </c>
    </row>
    <row r="20" spans="1:61" x14ac:dyDescent="0.2">
      <c r="A20" s="64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61" x14ac:dyDescent="0.2">
      <c r="A21" s="67" t="s">
        <v>295</v>
      </c>
      <c r="B21" s="69">
        <v>227</v>
      </c>
      <c r="C21" s="69">
        <v>118</v>
      </c>
      <c r="D21" s="69">
        <v>109</v>
      </c>
      <c r="E21" s="69"/>
      <c r="F21" s="69">
        <v>16</v>
      </c>
      <c r="G21" s="69">
        <v>6</v>
      </c>
      <c r="H21" s="69">
        <v>10</v>
      </c>
      <c r="I21" s="69"/>
      <c r="J21" s="69">
        <v>110</v>
      </c>
      <c r="K21" s="69">
        <v>61</v>
      </c>
      <c r="L21" s="69">
        <v>49</v>
      </c>
      <c r="M21" s="69"/>
      <c r="N21" s="69">
        <v>36</v>
      </c>
      <c r="O21" s="69">
        <v>17</v>
      </c>
      <c r="P21" s="69">
        <v>19</v>
      </c>
      <c r="Q21" s="69"/>
      <c r="R21" s="69">
        <v>18</v>
      </c>
      <c r="S21" s="69">
        <v>9</v>
      </c>
      <c r="T21" s="69">
        <v>9</v>
      </c>
      <c r="U21" s="69"/>
      <c r="V21" s="69">
        <v>34</v>
      </c>
      <c r="W21" s="69">
        <v>18</v>
      </c>
      <c r="X21" s="69">
        <v>16</v>
      </c>
      <c r="Y21" s="69"/>
      <c r="Z21" s="69">
        <v>13</v>
      </c>
      <c r="AA21" s="69">
        <v>7</v>
      </c>
      <c r="AB21" s="69">
        <v>6</v>
      </c>
      <c r="AH21" s="37">
        <v>108413</v>
      </c>
      <c r="AI21" s="37">
        <v>55245</v>
      </c>
      <c r="AJ21" s="37">
        <v>53168</v>
      </c>
      <c r="AL21" s="37">
        <v>16717</v>
      </c>
      <c r="AM21" s="37">
        <v>8512</v>
      </c>
      <c r="AN21" s="37">
        <v>8205</v>
      </c>
      <c r="AP21" s="37">
        <v>17133</v>
      </c>
      <c r="AQ21" s="37">
        <v>8805</v>
      </c>
      <c r="AR21" s="37">
        <v>8328</v>
      </c>
      <c r="AT21" s="37">
        <v>20785</v>
      </c>
      <c r="AU21" s="37">
        <v>10669</v>
      </c>
      <c r="AV21" s="37">
        <v>10116</v>
      </c>
      <c r="AX21" s="37">
        <v>18645</v>
      </c>
      <c r="AY21" s="37">
        <v>9436</v>
      </c>
      <c r="AZ21" s="37">
        <v>9209</v>
      </c>
      <c r="BB21" s="37">
        <v>17403</v>
      </c>
      <c r="BC21" s="37">
        <v>8784</v>
      </c>
      <c r="BD21" s="37">
        <v>8619</v>
      </c>
      <c r="BF21" s="37">
        <v>17730</v>
      </c>
      <c r="BG21" s="37">
        <v>9039</v>
      </c>
      <c r="BH21" s="37">
        <v>8691</v>
      </c>
    </row>
    <row r="22" spans="1:61" x14ac:dyDescent="0.2">
      <c r="A22" s="64" t="s">
        <v>296</v>
      </c>
      <c r="B22" s="69">
        <v>138</v>
      </c>
      <c r="C22" s="69">
        <v>78</v>
      </c>
      <c r="D22" s="69">
        <v>60</v>
      </c>
      <c r="E22" s="69"/>
      <c r="F22" s="69">
        <v>6</v>
      </c>
      <c r="G22" s="69">
        <v>5</v>
      </c>
      <c r="H22" s="69">
        <v>1</v>
      </c>
      <c r="I22" s="69"/>
      <c r="J22" s="69">
        <v>65</v>
      </c>
      <c r="K22" s="69">
        <v>33</v>
      </c>
      <c r="L22" s="69">
        <v>32</v>
      </c>
      <c r="M22" s="69"/>
      <c r="N22" s="69">
        <v>41</v>
      </c>
      <c r="O22" s="69">
        <v>20</v>
      </c>
      <c r="P22" s="69">
        <v>21</v>
      </c>
      <c r="Q22" s="69"/>
      <c r="R22" s="69">
        <v>19</v>
      </c>
      <c r="S22" s="69">
        <v>16</v>
      </c>
      <c r="T22" s="69">
        <v>3</v>
      </c>
      <c r="U22" s="69"/>
      <c r="V22" s="69">
        <v>7</v>
      </c>
      <c r="W22" s="69">
        <v>4</v>
      </c>
      <c r="X22" s="69">
        <v>3</v>
      </c>
      <c r="Y22" s="69"/>
      <c r="Z22" s="69">
        <v>0</v>
      </c>
      <c r="AA22" s="69">
        <v>0</v>
      </c>
      <c r="AB22" s="69">
        <v>0</v>
      </c>
      <c r="AH22" s="37">
        <v>52155</v>
      </c>
      <c r="AI22" s="37">
        <v>26801</v>
      </c>
      <c r="AJ22" s="37">
        <v>25354</v>
      </c>
      <c r="AL22" s="37">
        <v>8205</v>
      </c>
      <c r="AM22" s="37">
        <v>4163</v>
      </c>
      <c r="AN22" s="37">
        <v>4042</v>
      </c>
      <c r="AP22" s="37">
        <v>8310</v>
      </c>
      <c r="AQ22" s="37">
        <v>4256</v>
      </c>
      <c r="AR22" s="37">
        <v>4054</v>
      </c>
      <c r="AT22" s="37">
        <v>9565</v>
      </c>
      <c r="AU22" s="37">
        <v>4923</v>
      </c>
      <c r="AV22" s="37">
        <v>4642</v>
      </c>
      <c r="AX22" s="37">
        <v>8812</v>
      </c>
      <c r="AY22" s="37">
        <v>4519</v>
      </c>
      <c r="AZ22" s="37">
        <v>4293</v>
      </c>
      <c r="BB22" s="37">
        <v>8552</v>
      </c>
      <c r="BC22" s="37">
        <v>4469</v>
      </c>
      <c r="BD22" s="37">
        <v>4083</v>
      </c>
      <c r="BF22" s="37">
        <v>8711</v>
      </c>
      <c r="BG22" s="37">
        <v>4471</v>
      </c>
      <c r="BH22" s="37">
        <v>4240</v>
      </c>
    </row>
    <row r="23" spans="1:61" x14ac:dyDescent="0.2">
      <c r="A23" s="64" t="s">
        <v>297</v>
      </c>
      <c r="B23" s="69">
        <v>75</v>
      </c>
      <c r="C23" s="69">
        <v>44</v>
      </c>
      <c r="D23" s="69">
        <v>31</v>
      </c>
      <c r="E23" s="69"/>
      <c r="F23" s="69">
        <v>8</v>
      </c>
      <c r="G23" s="69">
        <v>5</v>
      </c>
      <c r="H23" s="69">
        <v>3</v>
      </c>
      <c r="I23" s="69"/>
      <c r="J23" s="69">
        <v>36</v>
      </c>
      <c r="K23" s="69">
        <v>23</v>
      </c>
      <c r="L23" s="69">
        <v>13</v>
      </c>
      <c r="M23" s="69"/>
      <c r="N23" s="69">
        <v>15</v>
      </c>
      <c r="O23" s="69">
        <v>9</v>
      </c>
      <c r="P23" s="69">
        <v>6</v>
      </c>
      <c r="Q23" s="69"/>
      <c r="R23" s="69">
        <v>7</v>
      </c>
      <c r="S23" s="69">
        <v>5</v>
      </c>
      <c r="T23" s="69">
        <v>2</v>
      </c>
      <c r="U23" s="69"/>
      <c r="V23" s="69">
        <v>7</v>
      </c>
      <c r="W23" s="69">
        <v>2</v>
      </c>
      <c r="X23" s="69">
        <v>5</v>
      </c>
      <c r="Y23" s="69"/>
      <c r="Z23" s="69">
        <v>2</v>
      </c>
      <c r="AA23" s="69">
        <v>0</v>
      </c>
      <c r="AB23" s="69">
        <v>2</v>
      </c>
      <c r="AH23" s="37">
        <v>42250</v>
      </c>
      <c r="AI23" s="37">
        <v>21780</v>
      </c>
      <c r="AJ23" s="37">
        <v>20470</v>
      </c>
      <c r="AL23" s="37">
        <v>6499</v>
      </c>
      <c r="AM23" s="37">
        <v>3312</v>
      </c>
      <c r="AN23" s="37">
        <v>3187</v>
      </c>
      <c r="AP23" s="37">
        <v>6509</v>
      </c>
      <c r="AQ23" s="37">
        <v>3343</v>
      </c>
      <c r="AR23" s="37">
        <v>3166</v>
      </c>
      <c r="AT23" s="37">
        <v>8286</v>
      </c>
      <c r="AU23" s="37">
        <v>4270</v>
      </c>
      <c r="AV23" s="37">
        <v>4016</v>
      </c>
      <c r="AX23" s="37">
        <v>6980</v>
      </c>
      <c r="AY23" s="37">
        <v>3599</v>
      </c>
      <c r="AZ23" s="37">
        <v>3381</v>
      </c>
      <c r="BB23" s="37">
        <v>6973</v>
      </c>
      <c r="BC23" s="37">
        <v>3665</v>
      </c>
      <c r="BD23" s="37">
        <v>3308</v>
      </c>
      <c r="BF23" s="37">
        <v>7003</v>
      </c>
      <c r="BG23" s="37">
        <v>3591</v>
      </c>
      <c r="BH23" s="37">
        <v>3412</v>
      </c>
    </row>
    <row r="24" spans="1:61" x14ac:dyDescent="0.2">
      <c r="A24" s="64" t="s">
        <v>298</v>
      </c>
      <c r="B24" s="69">
        <v>39</v>
      </c>
      <c r="C24" s="69">
        <v>24</v>
      </c>
      <c r="D24" s="69">
        <v>15</v>
      </c>
      <c r="E24" s="69"/>
      <c r="F24" s="69">
        <v>3</v>
      </c>
      <c r="G24" s="69">
        <v>2</v>
      </c>
      <c r="H24" s="69">
        <v>1</v>
      </c>
      <c r="I24" s="69"/>
      <c r="J24" s="69">
        <v>16</v>
      </c>
      <c r="K24" s="69">
        <v>9</v>
      </c>
      <c r="L24" s="69">
        <v>7</v>
      </c>
      <c r="M24" s="69"/>
      <c r="N24" s="69">
        <v>9</v>
      </c>
      <c r="O24" s="69">
        <v>6</v>
      </c>
      <c r="P24" s="69">
        <v>3</v>
      </c>
      <c r="Q24" s="69"/>
      <c r="R24" s="69">
        <v>4</v>
      </c>
      <c r="S24" s="69">
        <v>3</v>
      </c>
      <c r="T24" s="69">
        <v>1</v>
      </c>
      <c r="U24" s="69"/>
      <c r="V24" s="69">
        <v>3</v>
      </c>
      <c r="W24" s="69">
        <v>3</v>
      </c>
      <c r="X24" s="69">
        <v>0</v>
      </c>
      <c r="Y24" s="69"/>
      <c r="Z24" s="69">
        <v>4</v>
      </c>
      <c r="AA24" s="69">
        <v>1</v>
      </c>
      <c r="AB24" s="69">
        <v>3</v>
      </c>
      <c r="AH24" s="37">
        <v>35283</v>
      </c>
      <c r="AI24" s="37">
        <v>17853</v>
      </c>
      <c r="AJ24" s="37">
        <v>17430</v>
      </c>
      <c r="AL24" s="37">
        <v>5490</v>
      </c>
      <c r="AM24" s="37">
        <v>2771</v>
      </c>
      <c r="AN24" s="37">
        <v>2719</v>
      </c>
      <c r="AP24" s="37">
        <v>5521</v>
      </c>
      <c r="AQ24" s="37">
        <v>2829</v>
      </c>
      <c r="AR24" s="37">
        <v>2692</v>
      </c>
      <c r="AT24" s="37">
        <v>6687</v>
      </c>
      <c r="AU24" s="37">
        <v>3364</v>
      </c>
      <c r="AV24" s="37">
        <v>3323</v>
      </c>
      <c r="AX24" s="37">
        <v>5938</v>
      </c>
      <c r="AY24" s="37">
        <v>3037</v>
      </c>
      <c r="AZ24" s="37">
        <v>2901</v>
      </c>
      <c r="BB24" s="37">
        <v>5662</v>
      </c>
      <c r="BC24" s="37">
        <v>2862</v>
      </c>
      <c r="BD24" s="37">
        <v>2800</v>
      </c>
      <c r="BF24" s="37">
        <v>5985</v>
      </c>
      <c r="BG24" s="37">
        <v>2990</v>
      </c>
      <c r="BH24" s="37">
        <v>2995</v>
      </c>
    </row>
    <row r="25" spans="1:61" x14ac:dyDescent="0.2">
      <c r="A25" s="64" t="s">
        <v>299</v>
      </c>
      <c r="B25" s="69">
        <v>18</v>
      </c>
      <c r="C25" s="69">
        <v>15</v>
      </c>
      <c r="D25" s="69">
        <v>3</v>
      </c>
      <c r="E25" s="69"/>
      <c r="F25" s="69">
        <v>0</v>
      </c>
      <c r="G25" s="69">
        <v>0</v>
      </c>
      <c r="H25" s="69">
        <v>0</v>
      </c>
      <c r="I25" s="69"/>
      <c r="J25" s="69">
        <v>6</v>
      </c>
      <c r="K25" s="69">
        <v>6</v>
      </c>
      <c r="L25" s="69">
        <v>0</v>
      </c>
      <c r="M25" s="69"/>
      <c r="N25" s="69">
        <v>4</v>
      </c>
      <c r="O25" s="69">
        <v>3</v>
      </c>
      <c r="P25" s="69">
        <v>1</v>
      </c>
      <c r="Q25" s="69"/>
      <c r="R25" s="69">
        <v>4</v>
      </c>
      <c r="S25" s="69">
        <v>3</v>
      </c>
      <c r="T25" s="69">
        <v>1</v>
      </c>
      <c r="U25" s="69"/>
      <c r="V25" s="69">
        <v>4</v>
      </c>
      <c r="W25" s="69">
        <v>3</v>
      </c>
      <c r="X25" s="69">
        <v>1</v>
      </c>
      <c r="Y25" s="69"/>
      <c r="Z25" s="69">
        <v>0</v>
      </c>
      <c r="AA25" s="69">
        <v>0</v>
      </c>
      <c r="AB25" s="69">
        <v>0</v>
      </c>
      <c r="AH25" s="37">
        <v>25256</v>
      </c>
      <c r="AI25" s="37">
        <v>12962</v>
      </c>
      <c r="AJ25" s="37">
        <v>12294</v>
      </c>
      <c r="AL25" s="37">
        <v>3999</v>
      </c>
      <c r="AM25" s="37">
        <v>1979</v>
      </c>
      <c r="AN25" s="37">
        <v>2020</v>
      </c>
      <c r="AP25" s="37">
        <v>3899</v>
      </c>
      <c r="AQ25" s="37">
        <v>1982</v>
      </c>
      <c r="AR25" s="37">
        <v>1917</v>
      </c>
      <c r="AT25" s="37">
        <v>4596</v>
      </c>
      <c r="AU25" s="37">
        <v>2356</v>
      </c>
      <c r="AV25" s="37">
        <v>2240</v>
      </c>
      <c r="AX25" s="37">
        <v>4482</v>
      </c>
      <c r="AY25" s="37">
        <v>2313</v>
      </c>
      <c r="AZ25" s="37">
        <v>2169</v>
      </c>
      <c r="BB25" s="37">
        <v>4053</v>
      </c>
      <c r="BC25" s="37">
        <v>2092</v>
      </c>
      <c r="BD25" s="37">
        <v>1961</v>
      </c>
      <c r="BF25" s="37">
        <v>4227</v>
      </c>
      <c r="BG25" s="37">
        <v>2240</v>
      </c>
      <c r="BH25" s="37">
        <v>1987</v>
      </c>
    </row>
    <row r="26" spans="1:61" x14ac:dyDescent="0.2">
      <c r="A26" s="68" t="s">
        <v>300</v>
      </c>
      <c r="B26" s="69">
        <v>23</v>
      </c>
      <c r="C26" s="69">
        <v>13</v>
      </c>
      <c r="D26" s="69">
        <v>10</v>
      </c>
      <c r="E26" s="69"/>
      <c r="F26" s="69">
        <v>1</v>
      </c>
      <c r="G26" s="69">
        <v>1</v>
      </c>
      <c r="H26" s="69">
        <v>0</v>
      </c>
      <c r="I26" s="69"/>
      <c r="J26" s="69">
        <v>11</v>
      </c>
      <c r="K26" s="69">
        <v>6</v>
      </c>
      <c r="L26" s="69">
        <v>5</v>
      </c>
      <c r="M26" s="69"/>
      <c r="N26" s="69">
        <v>5</v>
      </c>
      <c r="O26" s="69">
        <v>4</v>
      </c>
      <c r="P26" s="69">
        <v>1</v>
      </c>
      <c r="Q26" s="69"/>
      <c r="R26" s="69">
        <v>3</v>
      </c>
      <c r="S26" s="69">
        <v>0</v>
      </c>
      <c r="T26" s="69">
        <v>3</v>
      </c>
      <c r="U26" s="69"/>
      <c r="V26" s="69">
        <v>1</v>
      </c>
      <c r="W26" s="69">
        <v>1</v>
      </c>
      <c r="X26" s="69">
        <v>0</v>
      </c>
      <c r="Y26" s="69"/>
      <c r="Z26" s="69">
        <v>2</v>
      </c>
      <c r="AA26" s="69">
        <v>1</v>
      </c>
      <c r="AB26" s="69">
        <v>1</v>
      </c>
      <c r="AH26" s="37">
        <v>28278</v>
      </c>
      <c r="AI26" s="37">
        <v>14663</v>
      </c>
      <c r="AJ26" s="37">
        <v>13615</v>
      </c>
      <c r="AL26" s="37">
        <v>4289</v>
      </c>
      <c r="AM26" s="37">
        <v>2252</v>
      </c>
      <c r="AN26" s="37">
        <v>2037</v>
      </c>
      <c r="AP26" s="37">
        <v>4343</v>
      </c>
      <c r="AQ26" s="37">
        <v>2279</v>
      </c>
      <c r="AR26" s="37">
        <v>2064</v>
      </c>
      <c r="AT26" s="37">
        <v>5575</v>
      </c>
      <c r="AU26" s="37">
        <v>2943</v>
      </c>
      <c r="AV26" s="37">
        <v>2632</v>
      </c>
      <c r="AX26" s="37">
        <v>5044</v>
      </c>
      <c r="AY26" s="37">
        <v>2596</v>
      </c>
      <c r="AZ26" s="37">
        <v>2448</v>
      </c>
      <c r="BB26" s="37">
        <v>4416</v>
      </c>
      <c r="BC26" s="37">
        <v>2262</v>
      </c>
      <c r="BD26" s="37">
        <v>2154</v>
      </c>
      <c r="BF26" s="37">
        <v>4611</v>
      </c>
      <c r="BG26" s="37">
        <v>2331</v>
      </c>
      <c r="BH26" s="37">
        <v>2280</v>
      </c>
    </row>
    <row r="27" spans="1:61" x14ac:dyDescent="0.2">
      <c r="A27" s="64" t="s">
        <v>301</v>
      </c>
      <c r="B27" s="69">
        <v>13</v>
      </c>
      <c r="C27" s="69">
        <v>10</v>
      </c>
      <c r="D27" s="69">
        <v>3</v>
      </c>
      <c r="E27" s="69"/>
      <c r="F27" s="69">
        <v>2</v>
      </c>
      <c r="G27" s="69">
        <v>1</v>
      </c>
      <c r="H27" s="69">
        <v>1</v>
      </c>
      <c r="I27" s="69"/>
      <c r="J27" s="69">
        <v>2</v>
      </c>
      <c r="K27" s="69">
        <v>1</v>
      </c>
      <c r="L27" s="69">
        <v>1</v>
      </c>
      <c r="M27" s="69"/>
      <c r="N27" s="69">
        <v>4</v>
      </c>
      <c r="O27" s="69">
        <v>3</v>
      </c>
      <c r="P27" s="69">
        <v>1</v>
      </c>
      <c r="Q27" s="69"/>
      <c r="R27" s="69">
        <v>1</v>
      </c>
      <c r="S27" s="69">
        <v>1</v>
      </c>
      <c r="T27" s="69">
        <v>0</v>
      </c>
      <c r="U27" s="69"/>
      <c r="V27" s="69">
        <v>4</v>
      </c>
      <c r="W27" s="69">
        <v>4</v>
      </c>
      <c r="X27" s="69">
        <v>0</v>
      </c>
      <c r="Y27" s="69"/>
      <c r="Z27" s="69">
        <v>0</v>
      </c>
      <c r="AA27" s="69">
        <v>0</v>
      </c>
      <c r="AB27" s="69">
        <v>0</v>
      </c>
      <c r="AH27" s="37">
        <v>27396</v>
      </c>
      <c r="AI27" s="37">
        <v>14111</v>
      </c>
      <c r="AJ27" s="37">
        <v>13285</v>
      </c>
      <c r="AL27" s="37">
        <v>4241</v>
      </c>
      <c r="AM27" s="37">
        <v>2195</v>
      </c>
      <c r="AN27" s="37">
        <v>2046</v>
      </c>
      <c r="AP27" s="37">
        <v>4273</v>
      </c>
      <c r="AQ27" s="37">
        <v>2186</v>
      </c>
      <c r="AR27" s="37">
        <v>2087</v>
      </c>
      <c r="AT27" s="37">
        <v>5190</v>
      </c>
      <c r="AU27" s="37">
        <v>2658</v>
      </c>
      <c r="AV27" s="37">
        <v>2532</v>
      </c>
      <c r="AX27" s="37">
        <v>4890</v>
      </c>
      <c r="AY27" s="37">
        <v>2512</v>
      </c>
      <c r="AZ27" s="37">
        <v>2378</v>
      </c>
      <c r="BB27" s="37">
        <v>4326</v>
      </c>
      <c r="BC27" s="37">
        <v>2244</v>
      </c>
      <c r="BD27" s="37">
        <v>2082</v>
      </c>
      <c r="BF27" s="37">
        <v>4476</v>
      </c>
      <c r="BG27" s="37">
        <v>2316</v>
      </c>
      <c r="BH27" s="37">
        <v>2160</v>
      </c>
    </row>
    <row r="28" spans="1:61" x14ac:dyDescent="0.2">
      <c r="A28" s="64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61" s="6" customFormat="1" x14ac:dyDescent="0.2">
      <c r="A29" s="2" t="s">
        <v>30</v>
      </c>
      <c r="B29" s="65">
        <v>190</v>
      </c>
      <c r="C29" s="65">
        <v>122</v>
      </c>
      <c r="D29" s="65">
        <v>68</v>
      </c>
      <c r="E29" s="65"/>
      <c r="F29" s="65">
        <v>11</v>
      </c>
      <c r="G29" s="65">
        <v>8</v>
      </c>
      <c r="H29" s="65">
        <v>3</v>
      </c>
      <c r="I29" s="65"/>
      <c r="J29" s="65">
        <v>85</v>
      </c>
      <c r="K29" s="65">
        <v>53</v>
      </c>
      <c r="L29" s="65">
        <v>32</v>
      </c>
      <c r="M29" s="65"/>
      <c r="N29" s="65">
        <v>31</v>
      </c>
      <c r="O29" s="65">
        <v>26</v>
      </c>
      <c r="P29" s="65">
        <v>5</v>
      </c>
      <c r="Q29" s="65"/>
      <c r="R29" s="65">
        <v>22</v>
      </c>
      <c r="S29" s="65">
        <v>13</v>
      </c>
      <c r="T29" s="65">
        <v>9</v>
      </c>
      <c r="U29" s="65"/>
      <c r="V29" s="65">
        <v>23</v>
      </c>
      <c r="W29" s="65">
        <v>13</v>
      </c>
      <c r="X29" s="65">
        <v>10</v>
      </c>
      <c r="Y29" s="65"/>
      <c r="Z29" s="65">
        <v>18</v>
      </c>
      <c r="AA29" s="65">
        <v>9</v>
      </c>
      <c r="AB29" s="65">
        <v>9</v>
      </c>
      <c r="AH29" s="60">
        <v>138858</v>
      </c>
      <c r="AI29" s="60">
        <v>71848</v>
      </c>
      <c r="AJ29" s="60">
        <v>67010</v>
      </c>
      <c r="AK29" s="60"/>
      <c r="AL29" s="60">
        <v>21887</v>
      </c>
      <c r="AM29" s="60">
        <v>11296</v>
      </c>
      <c r="AN29" s="60">
        <v>10591</v>
      </c>
      <c r="AO29" s="60"/>
      <c r="AP29" s="60">
        <v>22123</v>
      </c>
      <c r="AQ29" s="60">
        <v>11362</v>
      </c>
      <c r="AR29" s="60">
        <v>10761</v>
      </c>
      <c r="AS29" s="60"/>
      <c r="AT29" s="60">
        <v>26726</v>
      </c>
      <c r="AU29" s="60">
        <v>13967</v>
      </c>
      <c r="AV29" s="60">
        <v>12759</v>
      </c>
      <c r="AW29" s="60"/>
      <c r="AX29" s="60">
        <v>24284</v>
      </c>
      <c r="AY29" s="60">
        <v>12426</v>
      </c>
      <c r="AZ29" s="60">
        <v>11858</v>
      </c>
      <c r="BA29" s="60"/>
      <c r="BB29" s="60">
        <v>21890</v>
      </c>
      <c r="BC29" s="60">
        <v>11386</v>
      </c>
      <c r="BD29" s="60">
        <v>10504</v>
      </c>
      <c r="BE29" s="60"/>
      <c r="BF29" s="60">
        <v>21948</v>
      </c>
      <c r="BG29" s="60">
        <v>11411</v>
      </c>
      <c r="BH29" s="60">
        <v>10537</v>
      </c>
      <c r="BI29" s="60"/>
    </row>
    <row r="30" spans="1:61" x14ac:dyDescent="0.2">
      <c r="A30" s="64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61" x14ac:dyDescent="0.2">
      <c r="A31" s="67" t="s">
        <v>295</v>
      </c>
      <c r="B31" s="69">
        <v>11</v>
      </c>
      <c r="C31" s="69">
        <v>5</v>
      </c>
      <c r="D31" s="69">
        <v>6</v>
      </c>
      <c r="E31" s="69"/>
      <c r="F31" s="69">
        <v>0</v>
      </c>
      <c r="G31" s="69">
        <v>0</v>
      </c>
      <c r="H31" s="69">
        <v>0</v>
      </c>
      <c r="I31" s="69"/>
      <c r="J31" s="69">
        <v>6</v>
      </c>
      <c r="K31" s="69">
        <v>1</v>
      </c>
      <c r="L31" s="69">
        <v>5</v>
      </c>
      <c r="M31" s="69"/>
      <c r="N31" s="69">
        <v>2</v>
      </c>
      <c r="O31" s="69">
        <v>2</v>
      </c>
      <c r="P31" s="69">
        <v>0</v>
      </c>
      <c r="Q31" s="69"/>
      <c r="R31" s="69">
        <v>0</v>
      </c>
      <c r="S31" s="69">
        <v>0</v>
      </c>
      <c r="T31" s="69">
        <v>0</v>
      </c>
      <c r="U31" s="69"/>
      <c r="V31" s="69">
        <v>0</v>
      </c>
      <c r="W31" s="69">
        <v>0</v>
      </c>
      <c r="X31" s="69">
        <v>0</v>
      </c>
      <c r="Y31" s="69"/>
      <c r="Z31" s="69">
        <v>3</v>
      </c>
      <c r="AA31" s="69">
        <v>2</v>
      </c>
      <c r="AB31" s="69">
        <v>1</v>
      </c>
      <c r="AH31" s="37">
        <v>18045</v>
      </c>
      <c r="AI31" s="37">
        <v>9293</v>
      </c>
      <c r="AJ31" s="37">
        <v>8752</v>
      </c>
      <c r="AL31" s="37">
        <v>2823</v>
      </c>
      <c r="AM31" s="37">
        <v>1419</v>
      </c>
      <c r="AN31" s="37">
        <v>1404</v>
      </c>
      <c r="AP31" s="37">
        <v>2753</v>
      </c>
      <c r="AQ31" s="37">
        <v>1379</v>
      </c>
      <c r="AR31" s="37">
        <v>1374</v>
      </c>
      <c r="AT31" s="37">
        <v>3427</v>
      </c>
      <c r="AU31" s="37">
        <v>1782</v>
      </c>
      <c r="AV31" s="37">
        <v>1645</v>
      </c>
      <c r="AX31" s="37">
        <v>3097</v>
      </c>
      <c r="AY31" s="37">
        <v>1593</v>
      </c>
      <c r="AZ31" s="37">
        <v>1504</v>
      </c>
      <c r="BB31" s="37">
        <v>2938</v>
      </c>
      <c r="BC31" s="37">
        <v>1526</v>
      </c>
      <c r="BD31" s="37">
        <v>1412</v>
      </c>
      <c r="BF31" s="37">
        <v>3007</v>
      </c>
      <c r="BG31" s="37">
        <v>1594</v>
      </c>
      <c r="BH31" s="37">
        <v>1413</v>
      </c>
    </row>
    <row r="32" spans="1:61" x14ac:dyDescent="0.2">
      <c r="A32" s="64" t="s">
        <v>296</v>
      </c>
      <c r="B32" s="69">
        <v>79</v>
      </c>
      <c r="C32" s="69">
        <v>51</v>
      </c>
      <c r="D32" s="69">
        <v>28</v>
      </c>
      <c r="E32" s="69"/>
      <c r="F32" s="69">
        <v>6</v>
      </c>
      <c r="G32" s="69">
        <v>3</v>
      </c>
      <c r="H32" s="69">
        <v>3</v>
      </c>
      <c r="I32" s="69"/>
      <c r="J32" s="69">
        <v>42</v>
      </c>
      <c r="K32" s="69">
        <v>28</v>
      </c>
      <c r="L32" s="69">
        <v>14</v>
      </c>
      <c r="M32" s="69"/>
      <c r="N32" s="69">
        <v>13</v>
      </c>
      <c r="O32" s="69">
        <v>11</v>
      </c>
      <c r="P32" s="69">
        <v>2</v>
      </c>
      <c r="Q32" s="69"/>
      <c r="R32" s="69">
        <v>7</v>
      </c>
      <c r="S32" s="69">
        <v>3</v>
      </c>
      <c r="T32" s="69">
        <v>4</v>
      </c>
      <c r="U32" s="69"/>
      <c r="V32" s="69">
        <v>9</v>
      </c>
      <c r="W32" s="69">
        <v>4</v>
      </c>
      <c r="X32" s="69">
        <v>5</v>
      </c>
      <c r="Y32" s="69"/>
      <c r="Z32" s="69">
        <v>2</v>
      </c>
      <c r="AA32" s="69">
        <v>2</v>
      </c>
      <c r="AB32" s="69">
        <v>0</v>
      </c>
      <c r="AH32" s="37">
        <v>45151</v>
      </c>
      <c r="AI32" s="37">
        <v>23441</v>
      </c>
      <c r="AJ32" s="37">
        <v>21710</v>
      </c>
      <c r="AL32" s="37">
        <v>7264</v>
      </c>
      <c r="AM32" s="37">
        <v>3752</v>
      </c>
      <c r="AN32" s="37">
        <v>3512</v>
      </c>
      <c r="AP32" s="37">
        <v>7297</v>
      </c>
      <c r="AQ32" s="37">
        <v>3798</v>
      </c>
      <c r="AR32" s="37">
        <v>3499</v>
      </c>
      <c r="AT32" s="37">
        <v>8670</v>
      </c>
      <c r="AU32" s="37">
        <v>4546</v>
      </c>
      <c r="AV32" s="37">
        <v>4124</v>
      </c>
      <c r="AX32" s="37">
        <v>7670</v>
      </c>
      <c r="AY32" s="37">
        <v>3916</v>
      </c>
      <c r="AZ32" s="37">
        <v>3754</v>
      </c>
      <c r="BB32" s="37">
        <v>7132</v>
      </c>
      <c r="BC32" s="37">
        <v>3717</v>
      </c>
      <c r="BD32" s="37">
        <v>3415</v>
      </c>
      <c r="BF32" s="37">
        <v>7118</v>
      </c>
      <c r="BG32" s="37">
        <v>3712</v>
      </c>
      <c r="BH32" s="37">
        <v>3406</v>
      </c>
    </row>
    <row r="33" spans="1:61" x14ac:dyDescent="0.2">
      <c r="A33" s="64" t="s">
        <v>297</v>
      </c>
      <c r="B33" s="69">
        <v>4</v>
      </c>
      <c r="C33" s="69">
        <v>4</v>
      </c>
      <c r="D33" s="69">
        <v>0</v>
      </c>
      <c r="E33" s="69"/>
      <c r="F33" s="69">
        <v>0</v>
      </c>
      <c r="G33" s="69">
        <v>0</v>
      </c>
      <c r="H33" s="69">
        <v>0</v>
      </c>
      <c r="I33" s="69"/>
      <c r="J33" s="69">
        <v>3</v>
      </c>
      <c r="K33" s="69">
        <v>3</v>
      </c>
      <c r="L33" s="69">
        <v>0</v>
      </c>
      <c r="M33" s="69"/>
      <c r="N33" s="69">
        <v>0</v>
      </c>
      <c r="O33" s="69">
        <v>0</v>
      </c>
      <c r="P33" s="69">
        <v>0</v>
      </c>
      <c r="Q33" s="69"/>
      <c r="R33" s="69">
        <v>1</v>
      </c>
      <c r="S33" s="69">
        <v>1</v>
      </c>
      <c r="T33" s="69">
        <v>0</v>
      </c>
      <c r="U33" s="69"/>
      <c r="V33" s="69">
        <v>0</v>
      </c>
      <c r="W33" s="69">
        <v>0</v>
      </c>
      <c r="X33" s="69">
        <v>0</v>
      </c>
      <c r="Y33" s="69"/>
      <c r="Z33" s="69">
        <v>0</v>
      </c>
      <c r="AA33" s="69">
        <v>0</v>
      </c>
      <c r="AB33" s="69">
        <v>0</v>
      </c>
      <c r="AH33" s="37">
        <v>6175</v>
      </c>
      <c r="AI33" s="37">
        <v>3167</v>
      </c>
      <c r="AJ33" s="37">
        <v>3008</v>
      </c>
      <c r="AL33" s="37">
        <v>913</v>
      </c>
      <c r="AM33" s="37">
        <v>467</v>
      </c>
      <c r="AN33" s="37">
        <v>446</v>
      </c>
      <c r="AP33" s="37">
        <v>986</v>
      </c>
      <c r="AQ33" s="37">
        <v>483</v>
      </c>
      <c r="AR33" s="37">
        <v>503</v>
      </c>
      <c r="AT33" s="37">
        <v>1216</v>
      </c>
      <c r="AU33" s="37">
        <v>638</v>
      </c>
      <c r="AV33" s="37">
        <v>578</v>
      </c>
      <c r="AX33" s="37">
        <v>1097</v>
      </c>
      <c r="AY33" s="37">
        <v>566</v>
      </c>
      <c r="AZ33" s="37">
        <v>531</v>
      </c>
      <c r="BB33" s="37">
        <v>983</v>
      </c>
      <c r="BC33" s="37">
        <v>518</v>
      </c>
      <c r="BD33" s="37">
        <v>465</v>
      </c>
      <c r="BF33" s="37">
        <v>980</v>
      </c>
      <c r="BG33" s="37">
        <v>495</v>
      </c>
      <c r="BH33" s="37">
        <v>485</v>
      </c>
    </row>
    <row r="34" spans="1:61" x14ac:dyDescent="0.2">
      <c r="A34" s="64" t="s">
        <v>298</v>
      </c>
      <c r="B34" s="69">
        <v>8</v>
      </c>
      <c r="C34" s="69">
        <v>5</v>
      </c>
      <c r="D34" s="69">
        <v>3</v>
      </c>
      <c r="E34" s="69"/>
      <c r="F34" s="69">
        <v>1</v>
      </c>
      <c r="G34" s="69">
        <v>1</v>
      </c>
      <c r="H34" s="69">
        <v>0</v>
      </c>
      <c r="I34" s="69"/>
      <c r="J34" s="69">
        <v>2</v>
      </c>
      <c r="K34" s="69">
        <v>1</v>
      </c>
      <c r="L34" s="69">
        <v>1</v>
      </c>
      <c r="M34" s="69"/>
      <c r="N34" s="69">
        <v>2</v>
      </c>
      <c r="O34" s="69">
        <v>2</v>
      </c>
      <c r="P34" s="69">
        <v>0</v>
      </c>
      <c r="Q34" s="69"/>
      <c r="R34" s="69">
        <v>2</v>
      </c>
      <c r="S34" s="69">
        <v>1</v>
      </c>
      <c r="T34" s="69">
        <v>1</v>
      </c>
      <c r="U34" s="69"/>
      <c r="V34" s="69">
        <v>1</v>
      </c>
      <c r="W34" s="69">
        <v>0</v>
      </c>
      <c r="X34" s="69">
        <v>1</v>
      </c>
      <c r="Y34" s="69"/>
      <c r="Z34" s="69">
        <v>0</v>
      </c>
      <c r="AA34" s="69">
        <v>0</v>
      </c>
      <c r="AB34" s="69">
        <v>0</v>
      </c>
      <c r="AH34" s="37">
        <v>8505</v>
      </c>
      <c r="AI34" s="37">
        <v>4392</v>
      </c>
      <c r="AJ34" s="37">
        <v>4113</v>
      </c>
      <c r="AL34" s="37">
        <v>1297</v>
      </c>
      <c r="AM34" s="37">
        <v>704</v>
      </c>
      <c r="AN34" s="37">
        <v>593</v>
      </c>
      <c r="AP34" s="37">
        <v>1329</v>
      </c>
      <c r="AQ34" s="37">
        <v>696</v>
      </c>
      <c r="AR34" s="37">
        <v>633</v>
      </c>
      <c r="AT34" s="37">
        <v>1596</v>
      </c>
      <c r="AU34" s="37">
        <v>829</v>
      </c>
      <c r="AV34" s="37">
        <v>767</v>
      </c>
      <c r="AX34" s="37">
        <v>1553</v>
      </c>
      <c r="AY34" s="37">
        <v>768</v>
      </c>
      <c r="AZ34" s="37">
        <v>785</v>
      </c>
      <c r="BB34" s="37">
        <v>1371</v>
      </c>
      <c r="BC34" s="37">
        <v>707</v>
      </c>
      <c r="BD34" s="37">
        <v>664</v>
      </c>
      <c r="BF34" s="37">
        <v>1359</v>
      </c>
      <c r="BG34" s="37">
        <v>688</v>
      </c>
      <c r="BH34" s="37">
        <v>671</v>
      </c>
    </row>
    <row r="35" spans="1:61" x14ac:dyDescent="0.2">
      <c r="A35" s="64" t="s">
        <v>299</v>
      </c>
      <c r="B35" s="69">
        <v>9</v>
      </c>
      <c r="C35" s="69">
        <v>8</v>
      </c>
      <c r="D35" s="69">
        <v>1</v>
      </c>
      <c r="E35" s="69"/>
      <c r="F35" s="69">
        <v>1</v>
      </c>
      <c r="G35" s="69">
        <v>1</v>
      </c>
      <c r="H35" s="69">
        <v>0</v>
      </c>
      <c r="I35" s="69"/>
      <c r="J35" s="69">
        <v>4</v>
      </c>
      <c r="K35" s="69">
        <v>3</v>
      </c>
      <c r="L35" s="69">
        <v>1</v>
      </c>
      <c r="M35" s="69"/>
      <c r="N35" s="69">
        <v>1</v>
      </c>
      <c r="O35" s="69">
        <v>1</v>
      </c>
      <c r="P35" s="69">
        <v>0</v>
      </c>
      <c r="Q35" s="69"/>
      <c r="R35" s="69">
        <v>1</v>
      </c>
      <c r="S35" s="69">
        <v>1</v>
      </c>
      <c r="T35" s="69">
        <v>0</v>
      </c>
      <c r="U35" s="69"/>
      <c r="V35" s="69">
        <v>2</v>
      </c>
      <c r="W35" s="69">
        <v>2</v>
      </c>
      <c r="X35" s="69">
        <v>0</v>
      </c>
      <c r="Y35" s="69"/>
      <c r="Z35" s="69">
        <v>0</v>
      </c>
      <c r="AA35" s="69">
        <v>0</v>
      </c>
      <c r="AB35" s="69">
        <v>0</v>
      </c>
      <c r="AH35" s="37">
        <v>13854</v>
      </c>
      <c r="AI35" s="37">
        <v>7149</v>
      </c>
      <c r="AJ35" s="37">
        <v>6705</v>
      </c>
      <c r="AL35" s="37">
        <v>2208</v>
      </c>
      <c r="AM35" s="37">
        <v>1156</v>
      </c>
      <c r="AN35" s="37">
        <v>1052</v>
      </c>
      <c r="AP35" s="37">
        <v>2212</v>
      </c>
      <c r="AQ35" s="37">
        <v>1127</v>
      </c>
      <c r="AR35" s="37">
        <v>1085</v>
      </c>
      <c r="AT35" s="37">
        <v>2601</v>
      </c>
      <c r="AU35" s="37">
        <v>1344</v>
      </c>
      <c r="AV35" s="37">
        <v>1257</v>
      </c>
      <c r="AX35" s="37">
        <v>2502</v>
      </c>
      <c r="AY35" s="37">
        <v>1244</v>
      </c>
      <c r="AZ35" s="37">
        <v>1258</v>
      </c>
      <c r="BB35" s="37">
        <v>2103</v>
      </c>
      <c r="BC35" s="37">
        <v>1111</v>
      </c>
      <c r="BD35" s="37">
        <v>992</v>
      </c>
      <c r="BF35" s="37">
        <v>2228</v>
      </c>
      <c r="BG35" s="37">
        <v>1167</v>
      </c>
      <c r="BH35" s="37">
        <v>1061</v>
      </c>
    </row>
    <row r="36" spans="1:61" x14ac:dyDescent="0.2">
      <c r="A36" s="68" t="s">
        <v>300</v>
      </c>
      <c r="B36" s="69">
        <v>23</v>
      </c>
      <c r="C36" s="69">
        <v>15</v>
      </c>
      <c r="D36" s="69">
        <v>8</v>
      </c>
      <c r="E36" s="69"/>
      <c r="F36" s="69">
        <v>0</v>
      </c>
      <c r="G36" s="69">
        <v>0</v>
      </c>
      <c r="H36" s="69">
        <v>0</v>
      </c>
      <c r="I36" s="69"/>
      <c r="J36" s="69">
        <v>8</v>
      </c>
      <c r="K36" s="69">
        <v>5</v>
      </c>
      <c r="L36" s="69">
        <v>3</v>
      </c>
      <c r="M36" s="69"/>
      <c r="N36" s="69">
        <v>5</v>
      </c>
      <c r="O36" s="69">
        <v>3</v>
      </c>
      <c r="P36" s="69">
        <v>2</v>
      </c>
      <c r="Q36" s="69"/>
      <c r="R36" s="69">
        <v>4</v>
      </c>
      <c r="S36" s="69">
        <v>4</v>
      </c>
      <c r="T36" s="69">
        <v>0</v>
      </c>
      <c r="U36" s="69"/>
      <c r="V36" s="69">
        <v>5</v>
      </c>
      <c r="W36" s="69">
        <v>2</v>
      </c>
      <c r="X36" s="69">
        <v>3</v>
      </c>
      <c r="Y36" s="69"/>
      <c r="Z36" s="69">
        <v>1</v>
      </c>
      <c r="AA36" s="69">
        <v>1</v>
      </c>
      <c r="AB36" s="69">
        <v>0</v>
      </c>
      <c r="AH36" s="37">
        <v>21548</v>
      </c>
      <c r="AI36" s="37">
        <v>11231</v>
      </c>
      <c r="AJ36" s="37">
        <v>10317</v>
      </c>
      <c r="AL36" s="37">
        <v>3369</v>
      </c>
      <c r="AM36" s="37">
        <v>1746</v>
      </c>
      <c r="AN36" s="37">
        <v>1623</v>
      </c>
      <c r="AP36" s="37">
        <v>3396</v>
      </c>
      <c r="AQ36" s="37">
        <v>1720</v>
      </c>
      <c r="AR36" s="37">
        <v>1676</v>
      </c>
      <c r="AT36" s="37">
        <v>4260</v>
      </c>
      <c r="AU36" s="37">
        <v>2249</v>
      </c>
      <c r="AV36" s="37">
        <v>2011</v>
      </c>
      <c r="AX36" s="37">
        <v>3865</v>
      </c>
      <c r="AY36" s="37">
        <v>2022</v>
      </c>
      <c r="AZ36" s="37">
        <v>1843</v>
      </c>
      <c r="BB36" s="37">
        <v>3306</v>
      </c>
      <c r="BC36" s="37">
        <v>1722</v>
      </c>
      <c r="BD36" s="37">
        <v>1584</v>
      </c>
      <c r="BF36" s="37">
        <v>3352</v>
      </c>
      <c r="BG36" s="37">
        <v>1772</v>
      </c>
      <c r="BH36" s="37">
        <v>1580</v>
      </c>
    </row>
    <row r="37" spans="1:61" ht="13.5" thickBot="1" x14ac:dyDescent="0.25">
      <c r="A37" s="70" t="s">
        <v>301</v>
      </c>
      <c r="B37" s="71">
        <v>56</v>
      </c>
      <c r="C37" s="71">
        <v>34</v>
      </c>
      <c r="D37" s="71">
        <v>22</v>
      </c>
      <c r="E37" s="71"/>
      <c r="F37" s="71">
        <v>3</v>
      </c>
      <c r="G37" s="71">
        <v>3</v>
      </c>
      <c r="H37" s="71">
        <v>0</v>
      </c>
      <c r="I37" s="71"/>
      <c r="J37" s="71">
        <v>20</v>
      </c>
      <c r="K37" s="71">
        <v>12</v>
      </c>
      <c r="L37" s="71">
        <v>8</v>
      </c>
      <c r="M37" s="71"/>
      <c r="N37" s="71">
        <v>8</v>
      </c>
      <c r="O37" s="71">
        <v>7</v>
      </c>
      <c r="P37" s="71">
        <v>1</v>
      </c>
      <c r="Q37" s="71"/>
      <c r="R37" s="71">
        <v>7</v>
      </c>
      <c r="S37" s="71">
        <v>3</v>
      </c>
      <c r="T37" s="71">
        <v>4</v>
      </c>
      <c r="U37" s="71"/>
      <c r="V37" s="71">
        <v>6</v>
      </c>
      <c r="W37" s="71">
        <v>5</v>
      </c>
      <c r="X37" s="71">
        <v>1</v>
      </c>
      <c r="Y37" s="71"/>
      <c r="Z37" s="71">
        <v>12</v>
      </c>
      <c r="AA37" s="71">
        <v>4</v>
      </c>
      <c r="AB37" s="71">
        <v>8</v>
      </c>
      <c r="AH37" s="37">
        <v>25580</v>
      </c>
      <c r="AI37" s="37">
        <v>13175</v>
      </c>
      <c r="AJ37" s="37">
        <v>12405</v>
      </c>
      <c r="AL37" s="37">
        <v>4013</v>
      </c>
      <c r="AM37" s="37">
        <v>2052</v>
      </c>
      <c r="AN37" s="37">
        <v>1961</v>
      </c>
      <c r="AP37" s="37">
        <v>4150</v>
      </c>
      <c r="AQ37" s="37">
        <v>2159</v>
      </c>
      <c r="AR37" s="37">
        <v>1991</v>
      </c>
      <c r="AT37" s="37">
        <v>4956</v>
      </c>
      <c r="AU37" s="37">
        <v>2579</v>
      </c>
      <c r="AV37" s="37">
        <v>2377</v>
      </c>
      <c r="AX37" s="37">
        <v>4500</v>
      </c>
      <c r="AY37" s="37">
        <v>2317</v>
      </c>
      <c r="AZ37" s="37">
        <v>2183</v>
      </c>
      <c r="BB37" s="37">
        <v>4057</v>
      </c>
      <c r="BC37" s="37">
        <v>2085</v>
      </c>
      <c r="BD37" s="37">
        <v>1972</v>
      </c>
      <c r="BF37" s="37">
        <v>3904</v>
      </c>
      <c r="BG37" s="37">
        <v>1983</v>
      </c>
      <c r="BH37" s="37">
        <v>1921</v>
      </c>
    </row>
    <row r="38" spans="1:61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x14ac:dyDescent="0.2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61" x14ac:dyDescent="0.2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61" ht="18.75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16"/>
    </row>
    <row r="42" spans="1:61" s="112" customFormat="1" ht="15.75" x14ac:dyDescent="0.25">
      <c r="A42" s="250" t="s">
        <v>282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159" t="s">
        <v>158</v>
      </c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</row>
    <row r="43" spans="1:61" s="112" customFormat="1" ht="15.75" x14ac:dyDescent="0.25">
      <c r="A43" s="240" t="s">
        <v>66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160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</row>
    <row r="44" spans="1:61" s="112" customFormat="1" ht="15.75" x14ac:dyDescent="0.25">
      <c r="A44" s="250" t="s">
        <v>361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</row>
    <row r="45" spans="1:61" s="112" customFormat="1" ht="15.75" x14ac:dyDescent="0.25">
      <c r="A45" s="250" t="s">
        <v>78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</row>
    <row r="46" spans="1:61" s="112" customFormat="1" ht="16.5" thickBot="1" x14ac:dyDescent="0.3">
      <c r="A46" s="250" t="s">
        <v>205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</row>
    <row r="47" spans="1:61" ht="18" customHeight="1" x14ac:dyDescent="0.2">
      <c r="A47" s="236" t="s">
        <v>331</v>
      </c>
      <c r="B47" s="238" t="s">
        <v>9</v>
      </c>
      <c r="C47" s="238"/>
      <c r="D47" s="238"/>
      <c r="E47" s="180"/>
      <c r="F47" s="238" t="s">
        <v>11</v>
      </c>
      <c r="G47" s="238"/>
      <c r="H47" s="238"/>
      <c r="I47" s="180"/>
      <c r="J47" s="238" t="s">
        <v>12</v>
      </c>
      <c r="K47" s="238"/>
      <c r="L47" s="238"/>
      <c r="M47" s="180"/>
      <c r="N47" s="238" t="s">
        <v>13</v>
      </c>
      <c r="O47" s="238"/>
      <c r="P47" s="238"/>
      <c r="Q47" s="180"/>
      <c r="R47" s="238" t="s">
        <v>15</v>
      </c>
      <c r="S47" s="238"/>
      <c r="T47" s="238"/>
      <c r="U47" s="180"/>
      <c r="V47" s="238" t="s">
        <v>16</v>
      </c>
      <c r="W47" s="238"/>
      <c r="X47" s="238"/>
      <c r="Y47" s="180"/>
      <c r="Z47" s="238" t="s">
        <v>17</v>
      </c>
      <c r="AA47" s="238"/>
      <c r="AB47" s="238"/>
      <c r="AC47" s="45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t="27" customHeight="1" thickBot="1" x14ac:dyDescent="0.25">
      <c r="A48" s="237"/>
      <c r="B48" s="181" t="s">
        <v>9</v>
      </c>
      <c r="C48" s="182" t="s">
        <v>333</v>
      </c>
      <c r="D48" s="182" t="s">
        <v>334</v>
      </c>
      <c r="E48" s="181"/>
      <c r="F48" s="181" t="s">
        <v>9</v>
      </c>
      <c r="G48" s="182" t="s">
        <v>333</v>
      </c>
      <c r="H48" s="182" t="s">
        <v>334</v>
      </c>
      <c r="I48" s="181"/>
      <c r="J48" s="181" t="s">
        <v>9</v>
      </c>
      <c r="K48" s="182" t="s">
        <v>333</v>
      </c>
      <c r="L48" s="182" t="s">
        <v>334</v>
      </c>
      <c r="M48" s="181"/>
      <c r="N48" s="181" t="s">
        <v>9</v>
      </c>
      <c r="O48" s="182" t="s">
        <v>333</v>
      </c>
      <c r="P48" s="182" t="s">
        <v>334</v>
      </c>
      <c r="Q48" s="181"/>
      <c r="R48" s="181" t="s">
        <v>9</v>
      </c>
      <c r="S48" s="182" t="s">
        <v>333</v>
      </c>
      <c r="T48" s="182" t="s">
        <v>334</v>
      </c>
      <c r="U48" s="181"/>
      <c r="V48" s="181" t="s">
        <v>9</v>
      </c>
      <c r="W48" s="182" t="s">
        <v>333</v>
      </c>
      <c r="X48" s="182" t="s">
        <v>334</v>
      </c>
      <c r="Y48" s="181"/>
      <c r="Z48" s="181" t="s">
        <v>9</v>
      </c>
      <c r="AA48" s="182" t="s">
        <v>333</v>
      </c>
      <c r="AB48" s="182" t="s">
        <v>334</v>
      </c>
      <c r="AC48" s="45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x14ac:dyDescent="0.2">
      <c r="A49" s="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</row>
    <row r="50" spans="1:61" s="6" customFormat="1" x14ac:dyDescent="0.2">
      <c r="A50" s="2" t="s">
        <v>9</v>
      </c>
      <c r="B50" s="75">
        <f t="shared" ref="B50:B58" si="10">IFERROR(B9/AH9*100,"")</f>
        <v>0.15789852999307691</v>
      </c>
      <c r="C50" s="75">
        <f t="shared" ref="C50:C58" si="11">IFERROR(C9/AI9*100,"")</f>
        <v>0.18022383460212615</v>
      </c>
      <c r="D50" s="75">
        <f t="shared" ref="D50:D58" si="12">IFERROR(D9/AJ9*100,"")</f>
        <v>0.13430596605966957</v>
      </c>
      <c r="E50" s="75" t="str">
        <f t="shared" ref="E50:E58" si="13">IFERROR(E9/AK9*100,"")</f>
        <v/>
      </c>
      <c r="F50" s="75">
        <f t="shared" ref="F50:F58" si="14">IFERROR(F9/AL9*100,"")</f>
        <v>6.5893700842598171E-2</v>
      </c>
      <c r="G50" s="75">
        <f t="shared" ref="G50:G58" si="15">IFERROR(G9/AM9*100,"")</f>
        <v>7.6754385964912283E-2</v>
      </c>
      <c r="H50" s="75">
        <f t="shared" ref="H50:H58" si="16">IFERROR(H9/AN9*100,"")</f>
        <v>5.4524062329612308E-2</v>
      </c>
      <c r="I50" s="75" t="str">
        <f t="shared" ref="I50:I58" si="17">IFERROR(I9/AO9*100,"")</f>
        <v/>
      </c>
      <c r="J50" s="75">
        <f t="shared" ref="J50:J58" si="18">IFERROR(J9/AP9*100,"")</f>
        <v>0.4590145747528116</v>
      </c>
      <c r="K50" s="75">
        <f t="shared" ref="K50:K58" si="19">IFERROR(K9/AQ9*100,"")</f>
        <v>0.51833054370714315</v>
      </c>
      <c r="L50" s="75">
        <f t="shared" ref="L50:L58" si="20">IFERROR(L9/AR9*100,"")</f>
        <v>0.39636145883829021</v>
      </c>
      <c r="M50" s="75" t="str">
        <f t="shared" ref="M50:M58" si="21">IFERROR(M9/AS9*100,"")</f>
        <v/>
      </c>
      <c r="N50" s="75">
        <f t="shared" ref="N50:N58" si="22">IFERROR(N9/AT9*100,"")</f>
        <v>0.16588491019334173</v>
      </c>
      <c r="O50" s="75">
        <f t="shared" ref="O50:O58" si="23">IFERROR(O9/AU9*100,"")</f>
        <v>0.19490586932447396</v>
      </c>
      <c r="P50" s="75">
        <f t="shared" ref="P50:P58" si="24">IFERROR(P9/AV9*100,"")</f>
        <v>0.134879318504496</v>
      </c>
      <c r="Q50" s="75" t="str">
        <f t="shared" ref="Q50:Q58" si="25">IFERROR(Q9/AW9*100,"")</f>
        <v/>
      </c>
      <c r="R50" s="75">
        <f t="shared" ref="R50:R58" si="26">IFERROR(R9/AX9*100,"")</f>
        <v>9.8640531141321541E-2</v>
      </c>
      <c r="S50" s="75">
        <f t="shared" ref="S50:S58" si="27">IFERROR(S9/AY9*100,"")</f>
        <v>0.12364607547356446</v>
      </c>
      <c r="T50" s="75">
        <f t="shared" ref="T50:T58" si="28">IFERROR(T9/AZ9*100,"")</f>
        <v>7.2469394621735642E-2</v>
      </c>
      <c r="U50" s="75" t="str">
        <f t="shared" ref="U50:U58" si="29">IFERROR(U9/BA9*100,"")</f>
        <v/>
      </c>
      <c r="V50" s="75">
        <f t="shared" ref="V50:V58" si="30">IFERROR(V9/BB9*100,"")</f>
        <v>0.1132719208461276</v>
      </c>
      <c r="W50" s="75">
        <f t="shared" ref="W50:W58" si="31">IFERROR(W9/BC9*100,"")</f>
        <v>0.12710517953606609</v>
      </c>
      <c r="X50" s="75">
        <f t="shared" ref="X50:X58" si="32">IFERROR(X9/BD9*100,"")</f>
        <v>9.8561009264734864E-2</v>
      </c>
      <c r="Y50" s="75" t="str">
        <f t="shared" ref="Y50:Y58" si="33">IFERROR(Y9/BE9*100,"")</f>
        <v/>
      </c>
      <c r="Z50" s="75">
        <f t="shared" ref="Z50:Z58" si="34">IFERROR(Z9/BF9*100,"")</f>
        <v>5.2215126320440217E-2</v>
      </c>
      <c r="AA50" s="75">
        <f t="shared" ref="AA50:AA58" si="35">IFERROR(AA9/BG9*100,"")</f>
        <v>4.6888431581963583E-2</v>
      </c>
      <c r="AB50" s="75">
        <f t="shared" ref="AB50:AB58" si="36">IFERROR(AB9/BH9*100,"")</f>
        <v>5.7848052448900893E-2</v>
      </c>
      <c r="AH50" s="60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</row>
    <row r="51" spans="1:61" s="6" customFormat="1" x14ac:dyDescent="0.2">
      <c r="A51" s="64"/>
      <c r="B51" s="76" t="str">
        <f t="shared" si="10"/>
        <v/>
      </c>
      <c r="C51" s="76" t="str">
        <f t="shared" si="11"/>
        <v/>
      </c>
      <c r="D51" s="76" t="str">
        <f t="shared" si="12"/>
        <v/>
      </c>
      <c r="E51" s="76" t="str">
        <f t="shared" si="13"/>
        <v/>
      </c>
      <c r="F51" s="76" t="str">
        <f t="shared" si="14"/>
        <v/>
      </c>
      <c r="G51" s="76" t="str">
        <f t="shared" si="15"/>
        <v/>
      </c>
      <c r="H51" s="76" t="str">
        <f t="shared" si="16"/>
        <v/>
      </c>
      <c r="I51" s="76" t="str">
        <f t="shared" si="17"/>
        <v/>
      </c>
      <c r="J51" s="76" t="str">
        <f t="shared" si="18"/>
        <v/>
      </c>
      <c r="K51" s="76" t="str">
        <f t="shared" si="19"/>
        <v/>
      </c>
      <c r="L51" s="76" t="str">
        <f t="shared" si="20"/>
        <v/>
      </c>
      <c r="M51" s="76" t="str">
        <f t="shared" si="21"/>
        <v/>
      </c>
      <c r="N51" s="76" t="str">
        <f t="shared" si="22"/>
        <v/>
      </c>
      <c r="O51" s="76" t="str">
        <f t="shared" si="23"/>
        <v/>
      </c>
      <c r="P51" s="76" t="str">
        <f t="shared" si="24"/>
        <v/>
      </c>
      <c r="Q51" s="76" t="str">
        <f t="shared" si="25"/>
        <v/>
      </c>
      <c r="R51" s="76" t="str">
        <f t="shared" si="26"/>
        <v/>
      </c>
      <c r="S51" s="76" t="str">
        <f t="shared" si="27"/>
        <v/>
      </c>
      <c r="T51" s="76" t="str">
        <f t="shared" si="28"/>
        <v/>
      </c>
      <c r="U51" s="76" t="str">
        <f t="shared" si="29"/>
        <v/>
      </c>
      <c r="V51" s="76" t="str">
        <f t="shared" si="30"/>
        <v/>
      </c>
      <c r="W51" s="76" t="str">
        <f t="shared" si="31"/>
        <v/>
      </c>
      <c r="X51" s="76" t="str">
        <f t="shared" si="32"/>
        <v/>
      </c>
      <c r="Y51" s="76" t="str">
        <f t="shared" si="33"/>
        <v/>
      </c>
      <c r="Z51" s="76" t="str">
        <f t="shared" si="34"/>
        <v/>
      </c>
      <c r="AA51" s="76" t="str">
        <f t="shared" si="35"/>
        <v/>
      </c>
      <c r="AB51" s="76" t="str">
        <f t="shared" si="36"/>
        <v/>
      </c>
      <c r="AC51" s="1"/>
      <c r="AH51" s="60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</row>
    <row r="52" spans="1:61" x14ac:dyDescent="0.2">
      <c r="A52" s="67" t="s">
        <v>295</v>
      </c>
      <c r="B52" s="76">
        <f t="shared" si="10"/>
        <v>0.18820477945246644</v>
      </c>
      <c r="C52" s="76">
        <f t="shared" si="11"/>
        <v>0.19058539155226378</v>
      </c>
      <c r="D52" s="76">
        <f t="shared" si="12"/>
        <v>0.18572351421188629</v>
      </c>
      <c r="E52" s="76" t="str">
        <f t="shared" si="13"/>
        <v/>
      </c>
      <c r="F52" s="76">
        <f t="shared" si="14"/>
        <v>8.1883316274309101E-2</v>
      </c>
      <c r="G52" s="76">
        <f t="shared" si="15"/>
        <v>6.0416876447487659E-2</v>
      </c>
      <c r="H52" s="76">
        <f t="shared" si="16"/>
        <v>0.10406910188365075</v>
      </c>
      <c r="I52" s="76" t="str">
        <f t="shared" si="17"/>
        <v/>
      </c>
      <c r="J52" s="76">
        <f t="shared" si="18"/>
        <v>0.58332495222769787</v>
      </c>
      <c r="K52" s="76">
        <f t="shared" si="19"/>
        <v>0.60879811468970935</v>
      </c>
      <c r="L52" s="76">
        <f t="shared" si="20"/>
        <v>0.55658627087198509</v>
      </c>
      <c r="M52" s="76" t="str">
        <f t="shared" si="21"/>
        <v/>
      </c>
      <c r="N52" s="76">
        <f t="shared" si="22"/>
        <v>0.15694696844539899</v>
      </c>
      <c r="O52" s="76">
        <f t="shared" si="23"/>
        <v>0.15259818488474822</v>
      </c>
      <c r="P52" s="76">
        <f t="shared" si="24"/>
        <v>0.16155088852988692</v>
      </c>
      <c r="Q52" s="76" t="str">
        <f t="shared" si="25"/>
        <v/>
      </c>
      <c r="R52" s="76">
        <f t="shared" si="26"/>
        <v>8.2789071842516784E-2</v>
      </c>
      <c r="S52" s="76">
        <f t="shared" si="27"/>
        <v>8.1603046513736524E-2</v>
      </c>
      <c r="T52" s="76">
        <f t="shared" si="28"/>
        <v>8.4010081209745166E-2</v>
      </c>
      <c r="U52" s="76" t="str">
        <f t="shared" si="29"/>
        <v/>
      </c>
      <c r="V52" s="76">
        <f t="shared" si="30"/>
        <v>0.16715009094931418</v>
      </c>
      <c r="W52" s="76">
        <f t="shared" si="31"/>
        <v>0.1745877788554801</v>
      </c>
      <c r="X52" s="76">
        <f t="shared" si="32"/>
        <v>0.15950553284817065</v>
      </c>
      <c r="Y52" s="76" t="str">
        <f t="shared" si="33"/>
        <v/>
      </c>
      <c r="Z52" s="76">
        <f t="shared" si="34"/>
        <v>7.715677291797271E-2</v>
      </c>
      <c r="AA52" s="76">
        <f t="shared" si="35"/>
        <v>8.4642151791592221E-2</v>
      </c>
      <c r="AB52" s="76">
        <f t="shared" si="36"/>
        <v>6.9279493269992082E-2</v>
      </c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</row>
    <row r="53" spans="1:61" x14ac:dyDescent="0.2">
      <c r="A53" s="64" t="s">
        <v>296</v>
      </c>
      <c r="B53" s="76">
        <f t="shared" si="10"/>
        <v>0.22300783096623022</v>
      </c>
      <c r="C53" s="76">
        <f t="shared" si="11"/>
        <v>0.25675729469368258</v>
      </c>
      <c r="D53" s="76">
        <f t="shared" si="12"/>
        <v>0.18697943226245112</v>
      </c>
      <c r="E53" s="76" t="str">
        <f t="shared" si="13"/>
        <v/>
      </c>
      <c r="F53" s="76">
        <f t="shared" si="14"/>
        <v>7.7574503846402479E-2</v>
      </c>
      <c r="G53" s="76">
        <f t="shared" si="15"/>
        <v>0.10107391029690461</v>
      </c>
      <c r="H53" s="76">
        <f t="shared" si="16"/>
        <v>5.2952078369075985E-2</v>
      </c>
      <c r="I53" s="76" t="str">
        <f t="shared" si="17"/>
        <v/>
      </c>
      <c r="J53" s="76">
        <f t="shared" si="18"/>
        <v>0.68558979944896514</v>
      </c>
      <c r="K53" s="76">
        <f t="shared" si="19"/>
        <v>0.75738763347405025</v>
      </c>
      <c r="L53" s="76">
        <f t="shared" si="20"/>
        <v>0.60902952469217531</v>
      </c>
      <c r="M53" s="76" t="str">
        <f t="shared" si="21"/>
        <v/>
      </c>
      <c r="N53" s="76">
        <f t="shared" si="22"/>
        <v>0.29613380860981631</v>
      </c>
      <c r="O53" s="76">
        <f t="shared" si="23"/>
        <v>0.32738409546942654</v>
      </c>
      <c r="P53" s="76">
        <f t="shared" si="24"/>
        <v>0.26237736710015969</v>
      </c>
      <c r="Q53" s="76" t="str">
        <f t="shared" si="25"/>
        <v/>
      </c>
      <c r="R53" s="76">
        <f t="shared" si="26"/>
        <v>0.15774784613517778</v>
      </c>
      <c r="S53" s="76">
        <f t="shared" si="27"/>
        <v>0.22525192649673975</v>
      </c>
      <c r="T53" s="76">
        <f t="shared" si="28"/>
        <v>8.6988939977631421E-2</v>
      </c>
      <c r="U53" s="76" t="str">
        <f t="shared" si="29"/>
        <v/>
      </c>
      <c r="V53" s="76">
        <f t="shared" si="30"/>
        <v>0.10201479214486101</v>
      </c>
      <c r="W53" s="76">
        <f t="shared" si="31"/>
        <v>9.7727827999022729E-2</v>
      </c>
      <c r="X53" s="76">
        <f t="shared" si="32"/>
        <v>0.10669511869831955</v>
      </c>
      <c r="Y53" s="76" t="str">
        <f t="shared" si="33"/>
        <v/>
      </c>
      <c r="Z53" s="76">
        <f t="shared" si="34"/>
        <v>1.26350369574831E-2</v>
      </c>
      <c r="AA53" s="76">
        <f t="shared" si="35"/>
        <v>2.444091409018697E-2</v>
      </c>
      <c r="AB53" s="76">
        <f t="shared" si="36"/>
        <v>0</v>
      </c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</row>
    <row r="54" spans="1:61" x14ac:dyDescent="0.2">
      <c r="A54" s="64" t="s">
        <v>297</v>
      </c>
      <c r="B54" s="76">
        <f t="shared" si="10"/>
        <v>0.16313887454827053</v>
      </c>
      <c r="C54" s="76">
        <f t="shared" si="11"/>
        <v>0.19240790475808714</v>
      </c>
      <c r="D54" s="76">
        <f t="shared" si="12"/>
        <v>0.13203850413152737</v>
      </c>
      <c r="E54" s="76" t="str">
        <f t="shared" si="13"/>
        <v/>
      </c>
      <c r="F54" s="76">
        <f t="shared" si="14"/>
        <v>0.10793308148947653</v>
      </c>
      <c r="G54" s="76">
        <f t="shared" si="15"/>
        <v>0.13231013495633767</v>
      </c>
      <c r="H54" s="76">
        <f t="shared" si="16"/>
        <v>8.2576383154417829E-2</v>
      </c>
      <c r="I54" s="76" t="str">
        <f t="shared" si="17"/>
        <v/>
      </c>
      <c r="J54" s="76">
        <f t="shared" si="18"/>
        <v>0.52034689793195466</v>
      </c>
      <c r="K54" s="76">
        <f t="shared" si="19"/>
        <v>0.67956089911134343</v>
      </c>
      <c r="L54" s="76">
        <f t="shared" si="20"/>
        <v>0.35431997819569366</v>
      </c>
      <c r="M54" s="76" t="str">
        <f t="shared" si="21"/>
        <v/>
      </c>
      <c r="N54" s="76">
        <f t="shared" si="22"/>
        <v>0.15786150284150705</v>
      </c>
      <c r="O54" s="76">
        <f t="shared" si="23"/>
        <v>0.18337408312958436</v>
      </c>
      <c r="P54" s="76">
        <f t="shared" si="24"/>
        <v>0.13060513713539398</v>
      </c>
      <c r="Q54" s="76" t="str">
        <f t="shared" si="25"/>
        <v/>
      </c>
      <c r="R54" s="76">
        <f t="shared" si="26"/>
        <v>9.9046675745945278E-2</v>
      </c>
      <c r="S54" s="76">
        <f t="shared" si="27"/>
        <v>0.14405762304921968</v>
      </c>
      <c r="T54" s="76">
        <f t="shared" si="28"/>
        <v>5.1124744376278126E-2</v>
      </c>
      <c r="U54" s="76" t="str">
        <f t="shared" si="29"/>
        <v/>
      </c>
      <c r="V54" s="76">
        <f t="shared" si="30"/>
        <v>8.7983911513323285E-2</v>
      </c>
      <c r="W54" s="76">
        <f t="shared" si="31"/>
        <v>4.7812574707147983E-2</v>
      </c>
      <c r="X54" s="76">
        <f t="shared" si="32"/>
        <v>0.13252054068380598</v>
      </c>
      <c r="Y54" s="76" t="str">
        <f t="shared" si="33"/>
        <v/>
      </c>
      <c r="Z54" s="76">
        <f t="shared" si="34"/>
        <v>2.5053238131028437E-2</v>
      </c>
      <c r="AA54" s="76">
        <f t="shared" si="35"/>
        <v>0</v>
      </c>
      <c r="AB54" s="76">
        <f t="shared" si="36"/>
        <v>5.1321529381575574E-2</v>
      </c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</row>
    <row r="55" spans="1:61" x14ac:dyDescent="0.2">
      <c r="A55" s="64" t="s">
        <v>298</v>
      </c>
      <c r="B55" s="76">
        <f t="shared" si="10"/>
        <v>0.1073353430163515</v>
      </c>
      <c r="C55" s="76">
        <f t="shared" si="11"/>
        <v>0.13036637446617216</v>
      </c>
      <c r="D55" s="76">
        <f t="shared" si="12"/>
        <v>8.3553822587383378E-2</v>
      </c>
      <c r="E55" s="76" t="str">
        <f t="shared" si="13"/>
        <v/>
      </c>
      <c r="F55" s="76">
        <f t="shared" si="14"/>
        <v>5.8936201561809336E-2</v>
      </c>
      <c r="G55" s="76">
        <f t="shared" si="15"/>
        <v>8.6330935251798566E-2</v>
      </c>
      <c r="H55" s="76">
        <f t="shared" si="16"/>
        <v>3.0193236714975844E-2</v>
      </c>
      <c r="I55" s="76" t="str">
        <f t="shared" si="17"/>
        <v/>
      </c>
      <c r="J55" s="76">
        <f t="shared" si="18"/>
        <v>0.26277372262773718</v>
      </c>
      <c r="K55" s="76">
        <f t="shared" si="19"/>
        <v>0.28368794326241137</v>
      </c>
      <c r="L55" s="76">
        <f t="shared" si="20"/>
        <v>0.24060150375939848</v>
      </c>
      <c r="M55" s="76" t="str">
        <f t="shared" si="21"/>
        <v/>
      </c>
      <c r="N55" s="76">
        <f t="shared" si="22"/>
        <v>0.13280212483399734</v>
      </c>
      <c r="O55" s="76">
        <f t="shared" si="23"/>
        <v>0.19079418077748628</v>
      </c>
      <c r="P55" s="76">
        <f t="shared" si="24"/>
        <v>7.3349633251833746E-2</v>
      </c>
      <c r="Q55" s="76" t="str">
        <f t="shared" si="25"/>
        <v/>
      </c>
      <c r="R55" s="76">
        <f t="shared" si="26"/>
        <v>8.009611533840609E-2</v>
      </c>
      <c r="S55" s="76">
        <f t="shared" si="27"/>
        <v>0.10512483574244415</v>
      </c>
      <c r="T55" s="76">
        <f t="shared" si="28"/>
        <v>5.4259359739555077E-2</v>
      </c>
      <c r="U55" s="76" t="str">
        <f t="shared" si="29"/>
        <v/>
      </c>
      <c r="V55" s="76">
        <f t="shared" si="30"/>
        <v>5.687473339968719E-2</v>
      </c>
      <c r="W55" s="76">
        <f t="shared" si="31"/>
        <v>8.4057158868030252E-2</v>
      </c>
      <c r="X55" s="76">
        <f t="shared" si="32"/>
        <v>2.8868360277136258E-2</v>
      </c>
      <c r="Y55" s="76" t="str">
        <f t="shared" si="33"/>
        <v/>
      </c>
      <c r="Z55" s="76">
        <f t="shared" si="34"/>
        <v>5.4466230936819175E-2</v>
      </c>
      <c r="AA55" s="76">
        <f t="shared" si="35"/>
        <v>2.7188689505165849E-2</v>
      </c>
      <c r="AB55" s="76">
        <f t="shared" si="36"/>
        <v>8.1833060556464818E-2</v>
      </c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</row>
    <row r="56" spans="1:61" x14ac:dyDescent="0.2">
      <c r="A56" s="64" t="s">
        <v>299</v>
      </c>
      <c r="B56" s="76">
        <f t="shared" si="10"/>
        <v>6.903605216057275E-2</v>
      </c>
      <c r="C56" s="76">
        <f t="shared" si="11"/>
        <v>0.11436527273631346</v>
      </c>
      <c r="D56" s="76">
        <f t="shared" si="12"/>
        <v>2.1053739670508973E-2</v>
      </c>
      <c r="E56" s="76" t="str">
        <f t="shared" si="13"/>
        <v/>
      </c>
      <c r="F56" s="76">
        <f t="shared" si="14"/>
        <v>1.6110842597067826E-2</v>
      </c>
      <c r="G56" s="76">
        <f t="shared" si="15"/>
        <v>3.1897926634768738E-2</v>
      </c>
      <c r="H56" s="76">
        <f t="shared" si="16"/>
        <v>0</v>
      </c>
      <c r="I56" s="76" t="str">
        <f t="shared" si="17"/>
        <v/>
      </c>
      <c r="J56" s="76">
        <f t="shared" si="18"/>
        <v>0.16363933889707086</v>
      </c>
      <c r="K56" s="76">
        <f t="shared" si="19"/>
        <v>0.28948214860083632</v>
      </c>
      <c r="L56" s="76">
        <f t="shared" si="20"/>
        <v>3.3311125916055964E-2</v>
      </c>
      <c r="M56" s="76" t="str">
        <f t="shared" si="21"/>
        <v/>
      </c>
      <c r="N56" s="76">
        <f t="shared" si="22"/>
        <v>6.947339169098235E-2</v>
      </c>
      <c r="O56" s="76">
        <f t="shared" si="23"/>
        <v>0.10810810810810811</v>
      </c>
      <c r="P56" s="76">
        <f t="shared" si="24"/>
        <v>2.8595939376608523E-2</v>
      </c>
      <c r="Q56" s="76" t="str">
        <f t="shared" si="25"/>
        <v/>
      </c>
      <c r="R56" s="76">
        <f t="shared" si="26"/>
        <v>7.1592210767468495E-2</v>
      </c>
      <c r="S56" s="76">
        <f t="shared" si="27"/>
        <v>0.11245431543435479</v>
      </c>
      <c r="T56" s="76">
        <f t="shared" si="28"/>
        <v>2.918004085205719E-2</v>
      </c>
      <c r="U56" s="76" t="str">
        <f t="shared" si="29"/>
        <v/>
      </c>
      <c r="V56" s="76">
        <f t="shared" si="30"/>
        <v>9.7465886939571145E-2</v>
      </c>
      <c r="W56" s="76">
        <f t="shared" si="31"/>
        <v>0.15610365282547611</v>
      </c>
      <c r="X56" s="76">
        <f t="shared" si="32"/>
        <v>3.3863867253640365E-2</v>
      </c>
      <c r="Y56" s="76" t="str">
        <f t="shared" si="33"/>
        <v/>
      </c>
      <c r="Z56" s="76">
        <f t="shared" si="34"/>
        <v>0</v>
      </c>
      <c r="AA56" s="76">
        <f t="shared" si="35"/>
        <v>0</v>
      </c>
      <c r="AB56" s="76">
        <f t="shared" si="36"/>
        <v>0</v>
      </c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</row>
    <row r="57" spans="1:61" x14ac:dyDescent="0.2">
      <c r="A57" s="68" t="s">
        <v>300</v>
      </c>
      <c r="B57" s="76">
        <f t="shared" si="10"/>
        <v>9.2321278047605676E-2</v>
      </c>
      <c r="C57" s="76">
        <f t="shared" si="11"/>
        <v>0.10813315826060091</v>
      </c>
      <c r="D57" s="76">
        <f t="shared" si="12"/>
        <v>7.5213103794083247E-2</v>
      </c>
      <c r="E57" s="76" t="str">
        <f t="shared" si="13"/>
        <v/>
      </c>
      <c r="F57" s="76">
        <f t="shared" si="14"/>
        <v>1.3058239749281797E-2</v>
      </c>
      <c r="G57" s="76">
        <f t="shared" si="15"/>
        <v>2.5012506253126562E-2</v>
      </c>
      <c r="H57" s="76">
        <f t="shared" si="16"/>
        <v>0</v>
      </c>
      <c r="I57" s="76" t="str">
        <f t="shared" si="17"/>
        <v/>
      </c>
      <c r="J57" s="76">
        <f t="shared" si="18"/>
        <v>0.24550975578240081</v>
      </c>
      <c r="K57" s="76">
        <f t="shared" si="19"/>
        <v>0.27506876719179796</v>
      </c>
      <c r="L57" s="76">
        <f t="shared" si="20"/>
        <v>0.21390374331550802</v>
      </c>
      <c r="M57" s="76" t="str">
        <f t="shared" si="21"/>
        <v/>
      </c>
      <c r="N57" s="76">
        <f t="shared" si="22"/>
        <v>0.10167768174885612</v>
      </c>
      <c r="O57" s="76">
        <f t="shared" si="23"/>
        <v>0.13482280431432975</v>
      </c>
      <c r="P57" s="76">
        <f t="shared" si="24"/>
        <v>6.4613396510876595E-2</v>
      </c>
      <c r="Q57" s="76" t="str">
        <f t="shared" si="25"/>
        <v/>
      </c>
      <c r="R57" s="76">
        <f t="shared" si="26"/>
        <v>7.8572230328880915E-2</v>
      </c>
      <c r="S57" s="76">
        <f t="shared" si="27"/>
        <v>8.6617583369423989E-2</v>
      </c>
      <c r="T57" s="76">
        <f t="shared" si="28"/>
        <v>6.9913773013283623E-2</v>
      </c>
      <c r="U57" s="76" t="str">
        <f t="shared" si="29"/>
        <v/>
      </c>
      <c r="V57" s="76">
        <f t="shared" si="30"/>
        <v>7.7700077700077697E-2</v>
      </c>
      <c r="W57" s="76">
        <f t="shared" si="31"/>
        <v>7.5301204819277115E-2</v>
      </c>
      <c r="X57" s="76">
        <f t="shared" si="32"/>
        <v>8.0256821829855537E-2</v>
      </c>
      <c r="Y57" s="76" t="str">
        <f t="shared" si="33"/>
        <v/>
      </c>
      <c r="Z57" s="76">
        <f t="shared" si="34"/>
        <v>3.7674243375612204E-2</v>
      </c>
      <c r="AA57" s="76">
        <f t="shared" si="35"/>
        <v>4.8744820862783332E-2</v>
      </c>
      <c r="AB57" s="76">
        <f t="shared" si="36"/>
        <v>2.5906735751295335E-2</v>
      </c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</row>
    <row r="58" spans="1:61" x14ac:dyDescent="0.2">
      <c r="A58" s="64" t="s">
        <v>301</v>
      </c>
      <c r="B58" s="76">
        <f t="shared" si="10"/>
        <v>0.13024765931742677</v>
      </c>
      <c r="C58" s="76">
        <f t="shared" si="11"/>
        <v>0.16125485597009456</v>
      </c>
      <c r="D58" s="76">
        <f t="shared" si="12"/>
        <v>9.7314130011677699E-2</v>
      </c>
      <c r="E58" s="76" t="str">
        <f t="shared" si="13"/>
        <v/>
      </c>
      <c r="F58" s="76">
        <f t="shared" si="14"/>
        <v>6.0576690089653495E-2</v>
      </c>
      <c r="G58" s="76">
        <f t="shared" si="15"/>
        <v>9.4184129974099362E-2</v>
      </c>
      <c r="H58" s="76">
        <f t="shared" si="16"/>
        <v>2.4956326428749689E-2</v>
      </c>
      <c r="I58" s="76" t="str">
        <f t="shared" si="17"/>
        <v/>
      </c>
      <c r="J58" s="76">
        <f t="shared" si="18"/>
        <v>0.26118959990502194</v>
      </c>
      <c r="K58" s="76">
        <f t="shared" si="19"/>
        <v>0.29919447640966629</v>
      </c>
      <c r="L58" s="76">
        <f t="shared" si="20"/>
        <v>0.22069641981363411</v>
      </c>
      <c r="M58" s="76" t="str">
        <f t="shared" si="21"/>
        <v/>
      </c>
      <c r="N58" s="76">
        <f t="shared" si="22"/>
        <v>0.11827321111768185</v>
      </c>
      <c r="O58" s="76">
        <f t="shared" si="23"/>
        <v>0.19094901661256444</v>
      </c>
      <c r="P58" s="76">
        <f t="shared" si="24"/>
        <v>4.0741495212874311E-2</v>
      </c>
      <c r="Q58" s="76" t="str">
        <f t="shared" si="25"/>
        <v/>
      </c>
      <c r="R58" s="76">
        <f t="shared" si="26"/>
        <v>8.5197018104366348E-2</v>
      </c>
      <c r="S58" s="76">
        <f t="shared" si="27"/>
        <v>8.2832884655208119E-2</v>
      </c>
      <c r="T58" s="76">
        <f t="shared" si="28"/>
        <v>8.7700065775049338E-2</v>
      </c>
      <c r="U58" s="76" t="str">
        <f t="shared" si="29"/>
        <v/>
      </c>
      <c r="V58" s="76">
        <f t="shared" si="30"/>
        <v>0.11928903733746869</v>
      </c>
      <c r="W58" s="76">
        <f t="shared" si="31"/>
        <v>0.20790020790020791</v>
      </c>
      <c r="X58" s="76">
        <f t="shared" si="32"/>
        <v>2.4666995559940803E-2</v>
      </c>
      <c r="Y58" s="76" t="str">
        <f t="shared" si="33"/>
        <v/>
      </c>
      <c r="Z58" s="76">
        <f t="shared" si="34"/>
        <v>0.14319809069212411</v>
      </c>
      <c r="AA58" s="76">
        <f t="shared" si="35"/>
        <v>9.3044894161432884E-2</v>
      </c>
      <c r="AB58" s="76">
        <f t="shared" si="36"/>
        <v>0.19603038470963</v>
      </c>
    </row>
    <row r="59" spans="1:61" x14ac:dyDescent="0.2">
      <c r="A59" s="64"/>
      <c r="B59" s="76" t="str">
        <f t="shared" ref="B59:AB59" si="37">IFERROR(B18/AH18*100,"")</f>
        <v/>
      </c>
      <c r="C59" s="76" t="str">
        <f t="shared" si="37"/>
        <v/>
      </c>
      <c r="D59" s="76" t="str">
        <f t="shared" si="37"/>
        <v/>
      </c>
      <c r="E59" s="76" t="str">
        <f t="shared" si="37"/>
        <v/>
      </c>
      <c r="F59" s="76" t="str">
        <f t="shared" si="37"/>
        <v/>
      </c>
      <c r="G59" s="76" t="str">
        <f t="shared" si="37"/>
        <v/>
      </c>
      <c r="H59" s="76" t="str">
        <f t="shared" si="37"/>
        <v/>
      </c>
      <c r="I59" s="76" t="str">
        <f t="shared" si="37"/>
        <v/>
      </c>
      <c r="J59" s="76" t="str">
        <f t="shared" si="37"/>
        <v/>
      </c>
      <c r="K59" s="76" t="str">
        <f t="shared" si="37"/>
        <v/>
      </c>
      <c r="L59" s="76" t="str">
        <f t="shared" si="37"/>
        <v/>
      </c>
      <c r="M59" s="76" t="str">
        <f t="shared" si="37"/>
        <v/>
      </c>
      <c r="N59" s="76" t="str">
        <f t="shared" si="37"/>
        <v/>
      </c>
      <c r="O59" s="76" t="str">
        <f t="shared" si="37"/>
        <v/>
      </c>
      <c r="P59" s="76" t="str">
        <f t="shared" si="37"/>
        <v/>
      </c>
      <c r="Q59" s="76" t="str">
        <f t="shared" si="37"/>
        <v/>
      </c>
      <c r="R59" s="76" t="str">
        <f t="shared" si="37"/>
        <v/>
      </c>
      <c r="S59" s="76" t="str">
        <f t="shared" si="37"/>
        <v/>
      </c>
      <c r="T59" s="76" t="str">
        <f t="shared" si="37"/>
        <v/>
      </c>
      <c r="U59" s="76" t="str">
        <f t="shared" si="37"/>
        <v/>
      </c>
      <c r="V59" s="76" t="str">
        <f t="shared" si="37"/>
        <v/>
      </c>
      <c r="W59" s="76" t="str">
        <f t="shared" si="37"/>
        <v/>
      </c>
      <c r="X59" s="76" t="str">
        <f t="shared" si="37"/>
        <v/>
      </c>
      <c r="Y59" s="76" t="str">
        <f t="shared" si="37"/>
        <v/>
      </c>
      <c r="Z59" s="76" t="str">
        <f t="shared" si="37"/>
        <v/>
      </c>
      <c r="AA59" s="76" t="str">
        <f t="shared" si="37"/>
        <v/>
      </c>
      <c r="AB59" s="76" t="str">
        <f t="shared" si="37"/>
        <v/>
      </c>
    </row>
    <row r="60" spans="1:61" s="6" customFormat="1" x14ac:dyDescent="0.2">
      <c r="A60" s="2" t="s">
        <v>29</v>
      </c>
      <c r="B60" s="75">
        <f t="shared" ref="B60:AB60" si="38">IFERROR(B19/AH19*100,"")</f>
        <v>0.16706840401089551</v>
      </c>
      <c r="C60" s="75">
        <f t="shared" si="38"/>
        <v>0.18480555640547075</v>
      </c>
      <c r="D60" s="75">
        <f t="shared" si="38"/>
        <v>0.14844231955582973</v>
      </c>
      <c r="E60" s="75" t="str">
        <f t="shared" si="38"/>
        <v/>
      </c>
      <c r="F60" s="75">
        <f t="shared" si="38"/>
        <v>7.281553398058252E-2</v>
      </c>
      <c r="G60" s="75">
        <f t="shared" si="38"/>
        <v>7.9415501905972047E-2</v>
      </c>
      <c r="H60" s="75">
        <f t="shared" si="38"/>
        <v>6.5963060686015831E-2</v>
      </c>
      <c r="I60" s="75" t="str">
        <f t="shared" si="38"/>
        <v/>
      </c>
      <c r="J60" s="75">
        <f t="shared" si="38"/>
        <v>0.49211810834600306</v>
      </c>
      <c r="K60" s="75">
        <f t="shared" si="38"/>
        <v>0.54127725856697828</v>
      </c>
      <c r="L60" s="75">
        <f t="shared" si="38"/>
        <v>0.44018430146453846</v>
      </c>
      <c r="M60" s="75" t="str">
        <f t="shared" si="38"/>
        <v/>
      </c>
      <c r="N60" s="75">
        <f t="shared" si="38"/>
        <v>0.18785841407949377</v>
      </c>
      <c r="O60" s="75">
        <f t="shared" si="38"/>
        <v>0.19882628355193535</v>
      </c>
      <c r="P60" s="75">
        <f t="shared" si="38"/>
        <v>0.17626521134876785</v>
      </c>
      <c r="Q60" s="75" t="str">
        <f t="shared" si="38"/>
        <v/>
      </c>
      <c r="R60" s="75">
        <f t="shared" si="38"/>
        <v>0.1022065667719151</v>
      </c>
      <c r="S60" s="75">
        <f t="shared" si="38"/>
        <v>0.13208624875053548</v>
      </c>
      <c r="T60" s="75">
        <f t="shared" si="38"/>
        <v>7.095111841368236E-2</v>
      </c>
      <c r="U60" s="75" t="str">
        <f t="shared" si="38"/>
        <v/>
      </c>
      <c r="V60" s="75">
        <f t="shared" si="38"/>
        <v>0.11676559307190815</v>
      </c>
      <c r="W60" s="75">
        <f t="shared" si="38"/>
        <v>0.13268632951702178</v>
      </c>
      <c r="X60" s="75">
        <f t="shared" si="38"/>
        <v>9.9972007837805424E-2</v>
      </c>
      <c r="Y60" s="75" t="str">
        <f t="shared" si="38"/>
        <v/>
      </c>
      <c r="Z60" s="75">
        <f t="shared" si="38"/>
        <v>3.981571014163017E-2</v>
      </c>
      <c r="AA60" s="75">
        <f t="shared" si="38"/>
        <v>3.3360515975980429E-2</v>
      </c>
      <c r="AB60" s="75">
        <f t="shared" si="38"/>
        <v>4.6574810789831167E-2</v>
      </c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</row>
    <row r="61" spans="1:61" x14ac:dyDescent="0.2">
      <c r="A61" s="64"/>
      <c r="B61" s="76" t="str">
        <f t="shared" ref="B61:AB61" si="39">IFERROR(B20/AH20*100,"")</f>
        <v/>
      </c>
      <c r="C61" s="76" t="str">
        <f t="shared" si="39"/>
        <v/>
      </c>
      <c r="D61" s="76" t="str">
        <f t="shared" si="39"/>
        <v/>
      </c>
      <c r="E61" s="76" t="str">
        <f t="shared" si="39"/>
        <v/>
      </c>
      <c r="F61" s="76" t="str">
        <f t="shared" si="39"/>
        <v/>
      </c>
      <c r="G61" s="76" t="str">
        <f t="shared" si="39"/>
        <v/>
      </c>
      <c r="H61" s="76" t="str">
        <f t="shared" si="39"/>
        <v/>
      </c>
      <c r="I61" s="76" t="str">
        <f t="shared" si="39"/>
        <v/>
      </c>
      <c r="J61" s="76" t="str">
        <f t="shared" si="39"/>
        <v/>
      </c>
      <c r="K61" s="76" t="str">
        <f t="shared" si="39"/>
        <v/>
      </c>
      <c r="L61" s="76" t="str">
        <f t="shared" si="39"/>
        <v/>
      </c>
      <c r="M61" s="76" t="str">
        <f t="shared" si="39"/>
        <v/>
      </c>
      <c r="N61" s="76" t="str">
        <f t="shared" si="39"/>
        <v/>
      </c>
      <c r="O61" s="76" t="str">
        <f t="shared" si="39"/>
        <v/>
      </c>
      <c r="P61" s="76" t="str">
        <f t="shared" si="39"/>
        <v/>
      </c>
      <c r="Q61" s="76" t="str">
        <f t="shared" si="39"/>
        <v/>
      </c>
      <c r="R61" s="76" t="str">
        <f t="shared" si="39"/>
        <v/>
      </c>
      <c r="S61" s="76" t="str">
        <f t="shared" si="39"/>
        <v/>
      </c>
      <c r="T61" s="76" t="str">
        <f t="shared" si="39"/>
        <v/>
      </c>
      <c r="U61" s="76" t="str">
        <f t="shared" si="39"/>
        <v/>
      </c>
      <c r="V61" s="76" t="str">
        <f t="shared" si="39"/>
        <v/>
      </c>
      <c r="W61" s="76" t="str">
        <f t="shared" si="39"/>
        <v/>
      </c>
      <c r="X61" s="76" t="str">
        <f t="shared" si="39"/>
        <v/>
      </c>
      <c r="Y61" s="76" t="str">
        <f t="shared" si="39"/>
        <v/>
      </c>
      <c r="Z61" s="76" t="str">
        <f t="shared" si="39"/>
        <v/>
      </c>
      <c r="AA61" s="76" t="str">
        <f t="shared" si="39"/>
        <v/>
      </c>
      <c r="AB61" s="76" t="str">
        <f t="shared" si="39"/>
        <v/>
      </c>
    </row>
    <row r="62" spans="1:61" x14ac:dyDescent="0.2">
      <c r="A62" s="67" t="s">
        <v>295</v>
      </c>
      <c r="B62" s="76">
        <f t="shared" ref="B62:AB62" si="40">IFERROR(B21/AH21*100,"")</f>
        <v>0.20938448341066107</v>
      </c>
      <c r="C62" s="76">
        <f t="shared" si="40"/>
        <v>0.21359399040637161</v>
      </c>
      <c r="D62" s="76">
        <f t="shared" si="40"/>
        <v>0.2050105326512188</v>
      </c>
      <c r="E62" s="76" t="str">
        <f t="shared" si="40"/>
        <v/>
      </c>
      <c r="F62" s="76">
        <f t="shared" si="40"/>
        <v>9.5710952922175033E-2</v>
      </c>
      <c r="G62" s="76">
        <f t="shared" si="40"/>
        <v>7.0488721804511267E-2</v>
      </c>
      <c r="H62" s="76">
        <f t="shared" si="40"/>
        <v>0.12187690432663011</v>
      </c>
      <c r="I62" s="76" t="str">
        <f t="shared" si="40"/>
        <v/>
      </c>
      <c r="J62" s="76">
        <f t="shared" si="40"/>
        <v>0.64203583727309865</v>
      </c>
      <c r="K62" s="76">
        <f t="shared" si="40"/>
        <v>0.69278818852924473</v>
      </c>
      <c r="L62" s="76">
        <f t="shared" si="40"/>
        <v>0.58837656099903946</v>
      </c>
      <c r="M62" s="76" t="str">
        <f t="shared" si="40"/>
        <v/>
      </c>
      <c r="N62" s="76">
        <f t="shared" si="40"/>
        <v>0.17320182824152033</v>
      </c>
      <c r="O62" s="76">
        <f t="shared" si="40"/>
        <v>0.15934014434342486</v>
      </c>
      <c r="P62" s="76">
        <f t="shared" si="40"/>
        <v>0.18782127323052589</v>
      </c>
      <c r="Q62" s="76" t="str">
        <f t="shared" si="40"/>
        <v/>
      </c>
      <c r="R62" s="76">
        <f t="shared" si="40"/>
        <v>9.6540627514078839E-2</v>
      </c>
      <c r="S62" s="76">
        <f t="shared" si="40"/>
        <v>9.5379398050021186E-2</v>
      </c>
      <c r="T62" s="76">
        <f t="shared" si="40"/>
        <v>9.773048105114561E-2</v>
      </c>
      <c r="U62" s="76" t="str">
        <f t="shared" si="40"/>
        <v/>
      </c>
      <c r="V62" s="76">
        <f t="shared" si="40"/>
        <v>0.19536861460667704</v>
      </c>
      <c r="W62" s="76">
        <f t="shared" si="40"/>
        <v>0.20491803278688525</v>
      </c>
      <c r="X62" s="76">
        <f t="shared" si="40"/>
        <v>0.18563638473140734</v>
      </c>
      <c r="Y62" s="76" t="str">
        <f t="shared" si="40"/>
        <v/>
      </c>
      <c r="Z62" s="76">
        <f t="shared" si="40"/>
        <v>7.3322053017484498E-2</v>
      </c>
      <c r="AA62" s="76">
        <f t="shared" si="40"/>
        <v>7.7442194933067809E-2</v>
      </c>
      <c r="AB62" s="76">
        <f t="shared" si="40"/>
        <v>6.9036934760096647E-2</v>
      </c>
    </row>
    <row r="63" spans="1:61" x14ac:dyDescent="0.2">
      <c r="A63" s="64" t="s">
        <v>296</v>
      </c>
      <c r="B63" s="76">
        <f t="shared" ref="B63:AB63" si="41">IFERROR(B22/AH22*100,"")</f>
        <v>0.26459591601955712</v>
      </c>
      <c r="C63" s="76">
        <f t="shared" si="41"/>
        <v>0.2910339166449013</v>
      </c>
      <c r="D63" s="76">
        <f t="shared" si="41"/>
        <v>0.23664904945965132</v>
      </c>
      <c r="E63" s="76" t="str">
        <f t="shared" si="41"/>
        <v/>
      </c>
      <c r="F63" s="76">
        <f t="shared" si="41"/>
        <v>7.3126142595978064E-2</v>
      </c>
      <c r="G63" s="76">
        <f t="shared" si="41"/>
        <v>0.12010569300984868</v>
      </c>
      <c r="H63" s="76">
        <f t="shared" si="41"/>
        <v>2.4740227610094014E-2</v>
      </c>
      <c r="I63" s="76" t="str">
        <f t="shared" si="41"/>
        <v/>
      </c>
      <c r="J63" s="76">
        <f t="shared" si="41"/>
        <v>0.78219013237063784</v>
      </c>
      <c r="K63" s="76">
        <f t="shared" si="41"/>
        <v>0.77537593984962405</v>
      </c>
      <c r="L63" s="76">
        <f t="shared" si="41"/>
        <v>0.78934385791810568</v>
      </c>
      <c r="M63" s="76" t="str">
        <f t="shared" si="41"/>
        <v/>
      </c>
      <c r="N63" s="76">
        <f t="shared" si="41"/>
        <v>0.4286461055933089</v>
      </c>
      <c r="O63" s="76">
        <f t="shared" si="41"/>
        <v>0.40625634775543373</v>
      </c>
      <c r="P63" s="76">
        <f t="shared" si="41"/>
        <v>0.45239121068504951</v>
      </c>
      <c r="Q63" s="76" t="str">
        <f t="shared" si="41"/>
        <v/>
      </c>
      <c r="R63" s="76">
        <f t="shared" si="41"/>
        <v>0.21561507035860192</v>
      </c>
      <c r="S63" s="76">
        <f t="shared" si="41"/>
        <v>0.3540606328833813</v>
      </c>
      <c r="T63" s="76">
        <f t="shared" si="41"/>
        <v>6.9881201956673647E-2</v>
      </c>
      <c r="U63" s="76" t="str">
        <f t="shared" si="41"/>
        <v/>
      </c>
      <c r="V63" s="76">
        <f t="shared" si="41"/>
        <v>8.1852198316183358E-2</v>
      </c>
      <c r="W63" s="76">
        <f t="shared" si="41"/>
        <v>8.95054822107854E-2</v>
      </c>
      <c r="X63" s="76">
        <f t="shared" si="41"/>
        <v>7.3475385745775154E-2</v>
      </c>
      <c r="Y63" s="76" t="str">
        <f t="shared" si="41"/>
        <v/>
      </c>
      <c r="Z63" s="76">
        <f t="shared" si="41"/>
        <v>0</v>
      </c>
      <c r="AA63" s="76">
        <f t="shared" si="41"/>
        <v>0</v>
      </c>
      <c r="AB63" s="76">
        <f t="shared" si="41"/>
        <v>0</v>
      </c>
    </row>
    <row r="64" spans="1:61" x14ac:dyDescent="0.2">
      <c r="A64" s="64" t="s">
        <v>297</v>
      </c>
      <c r="B64" s="76">
        <f t="shared" ref="B64:AB64" si="42">IFERROR(B23/AH23*100,"")</f>
        <v>0.17751479289940827</v>
      </c>
      <c r="C64" s="76">
        <f t="shared" si="42"/>
        <v>0.20202020202020202</v>
      </c>
      <c r="D64" s="76">
        <f t="shared" si="42"/>
        <v>0.15144113336590131</v>
      </c>
      <c r="E64" s="76" t="str">
        <f t="shared" si="42"/>
        <v/>
      </c>
      <c r="F64" s="76">
        <f t="shared" si="42"/>
        <v>0.12309586090167718</v>
      </c>
      <c r="G64" s="76">
        <f t="shared" si="42"/>
        <v>0.15096618357487923</v>
      </c>
      <c r="H64" s="76">
        <f t="shared" si="42"/>
        <v>9.4132412927518047E-2</v>
      </c>
      <c r="I64" s="76" t="str">
        <f t="shared" si="42"/>
        <v/>
      </c>
      <c r="J64" s="76">
        <f t="shared" si="42"/>
        <v>0.55308035028422187</v>
      </c>
      <c r="K64" s="76">
        <f t="shared" si="42"/>
        <v>0.68800478612025118</v>
      </c>
      <c r="L64" s="76">
        <f t="shared" si="42"/>
        <v>0.41061276058117502</v>
      </c>
      <c r="M64" s="76" t="str">
        <f t="shared" si="42"/>
        <v/>
      </c>
      <c r="N64" s="76">
        <f t="shared" si="42"/>
        <v>0.18102824040550325</v>
      </c>
      <c r="O64" s="76">
        <f t="shared" si="42"/>
        <v>0.21077283372365341</v>
      </c>
      <c r="P64" s="76">
        <f t="shared" si="42"/>
        <v>0.14940239043824702</v>
      </c>
      <c r="Q64" s="76" t="str">
        <f t="shared" si="42"/>
        <v/>
      </c>
      <c r="R64" s="76">
        <f t="shared" si="42"/>
        <v>0.10028653295128939</v>
      </c>
      <c r="S64" s="76">
        <f t="shared" si="42"/>
        <v>0.13892747985551543</v>
      </c>
      <c r="T64" s="76">
        <f t="shared" si="42"/>
        <v>5.9154096421177159E-2</v>
      </c>
      <c r="U64" s="76" t="str">
        <f t="shared" si="42"/>
        <v/>
      </c>
      <c r="V64" s="76">
        <f t="shared" si="42"/>
        <v>0.10038720780152016</v>
      </c>
      <c r="W64" s="76">
        <f t="shared" si="42"/>
        <v>5.4570259208731244E-2</v>
      </c>
      <c r="X64" s="76">
        <f t="shared" si="42"/>
        <v>0.15114873035066506</v>
      </c>
      <c r="Y64" s="76" t="str">
        <f t="shared" si="42"/>
        <v/>
      </c>
      <c r="Z64" s="196">
        <f t="shared" si="42"/>
        <v>2.8559188919034698E-2</v>
      </c>
      <c r="AA64" s="76">
        <f t="shared" si="42"/>
        <v>0</v>
      </c>
      <c r="AB64" s="76">
        <f t="shared" si="42"/>
        <v>5.8616647127784284E-2</v>
      </c>
    </row>
    <row r="65" spans="1:61" x14ac:dyDescent="0.2">
      <c r="A65" s="64" t="s">
        <v>298</v>
      </c>
      <c r="B65" s="76">
        <f t="shared" ref="B65:AB65" si="43">IFERROR(B24/AH24*100,"")</f>
        <v>0.11053481846781738</v>
      </c>
      <c r="C65" s="76">
        <f t="shared" si="43"/>
        <v>0.13443118803562426</v>
      </c>
      <c r="D65" s="76">
        <f t="shared" si="43"/>
        <v>8.6058519793459562E-2</v>
      </c>
      <c r="E65" s="76" t="str">
        <f t="shared" si="43"/>
        <v/>
      </c>
      <c r="F65" s="76">
        <f t="shared" si="43"/>
        <v>5.4644808743169397E-2</v>
      </c>
      <c r="G65" s="76">
        <f t="shared" si="43"/>
        <v>7.2176109707686745E-2</v>
      </c>
      <c r="H65" s="76">
        <f t="shared" si="43"/>
        <v>3.6778227289444652E-2</v>
      </c>
      <c r="I65" s="76" t="str">
        <f t="shared" si="43"/>
        <v/>
      </c>
      <c r="J65" s="76">
        <f t="shared" si="43"/>
        <v>0.2898025719978265</v>
      </c>
      <c r="K65" s="76">
        <f t="shared" si="43"/>
        <v>0.31813361611876989</v>
      </c>
      <c r="L65" s="76">
        <f t="shared" si="43"/>
        <v>0.26002971768202077</v>
      </c>
      <c r="M65" s="76" t="str">
        <f t="shared" si="43"/>
        <v/>
      </c>
      <c r="N65" s="76">
        <f t="shared" si="43"/>
        <v>0.13458950201884254</v>
      </c>
      <c r="O65" s="76">
        <f t="shared" si="43"/>
        <v>0.178359096313912</v>
      </c>
      <c r="P65" s="76">
        <f t="shared" si="43"/>
        <v>9.0279867589527524E-2</v>
      </c>
      <c r="Q65" s="76" t="str">
        <f t="shared" si="43"/>
        <v/>
      </c>
      <c r="R65" s="76">
        <f t="shared" si="43"/>
        <v>6.7362748400134731E-2</v>
      </c>
      <c r="S65" s="76">
        <f t="shared" si="43"/>
        <v>9.8781692459664158E-2</v>
      </c>
      <c r="T65" s="76">
        <f t="shared" si="43"/>
        <v>3.447087211306446E-2</v>
      </c>
      <c r="U65" s="76" t="str">
        <f t="shared" si="43"/>
        <v/>
      </c>
      <c r="V65" s="76">
        <f t="shared" si="43"/>
        <v>5.2984811020840697E-2</v>
      </c>
      <c r="W65" s="76">
        <f t="shared" si="43"/>
        <v>0.10482180293501049</v>
      </c>
      <c r="X65" s="76">
        <f t="shared" si="43"/>
        <v>0</v>
      </c>
      <c r="Y65" s="76" t="str">
        <f t="shared" si="43"/>
        <v/>
      </c>
      <c r="Z65" s="76">
        <f t="shared" si="43"/>
        <v>6.6833751044277356E-2</v>
      </c>
      <c r="AA65" s="76">
        <f t="shared" si="43"/>
        <v>3.3444816053511704E-2</v>
      </c>
      <c r="AB65" s="76">
        <f t="shared" si="43"/>
        <v>0.10016694490818029</v>
      </c>
    </row>
    <row r="66" spans="1:61" x14ac:dyDescent="0.2">
      <c r="A66" s="64" t="s">
        <v>299</v>
      </c>
      <c r="B66" s="76">
        <f t="shared" ref="B66:AB66" si="44">IFERROR(B25/AH25*100,"")</f>
        <v>7.1270193221412731E-2</v>
      </c>
      <c r="C66" s="76">
        <f t="shared" si="44"/>
        <v>0.11572288227125443</v>
      </c>
      <c r="D66" s="76">
        <f t="shared" si="44"/>
        <v>2.440214738897023E-2</v>
      </c>
      <c r="E66" s="76" t="str">
        <f t="shared" si="44"/>
        <v/>
      </c>
      <c r="F66" s="76">
        <f t="shared" si="44"/>
        <v>0</v>
      </c>
      <c r="G66" s="76">
        <f t="shared" si="44"/>
        <v>0</v>
      </c>
      <c r="H66" s="76">
        <f t="shared" si="44"/>
        <v>0</v>
      </c>
      <c r="I66" s="76" t="str">
        <f t="shared" si="44"/>
        <v/>
      </c>
      <c r="J66" s="76">
        <f t="shared" si="44"/>
        <v>0.15388561169530648</v>
      </c>
      <c r="K66" s="76">
        <f t="shared" si="44"/>
        <v>0.30272452068617556</v>
      </c>
      <c r="L66" s="76">
        <f t="shared" si="44"/>
        <v>0</v>
      </c>
      <c r="M66" s="76" t="str">
        <f t="shared" si="44"/>
        <v/>
      </c>
      <c r="N66" s="76">
        <f t="shared" si="44"/>
        <v>8.7032201914708437E-2</v>
      </c>
      <c r="O66" s="76">
        <f t="shared" si="44"/>
        <v>0.12733446519524619</v>
      </c>
      <c r="P66" s="76">
        <f t="shared" si="44"/>
        <v>4.4642857142857144E-2</v>
      </c>
      <c r="Q66" s="76" t="str">
        <f t="shared" si="44"/>
        <v/>
      </c>
      <c r="R66" s="76">
        <f t="shared" si="44"/>
        <v>8.9245872378402494E-2</v>
      </c>
      <c r="S66" s="76">
        <f t="shared" si="44"/>
        <v>0.12970168612191957</v>
      </c>
      <c r="T66" s="76">
        <f t="shared" si="44"/>
        <v>4.6104195481788839E-2</v>
      </c>
      <c r="U66" s="76" t="str">
        <f t="shared" si="44"/>
        <v/>
      </c>
      <c r="V66" s="76">
        <f t="shared" si="44"/>
        <v>9.8692326671601271E-2</v>
      </c>
      <c r="W66" s="76">
        <f t="shared" si="44"/>
        <v>0.14340344168260039</v>
      </c>
      <c r="X66" s="76">
        <f t="shared" si="44"/>
        <v>5.0994390617032127E-2</v>
      </c>
      <c r="Y66" s="76" t="str">
        <f t="shared" si="44"/>
        <v/>
      </c>
      <c r="Z66" s="76">
        <f t="shared" si="44"/>
        <v>0</v>
      </c>
      <c r="AA66" s="76">
        <f t="shared" si="44"/>
        <v>0</v>
      </c>
      <c r="AB66" s="76">
        <f t="shared" si="44"/>
        <v>0</v>
      </c>
    </row>
    <row r="67" spans="1:61" x14ac:dyDescent="0.2">
      <c r="A67" s="68" t="s">
        <v>300</v>
      </c>
      <c r="B67" s="76">
        <f t="shared" ref="B67:AB67" si="45">IFERROR(B26/AH26*100,"")</f>
        <v>8.1335313671405327E-2</v>
      </c>
      <c r="C67" s="76">
        <f t="shared" si="45"/>
        <v>8.865852826843075E-2</v>
      </c>
      <c r="D67" s="76">
        <f t="shared" si="45"/>
        <v>7.3448402497245685E-2</v>
      </c>
      <c r="E67" s="76" t="str">
        <f t="shared" si="45"/>
        <v/>
      </c>
      <c r="F67" s="196">
        <f t="shared" si="45"/>
        <v>2.3315458148752622E-2</v>
      </c>
      <c r="G67" s="196">
        <f t="shared" si="45"/>
        <v>4.4404973357015987E-2</v>
      </c>
      <c r="H67" s="196">
        <f t="shared" si="45"/>
        <v>0</v>
      </c>
      <c r="I67" s="76" t="str">
        <f t="shared" si="45"/>
        <v/>
      </c>
      <c r="J67" s="76">
        <f t="shared" si="45"/>
        <v>0.25328114206769514</v>
      </c>
      <c r="K67" s="76">
        <f t="shared" si="45"/>
        <v>0.26327336551118913</v>
      </c>
      <c r="L67" s="76">
        <f t="shared" si="45"/>
        <v>0.24224806201550386</v>
      </c>
      <c r="M67" s="76" t="str">
        <f t="shared" si="45"/>
        <v/>
      </c>
      <c r="N67" s="76">
        <f t="shared" si="45"/>
        <v>8.9686098654708515E-2</v>
      </c>
      <c r="O67" s="76">
        <f t="shared" si="45"/>
        <v>0.13591573224600748</v>
      </c>
      <c r="P67" s="196">
        <f t="shared" si="45"/>
        <v>3.7993920972644375E-2</v>
      </c>
      <c r="Q67" s="76" t="str">
        <f t="shared" si="45"/>
        <v/>
      </c>
      <c r="R67" s="76">
        <f t="shared" si="45"/>
        <v>5.9476605868358443E-2</v>
      </c>
      <c r="S67" s="76">
        <f t="shared" si="45"/>
        <v>0</v>
      </c>
      <c r="T67" s="76">
        <f t="shared" si="45"/>
        <v>0.12254901960784313</v>
      </c>
      <c r="U67" s="76" t="str">
        <f t="shared" si="45"/>
        <v/>
      </c>
      <c r="V67" s="196">
        <f t="shared" si="45"/>
        <v>2.2644927536231884E-2</v>
      </c>
      <c r="W67" s="196">
        <f t="shared" si="45"/>
        <v>4.4208664898320066E-2</v>
      </c>
      <c r="X67" s="76">
        <f t="shared" si="45"/>
        <v>0</v>
      </c>
      <c r="Y67" s="76" t="str">
        <f t="shared" si="45"/>
        <v/>
      </c>
      <c r="Z67" s="196">
        <f t="shared" si="45"/>
        <v>4.3374539145521578E-2</v>
      </c>
      <c r="AA67" s="196">
        <f t="shared" si="45"/>
        <v>4.2900042900042901E-2</v>
      </c>
      <c r="AB67" s="196">
        <f t="shared" si="45"/>
        <v>4.3859649122807015E-2</v>
      </c>
    </row>
    <row r="68" spans="1:61" x14ac:dyDescent="0.2">
      <c r="A68" s="64" t="s">
        <v>301</v>
      </c>
      <c r="B68" s="76">
        <f t="shared" ref="B68:AB68" si="46">IFERROR(B27/AH27*100,"")</f>
        <v>4.7452182800408818E-2</v>
      </c>
      <c r="C68" s="76">
        <f t="shared" si="46"/>
        <v>7.0866699737793221E-2</v>
      </c>
      <c r="D68" s="76">
        <f t="shared" si="46"/>
        <v>2.2581859239744071E-2</v>
      </c>
      <c r="E68" s="76" t="str">
        <f t="shared" si="46"/>
        <v/>
      </c>
      <c r="F68" s="196">
        <f t="shared" si="46"/>
        <v>4.7158688988446121E-2</v>
      </c>
      <c r="G68" s="196">
        <f t="shared" si="46"/>
        <v>4.5558086560364468E-2</v>
      </c>
      <c r="H68" s="196">
        <f t="shared" si="46"/>
        <v>4.8875855327468229E-2</v>
      </c>
      <c r="I68" s="76" t="str">
        <f t="shared" si="46"/>
        <v/>
      </c>
      <c r="J68" s="196">
        <f t="shared" si="46"/>
        <v>4.6805523051720102E-2</v>
      </c>
      <c r="K68" s="196">
        <f t="shared" si="46"/>
        <v>4.5745654162854532E-2</v>
      </c>
      <c r="L68" s="196">
        <f t="shared" si="46"/>
        <v>4.791566842357451E-2</v>
      </c>
      <c r="M68" s="76" t="str">
        <f t="shared" si="46"/>
        <v/>
      </c>
      <c r="N68" s="76">
        <f t="shared" si="46"/>
        <v>7.7071290944123322E-2</v>
      </c>
      <c r="O68" s="76">
        <f t="shared" si="46"/>
        <v>0.11286681715575619</v>
      </c>
      <c r="P68" s="196">
        <f t="shared" si="46"/>
        <v>3.9494470774091628E-2</v>
      </c>
      <c r="Q68" s="76" t="str">
        <f t="shared" si="46"/>
        <v/>
      </c>
      <c r="R68" s="196">
        <f t="shared" si="46"/>
        <v>2.0449897750511249E-2</v>
      </c>
      <c r="S68" s="196">
        <f t="shared" si="46"/>
        <v>3.9808917197452234E-2</v>
      </c>
      <c r="T68" s="76">
        <f t="shared" si="46"/>
        <v>0</v>
      </c>
      <c r="U68" s="76" t="str">
        <f t="shared" si="46"/>
        <v/>
      </c>
      <c r="V68" s="76">
        <f t="shared" si="46"/>
        <v>9.2464170134073043E-2</v>
      </c>
      <c r="W68" s="76">
        <f t="shared" si="46"/>
        <v>0.17825311942959002</v>
      </c>
      <c r="X68" s="76">
        <f t="shared" si="46"/>
        <v>0</v>
      </c>
      <c r="Y68" s="76" t="str">
        <f t="shared" si="46"/>
        <v/>
      </c>
      <c r="Z68" s="76">
        <f t="shared" si="46"/>
        <v>0</v>
      </c>
      <c r="AA68" s="76">
        <f t="shared" si="46"/>
        <v>0</v>
      </c>
      <c r="AB68" s="76">
        <f t="shared" si="46"/>
        <v>0</v>
      </c>
    </row>
    <row r="69" spans="1:61" x14ac:dyDescent="0.2">
      <c r="A69" s="64"/>
      <c r="B69" s="77" t="str">
        <f t="shared" ref="B69:AB69" si="47">IFERROR(B28/AH28*100,"")</f>
        <v/>
      </c>
      <c r="C69" s="77" t="str">
        <f t="shared" si="47"/>
        <v/>
      </c>
      <c r="D69" s="77" t="str">
        <f t="shared" si="47"/>
        <v/>
      </c>
      <c r="E69" s="77" t="str">
        <f t="shared" si="47"/>
        <v/>
      </c>
      <c r="F69" s="77" t="str">
        <f t="shared" si="47"/>
        <v/>
      </c>
      <c r="G69" s="77" t="str">
        <f t="shared" si="47"/>
        <v/>
      </c>
      <c r="H69" s="77" t="str">
        <f t="shared" si="47"/>
        <v/>
      </c>
      <c r="I69" s="77" t="str">
        <f t="shared" si="47"/>
        <v/>
      </c>
      <c r="J69" s="77" t="str">
        <f t="shared" si="47"/>
        <v/>
      </c>
      <c r="K69" s="77" t="str">
        <f t="shared" si="47"/>
        <v/>
      </c>
      <c r="L69" s="77" t="str">
        <f t="shared" si="47"/>
        <v/>
      </c>
      <c r="M69" s="77" t="str">
        <f t="shared" si="47"/>
        <v/>
      </c>
      <c r="N69" s="77" t="str">
        <f t="shared" si="47"/>
        <v/>
      </c>
      <c r="O69" s="77" t="str">
        <f t="shared" si="47"/>
        <v/>
      </c>
      <c r="P69" s="77" t="str">
        <f t="shared" si="47"/>
        <v/>
      </c>
      <c r="Q69" s="77" t="str">
        <f t="shared" si="47"/>
        <v/>
      </c>
      <c r="R69" s="77" t="str">
        <f t="shared" si="47"/>
        <v/>
      </c>
      <c r="S69" s="77" t="str">
        <f t="shared" si="47"/>
        <v/>
      </c>
      <c r="T69" s="77" t="str">
        <f t="shared" si="47"/>
        <v/>
      </c>
      <c r="U69" s="77" t="str">
        <f t="shared" si="47"/>
        <v/>
      </c>
      <c r="V69" s="77" t="str">
        <f t="shared" si="47"/>
        <v/>
      </c>
      <c r="W69" s="77" t="str">
        <f t="shared" si="47"/>
        <v/>
      </c>
      <c r="X69" s="77" t="str">
        <f t="shared" si="47"/>
        <v/>
      </c>
      <c r="Y69" s="77" t="str">
        <f t="shared" si="47"/>
        <v/>
      </c>
      <c r="Z69" s="77" t="str">
        <f t="shared" si="47"/>
        <v/>
      </c>
      <c r="AA69" s="77" t="str">
        <f t="shared" si="47"/>
        <v/>
      </c>
      <c r="AB69" s="77" t="str">
        <f t="shared" si="47"/>
        <v/>
      </c>
    </row>
    <row r="70" spans="1:61" s="6" customFormat="1" x14ac:dyDescent="0.2">
      <c r="A70" s="2" t="s">
        <v>30</v>
      </c>
      <c r="B70" s="75">
        <f t="shared" ref="B70:AB70" si="48">IFERROR(B29/AH29*100,"")</f>
        <v>0.13683043108787396</v>
      </c>
      <c r="C70" s="75">
        <f t="shared" si="48"/>
        <v>0.16980291726979177</v>
      </c>
      <c r="D70" s="75">
        <f t="shared" si="48"/>
        <v>0.1014773914341143</v>
      </c>
      <c r="E70" s="75" t="str">
        <f t="shared" si="48"/>
        <v/>
      </c>
      <c r="F70" s="75">
        <f t="shared" si="48"/>
        <v>5.0258144103805913E-2</v>
      </c>
      <c r="G70" s="75">
        <f t="shared" si="48"/>
        <v>7.0821529745042494E-2</v>
      </c>
      <c r="H70" s="75">
        <f t="shared" si="48"/>
        <v>2.8325937116419602E-2</v>
      </c>
      <c r="I70" s="75" t="str">
        <f t="shared" si="48"/>
        <v/>
      </c>
      <c r="J70" s="75">
        <f t="shared" si="48"/>
        <v>0.38421552230710121</v>
      </c>
      <c r="K70" s="75">
        <f t="shared" si="48"/>
        <v>0.46646717127266324</v>
      </c>
      <c r="L70" s="75">
        <f t="shared" si="48"/>
        <v>0.29737013288727815</v>
      </c>
      <c r="M70" s="75" t="str">
        <f t="shared" si="48"/>
        <v/>
      </c>
      <c r="N70" s="75">
        <f t="shared" si="48"/>
        <v>0.11599191798248897</v>
      </c>
      <c r="O70" s="75">
        <f t="shared" si="48"/>
        <v>0.18615307510560608</v>
      </c>
      <c r="P70" s="75">
        <f t="shared" si="48"/>
        <v>3.918802413982287E-2</v>
      </c>
      <c r="Q70" s="75" t="str">
        <f t="shared" si="48"/>
        <v/>
      </c>
      <c r="R70" s="75">
        <f t="shared" si="48"/>
        <v>9.0594630209191243E-2</v>
      </c>
      <c r="S70" s="75">
        <f t="shared" si="48"/>
        <v>0.10461934653146629</v>
      </c>
      <c r="T70" s="75">
        <f t="shared" si="48"/>
        <v>7.5898127846179789E-2</v>
      </c>
      <c r="U70" s="75" t="str">
        <f t="shared" si="48"/>
        <v/>
      </c>
      <c r="V70" s="75">
        <f t="shared" si="48"/>
        <v>0.10507080858839653</v>
      </c>
      <c r="W70" s="75">
        <f t="shared" si="48"/>
        <v>0.11417530300368874</v>
      </c>
      <c r="X70" s="75">
        <f t="shared" si="48"/>
        <v>9.5201827875095207E-2</v>
      </c>
      <c r="Y70" s="75" t="str">
        <f t="shared" si="48"/>
        <v/>
      </c>
      <c r="Z70" s="75">
        <f t="shared" si="48"/>
        <v>8.201202843083652E-2</v>
      </c>
      <c r="AA70" s="75">
        <f t="shared" si="48"/>
        <v>7.8871264569275262E-2</v>
      </c>
      <c r="AB70" s="75">
        <f t="shared" si="48"/>
        <v>8.5413305494922653E-2</v>
      </c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</row>
    <row r="71" spans="1:61" x14ac:dyDescent="0.2">
      <c r="A71" s="64"/>
      <c r="B71" s="76" t="str">
        <f t="shared" ref="B71:AB71" si="49">IFERROR(B30/AH30*100,"")</f>
        <v/>
      </c>
      <c r="C71" s="76" t="str">
        <f t="shared" si="49"/>
        <v/>
      </c>
      <c r="D71" s="76" t="str">
        <f t="shared" si="49"/>
        <v/>
      </c>
      <c r="E71" s="76" t="str">
        <f t="shared" si="49"/>
        <v/>
      </c>
      <c r="F71" s="76" t="str">
        <f t="shared" si="49"/>
        <v/>
      </c>
      <c r="G71" s="76" t="str">
        <f t="shared" si="49"/>
        <v/>
      </c>
      <c r="H71" s="76" t="str">
        <f t="shared" si="49"/>
        <v/>
      </c>
      <c r="I71" s="76" t="str">
        <f t="shared" si="49"/>
        <v/>
      </c>
      <c r="J71" s="76" t="str">
        <f t="shared" si="49"/>
        <v/>
      </c>
      <c r="K71" s="76" t="str">
        <f t="shared" si="49"/>
        <v/>
      </c>
      <c r="L71" s="76" t="str">
        <f t="shared" si="49"/>
        <v/>
      </c>
      <c r="M71" s="76" t="str">
        <f t="shared" si="49"/>
        <v/>
      </c>
      <c r="N71" s="76" t="str">
        <f t="shared" si="49"/>
        <v/>
      </c>
      <c r="O71" s="76" t="str">
        <f t="shared" si="49"/>
        <v/>
      </c>
      <c r="P71" s="76" t="str">
        <f t="shared" si="49"/>
        <v/>
      </c>
      <c r="Q71" s="76" t="str">
        <f t="shared" si="49"/>
        <v/>
      </c>
      <c r="R71" s="76" t="str">
        <f t="shared" si="49"/>
        <v/>
      </c>
      <c r="S71" s="76" t="str">
        <f t="shared" si="49"/>
        <v/>
      </c>
      <c r="T71" s="76" t="str">
        <f t="shared" si="49"/>
        <v/>
      </c>
      <c r="U71" s="76" t="str">
        <f t="shared" si="49"/>
        <v/>
      </c>
      <c r="V71" s="76" t="str">
        <f t="shared" si="49"/>
        <v/>
      </c>
      <c r="W71" s="76" t="str">
        <f t="shared" si="49"/>
        <v/>
      </c>
      <c r="X71" s="76" t="str">
        <f t="shared" si="49"/>
        <v/>
      </c>
      <c r="Y71" s="76" t="str">
        <f t="shared" si="49"/>
        <v/>
      </c>
      <c r="Z71" s="76" t="str">
        <f t="shared" si="49"/>
        <v/>
      </c>
      <c r="AA71" s="76" t="str">
        <f t="shared" si="49"/>
        <v/>
      </c>
      <c r="AB71" s="76" t="str">
        <f t="shared" si="49"/>
        <v/>
      </c>
    </row>
    <row r="72" spans="1:61" x14ac:dyDescent="0.2">
      <c r="A72" s="67" t="s">
        <v>295</v>
      </c>
      <c r="B72" s="76">
        <f t="shared" ref="B72:AB72" si="50">IFERROR(B31/AH31*100,"")</f>
        <v>6.0958714325297869E-2</v>
      </c>
      <c r="C72" s="76">
        <f t="shared" si="50"/>
        <v>5.3803938448294411E-2</v>
      </c>
      <c r="D72" s="76">
        <f t="shared" si="50"/>
        <v>6.8555758683729429E-2</v>
      </c>
      <c r="E72" s="76" t="str">
        <f t="shared" si="50"/>
        <v/>
      </c>
      <c r="F72" s="76">
        <f t="shared" si="50"/>
        <v>0</v>
      </c>
      <c r="G72" s="76">
        <f t="shared" si="50"/>
        <v>0</v>
      </c>
      <c r="H72" s="76">
        <f t="shared" si="50"/>
        <v>0</v>
      </c>
      <c r="I72" s="76" t="str">
        <f t="shared" si="50"/>
        <v/>
      </c>
      <c r="J72" s="76">
        <f t="shared" si="50"/>
        <v>0.21794406102433711</v>
      </c>
      <c r="K72" s="76">
        <f t="shared" si="50"/>
        <v>7.2516316171138503E-2</v>
      </c>
      <c r="L72" s="76">
        <f t="shared" si="50"/>
        <v>0.36390101892285298</v>
      </c>
      <c r="M72" s="76" t="str">
        <f t="shared" si="50"/>
        <v/>
      </c>
      <c r="N72" s="76">
        <f t="shared" si="50"/>
        <v>5.8360081704114379E-2</v>
      </c>
      <c r="O72" s="76">
        <f t="shared" si="50"/>
        <v>0.11223344556677892</v>
      </c>
      <c r="P72" s="76">
        <f t="shared" si="50"/>
        <v>0</v>
      </c>
      <c r="Q72" s="76" t="str">
        <f t="shared" si="50"/>
        <v/>
      </c>
      <c r="R72" s="76">
        <f t="shared" si="50"/>
        <v>0</v>
      </c>
      <c r="S72" s="76">
        <f t="shared" si="50"/>
        <v>0</v>
      </c>
      <c r="T72" s="76">
        <f t="shared" si="50"/>
        <v>0</v>
      </c>
      <c r="U72" s="76" t="str">
        <f t="shared" si="50"/>
        <v/>
      </c>
      <c r="V72" s="76">
        <f t="shared" si="50"/>
        <v>0</v>
      </c>
      <c r="W72" s="76">
        <f t="shared" si="50"/>
        <v>0</v>
      </c>
      <c r="X72" s="76">
        <f t="shared" si="50"/>
        <v>0</v>
      </c>
      <c r="Y72" s="76" t="str">
        <f t="shared" si="50"/>
        <v/>
      </c>
      <c r="Z72" s="76">
        <f t="shared" si="50"/>
        <v>9.9767209843698038E-2</v>
      </c>
      <c r="AA72" s="76">
        <f t="shared" si="50"/>
        <v>0.12547051442910914</v>
      </c>
      <c r="AB72" s="76">
        <f t="shared" si="50"/>
        <v>7.0771408351026188E-2</v>
      </c>
    </row>
    <row r="73" spans="1:61" x14ac:dyDescent="0.2">
      <c r="A73" s="64" t="s">
        <v>296</v>
      </c>
      <c r="B73" s="76">
        <f t="shared" ref="B73:AB73" si="51">IFERROR(B32/AH32*100,"")</f>
        <v>0.17496843923722619</v>
      </c>
      <c r="C73" s="76">
        <f t="shared" si="51"/>
        <v>0.21756750991851884</v>
      </c>
      <c r="D73" s="76">
        <f t="shared" si="51"/>
        <v>0.12897282358360201</v>
      </c>
      <c r="E73" s="76" t="str">
        <f t="shared" si="51"/>
        <v/>
      </c>
      <c r="F73" s="76">
        <f t="shared" si="51"/>
        <v>8.2599118942731281E-2</v>
      </c>
      <c r="G73" s="76">
        <f t="shared" si="51"/>
        <v>7.9957356076759065E-2</v>
      </c>
      <c r="H73" s="76">
        <f t="shared" si="51"/>
        <v>8.5421412300683369E-2</v>
      </c>
      <c r="I73" s="76" t="str">
        <f t="shared" si="51"/>
        <v/>
      </c>
      <c r="J73" s="76">
        <f t="shared" si="51"/>
        <v>0.57557900507057691</v>
      </c>
      <c r="K73" s="76">
        <f t="shared" si="51"/>
        <v>0.73723012111637698</v>
      </c>
      <c r="L73" s="76">
        <f t="shared" si="51"/>
        <v>0.40011431837667905</v>
      </c>
      <c r="M73" s="76" t="str">
        <f t="shared" si="51"/>
        <v/>
      </c>
      <c r="N73" s="76">
        <f t="shared" si="51"/>
        <v>0.14994232987312572</v>
      </c>
      <c r="O73" s="76">
        <f t="shared" si="51"/>
        <v>0.24197096348438191</v>
      </c>
      <c r="P73" s="196">
        <f t="shared" si="51"/>
        <v>4.849660523763337E-2</v>
      </c>
      <c r="Q73" s="76" t="str">
        <f t="shared" si="51"/>
        <v/>
      </c>
      <c r="R73" s="76">
        <f t="shared" si="51"/>
        <v>9.126466753585398E-2</v>
      </c>
      <c r="S73" s="76">
        <f t="shared" si="51"/>
        <v>7.6608784473953015E-2</v>
      </c>
      <c r="T73" s="76">
        <f t="shared" si="51"/>
        <v>0.10655301012253596</v>
      </c>
      <c r="U73" s="76" t="str">
        <f t="shared" si="51"/>
        <v/>
      </c>
      <c r="V73" s="76">
        <f t="shared" si="51"/>
        <v>0.12619181155356141</v>
      </c>
      <c r="W73" s="76">
        <f t="shared" si="51"/>
        <v>0.10761366693570083</v>
      </c>
      <c r="X73" s="76">
        <f t="shared" si="51"/>
        <v>0.14641288433382138</v>
      </c>
      <c r="Y73" s="76" t="str">
        <f t="shared" si="51"/>
        <v/>
      </c>
      <c r="Z73" s="196">
        <f t="shared" si="51"/>
        <v>2.8097780275358249E-2</v>
      </c>
      <c r="AA73" s="76">
        <f t="shared" si="51"/>
        <v>5.3879310344827583E-2</v>
      </c>
      <c r="AB73" s="76">
        <f t="shared" si="51"/>
        <v>0</v>
      </c>
    </row>
    <row r="74" spans="1:61" x14ac:dyDescent="0.2">
      <c r="A74" s="64" t="s">
        <v>297</v>
      </c>
      <c r="B74" s="76">
        <f t="shared" ref="B74:AB74" si="52">IFERROR(B33/AH33*100,"")</f>
        <v>6.4777327935222673E-2</v>
      </c>
      <c r="C74" s="76">
        <f t="shared" si="52"/>
        <v>0.12630249447426586</v>
      </c>
      <c r="D74" s="76">
        <f t="shared" si="52"/>
        <v>0</v>
      </c>
      <c r="E74" s="76" t="str">
        <f t="shared" si="52"/>
        <v/>
      </c>
      <c r="F74" s="76">
        <f t="shared" si="52"/>
        <v>0</v>
      </c>
      <c r="G74" s="76">
        <f t="shared" si="52"/>
        <v>0</v>
      </c>
      <c r="H74" s="76">
        <f t="shared" si="52"/>
        <v>0</v>
      </c>
      <c r="I74" s="76" t="str">
        <f t="shared" si="52"/>
        <v/>
      </c>
      <c r="J74" s="76">
        <f t="shared" si="52"/>
        <v>0.3042596348884381</v>
      </c>
      <c r="K74" s="76">
        <f t="shared" si="52"/>
        <v>0.6211180124223602</v>
      </c>
      <c r="L74" s="76">
        <f t="shared" si="52"/>
        <v>0</v>
      </c>
      <c r="M74" s="76" t="str">
        <f t="shared" si="52"/>
        <v/>
      </c>
      <c r="N74" s="76">
        <f t="shared" si="52"/>
        <v>0</v>
      </c>
      <c r="O74" s="76">
        <f t="shared" si="52"/>
        <v>0</v>
      </c>
      <c r="P74" s="76">
        <f t="shared" si="52"/>
        <v>0</v>
      </c>
      <c r="Q74" s="76" t="str">
        <f t="shared" si="52"/>
        <v/>
      </c>
      <c r="R74" s="76">
        <f t="shared" si="52"/>
        <v>9.1157702825888781E-2</v>
      </c>
      <c r="S74" s="76">
        <f t="shared" si="52"/>
        <v>0.17667844522968199</v>
      </c>
      <c r="T74" s="76">
        <f t="shared" si="52"/>
        <v>0</v>
      </c>
      <c r="U74" s="76" t="str">
        <f t="shared" si="52"/>
        <v/>
      </c>
      <c r="V74" s="76">
        <f t="shared" si="52"/>
        <v>0</v>
      </c>
      <c r="W74" s="76">
        <f t="shared" si="52"/>
        <v>0</v>
      </c>
      <c r="X74" s="76">
        <f t="shared" si="52"/>
        <v>0</v>
      </c>
      <c r="Y74" s="76" t="str">
        <f t="shared" si="52"/>
        <v/>
      </c>
      <c r="Z74" s="76">
        <f t="shared" si="52"/>
        <v>0</v>
      </c>
      <c r="AA74" s="76">
        <f t="shared" si="52"/>
        <v>0</v>
      </c>
      <c r="AB74" s="76">
        <f t="shared" si="52"/>
        <v>0</v>
      </c>
    </row>
    <row r="75" spans="1:61" x14ac:dyDescent="0.2">
      <c r="A75" s="64" t="s">
        <v>298</v>
      </c>
      <c r="B75" s="76">
        <f t="shared" ref="B75:AB75" si="53">IFERROR(B34/AH34*100,"")</f>
        <v>9.4062316284538511E-2</v>
      </c>
      <c r="C75" s="76">
        <f t="shared" si="53"/>
        <v>0.11384335154826959</v>
      </c>
      <c r="D75" s="76">
        <f t="shared" si="53"/>
        <v>7.2939460247994164E-2</v>
      </c>
      <c r="E75" s="76" t="str">
        <f t="shared" si="53"/>
        <v/>
      </c>
      <c r="F75" s="76">
        <f t="shared" si="53"/>
        <v>7.7101002313030062E-2</v>
      </c>
      <c r="G75" s="76">
        <f t="shared" si="53"/>
        <v>0.14204545454545456</v>
      </c>
      <c r="H75" s="76">
        <f t="shared" si="53"/>
        <v>0</v>
      </c>
      <c r="I75" s="76" t="str">
        <f t="shared" si="53"/>
        <v/>
      </c>
      <c r="J75" s="76">
        <f t="shared" si="53"/>
        <v>0.15048908954100826</v>
      </c>
      <c r="K75" s="76">
        <f t="shared" si="53"/>
        <v>0.14367816091954022</v>
      </c>
      <c r="L75" s="76">
        <f t="shared" si="53"/>
        <v>0.15797788309636651</v>
      </c>
      <c r="M75" s="76" t="str">
        <f t="shared" si="53"/>
        <v/>
      </c>
      <c r="N75" s="76">
        <f t="shared" si="53"/>
        <v>0.12531328320802004</v>
      </c>
      <c r="O75" s="76">
        <f t="shared" si="53"/>
        <v>0.24125452352231602</v>
      </c>
      <c r="P75" s="76">
        <f t="shared" si="53"/>
        <v>0</v>
      </c>
      <c r="Q75" s="76" t="str">
        <f t="shared" si="53"/>
        <v/>
      </c>
      <c r="R75" s="76">
        <f t="shared" si="53"/>
        <v>0.12878300064391501</v>
      </c>
      <c r="S75" s="76">
        <f t="shared" si="53"/>
        <v>0.13020833333333331</v>
      </c>
      <c r="T75" s="76">
        <f t="shared" si="53"/>
        <v>0.12738853503184713</v>
      </c>
      <c r="U75" s="76" t="str">
        <f t="shared" si="53"/>
        <v/>
      </c>
      <c r="V75" s="76">
        <f t="shared" si="53"/>
        <v>7.2939460247994164E-2</v>
      </c>
      <c r="W75" s="76">
        <f t="shared" si="53"/>
        <v>0</v>
      </c>
      <c r="X75" s="76">
        <f t="shared" si="53"/>
        <v>0.15060240963855423</v>
      </c>
      <c r="Y75" s="76" t="str">
        <f t="shared" si="53"/>
        <v/>
      </c>
      <c r="Z75" s="76">
        <f t="shared" si="53"/>
        <v>0</v>
      </c>
      <c r="AA75" s="76">
        <f t="shared" si="53"/>
        <v>0</v>
      </c>
      <c r="AB75" s="76">
        <f t="shared" si="53"/>
        <v>0</v>
      </c>
    </row>
    <row r="76" spans="1:61" x14ac:dyDescent="0.2">
      <c r="A76" s="64" t="s">
        <v>299</v>
      </c>
      <c r="B76" s="76">
        <f t="shared" ref="B76:AB76" si="54">IFERROR(B35/AH35*100,"")</f>
        <v>6.4963187527067992E-2</v>
      </c>
      <c r="C76" s="76">
        <f t="shared" si="54"/>
        <v>0.11190376276402293</v>
      </c>
      <c r="D76" s="76">
        <f t="shared" si="54"/>
        <v>1.4914243102162566E-2</v>
      </c>
      <c r="E76" s="76" t="str">
        <f t="shared" si="54"/>
        <v/>
      </c>
      <c r="F76" s="76">
        <f t="shared" si="54"/>
        <v>4.5289855072463768E-2</v>
      </c>
      <c r="G76" s="76">
        <f t="shared" si="54"/>
        <v>8.6505190311418692E-2</v>
      </c>
      <c r="H76" s="76">
        <f t="shared" si="54"/>
        <v>0</v>
      </c>
      <c r="I76" s="76" t="str">
        <f t="shared" si="54"/>
        <v/>
      </c>
      <c r="J76" s="76">
        <f t="shared" si="54"/>
        <v>0.18083182640144665</v>
      </c>
      <c r="K76" s="76">
        <f t="shared" si="54"/>
        <v>0.26619343389529726</v>
      </c>
      <c r="L76" s="76">
        <f t="shared" si="54"/>
        <v>9.2165898617511524E-2</v>
      </c>
      <c r="M76" s="76" t="str">
        <f t="shared" si="54"/>
        <v/>
      </c>
      <c r="N76" s="76">
        <f t="shared" si="54"/>
        <v>3.844675124951942E-2</v>
      </c>
      <c r="O76" s="76">
        <f t="shared" si="54"/>
        <v>7.4404761904761904E-2</v>
      </c>
      <c r="P76" s="76">
        <f t="shared" si="54"/>
        <v>0</v>
      </c>
      <c r="Q76" s="76" t="str">
        <f t="shared" si="54"/>
        <v/>
      </c>
      <c r="R76" s="76">
        <f t="shared" si="54"/>
        <v>3.9968025579536368E-2</v>
      </c>
      <c r="S76" s="76">
        <f t="shared" si="54"/>
        <v>8.0385852090032156E-2</v>
      </c>
      <c r="T76" s="76">
        <f t="shared" si="54"/>
        <v>0</v>
      </c>
      <c r="U76" s="76" t="str">
        <f t="shared" si="54"/>
        <v/>
      </c>
      <c r="V76" s="76">
        <f t="shared" si="54"/>
        <v>9.5102234902520205E-2</v>
      </c>
      <c r="W76" s="76">
        <f t="shared" si="54"/>
        <v>0.18001800180018002</v>
      </c>
      <c r="X76" s="76">
        <f t="shared" si="54"/>
        <v>0</v>
      </c>
      <c r="Y76" s="76" t="str">
        <f t="shared" si="54"/>
        <v/>
      </c>
      <c r="Z76" s="76">
        <f t="shared" si="54"/>
        <v>0</v>
      </c>
      <c r="AA76" s="76">
        <f t="shared" si="54"/>
        <v>0</v>
      </c>
      <c r="AB76" s="76">
        <f t="shared" si="54"/>
        <v>0</v>
      </c>
    </row>
    <row r="77" spans="1:61" s="8" customFormat="1" x14ac:dyDescent="0.2">
      <c r="A77" s="35" t="s">
        <v>300</v>
      </c>
      <c r="B77" s="76">
        <f t="shared" ref="B77:AB77" si="55">IFERROR(B36/AH36*100,"")</f>
        <v>0.10673844440319286</v>
      </c>
      <c r="C77" s="76">
        <f t="shared" si="55"/>
        <v>0.13355889947466831</v>
      </c>
      <c r="D77" s="76">
        <f t="shared" si="55"/>
        <v>7.7541921101095285E-2</v>
      </c>
      <c r="E77" s="76" t="str">
        <f t="shared" si="55"/>
        <v/>
      </c>
      <c r="F77" s="76">
        <f t="shared" si="55"/>
        <v>0</v>
      </c>
      <c r="G77" s="76">
        <f t="shared" si="55"/>
        <v>0</v>
      </c>
      <c r="H77" s="76">
        <f t="shared" si="55"/>
        <v>0</v>
      </c>
      <c r="I77" s="76" t="str">
        <f t="shared" si="55"/>
        <v/>
      </c>
      <c r="J77" s="76">
        <f t="shared" si="55"/>
        <v>0.23557126030624262</v>
      </c>
      <c r="K77" s="76">
        <f t="shared" si="55"/>
        <v>0.29069767441860467</v>
      </c>
      <c r="L77" s="76">
        <f t="shared" si="55"/>
        <v>0.17899761336515513</v>
      </c>
      <c r="M77" s="76" t="str">
        <f t="shared" si="55"/>
        <v/>
      </c>
      <c r="N77" s="76">
        <f t="shared" si="55"/>
        <v>0.11737089201877934</v>
      </c>
      <c r="O77" s="76">
        <f t="shared" si="55"/>
        <v>0.13339261894175189</v>
      </c>
      <c r="P77" s="76">
        <f t="shared" si="55"/>
        <v>9.9453008453505715E-2</v>
      </c>
      <c r="Q77" s="76" t="str">
        <f t="shared" si="55"/>
        <v/>
      </c>
      <c r="R77" s="76">
        <f t="shared" si="55"/>
        <v>0.10349288486416559</v>
      </c>
      <c r="S77" s="76">
        <f t="shared" si="55"/>
        <v>0.19782393669634024</v>
      </c>
      <c r="T77" s="76">
        <f t="shared" si="55"/>
        <v>0</v>
      </c>
      <c r="U77" s="76" t="str">
        <f t="shared" si="55"/>
        <v/>
      </c>
      <c r="V77" s="76">
        <f t="shared" si="55"/>
        <v>0.15124016938898971</v>
      </c>
      <c r="W77" s="76">
        <f t="shared" si="55"/>
        <v>0.11614401858304298</v>
      </c>
      <c r="X77" s="76">
        <f t="shared" si="55"/>
        <v>0.18939393939393939</v>
      </c>
      <c r="Y77" s="76" t="str">
        <f t="shared" si="55"/>
        <v/>
      </c>
      <c r="Z77" s="196">
        <f t="shared" si="55"/>
        <v>2.983293556085919E-2</v>
      </c>
      <c r="AA77" s="76">
        <f t="shared" si="55"/>
        <v>5.6433408577878097E-2</v>
      </c>
      <c r="AB77" s="76">
        <f t="shared" si="55"/>
        <v>0</v>
      </c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</row>
    <row r="78" spans="1:61" s="8" customFormat="1" ht="13.5" thickBot="1" x14ac:dyDescent="0.25">
      <c r="A78" s="36" t="s">
        <v>301</v>
      </c>
      <c r="B78" s="97">
        <f t="shared" ref="B78:AB78" si="56">IFERROR(B37/AH37*100,"")</f>
        <v>0.21892103205629398</v>
      </c>
      <c r="C78" s="97">
        <f t="shared" si="56"/>
        <v>0.25806451612903225</v>
      </c>
      <c r="D78" s="97">
        <f t="shared" si="56"/>
        <v>0.17734784361144701</v>
      </c>
      <c r="E78" s="97" t="str">
        <f t="shared" si="56"/>
        <v/>
      </c>
      <c r="F78" s="97">
        <f t="shared" si="56"/>
        <v>7.4757039621230995E-2</v>
      </c>
      <c r="G78" s="97">
        <f t="shared" si="56"/>
        <v>0.14619883040935672</v>
      </c>
      <c r="H78" s="97">
        <f t="shared" si="56"/>
        <v>0</v>
      </c>
      <c r="I78" s="97" t="str">
        <f t="shared" si="56"/>
        <v/>
      </c>
      <c r="J78" s="97">
        <f t="shared" si="56"/>
        <v>0.48192771084337355</v>
      </c>
      <c r="K78" s="97">
        <f t="shared" si="56"/>
        <v>0.55581287633163501</v>
      </c>
      <c r="L78" s="97">
        <f t="shared" si="56"/>
        <v>0.4018081366147665</v>
      </c>
      <c r="M78" s="97" t="str">
        <f t="shared" si="56"/>
        <v/>
      </c>
      <c r="N78" s="97">
        <f t="shared" si="56"/>
        <v>0.16142050040355124</v>
      </c>
      <c r="O78" s="97">
        <f t="shared" si="56"/>
        <v>0.27142303218301667</v>
      </c>
      <c r="P78" s="97">
        <f t="shared" si="56"/>
        <v>4.2069835927639881E-2</v>
      </c>
      <c r="Q78" s="97" t="str">
        <f t="shared" si="56"/>
        <v/>
      </c>
      <c r="R78" s="97">
        <f t="shared" si="56"/>
        <v>0.15555555555555556</v>
      </c>
      <c r="S78" s="97">
        <f t="shared" si="56"/>
        <v>0.1294777729823047</v>
      </c>
      <c r="T78" s="97">
        <f t="shared" si="56"/>
        <v>0.18323408153916629</v>
      </c>
      <c r="U78" s="97" t="str">
        <f t="shared" si="56"/>
        <v/>
      </c>
      <c r="V78" s="97">
        <f t="shared" si="56"/>
        <v>0.14789253142716291</v>
      </c>
      <c r="W78" s="97">
        <f t="shared" si="56"/>
        <v>0.23980815347721821</v>
      </c>
      <c r="X78" s="97">
        <f t="shared" si="56"/>
        <v>5.0709939148073022E-2</v>
      </c>
      <c r="Y78" s="97" t="str">
        <f t="shared" si="56"/>
        <v/>
      </c>
      <c r="Z78" s="97">
        <f t="shared" si="56"/>
        <v>0.30737704918032788</v>
      </c>
      <c r="AA78" s="97">
        <f t="shared" si="56"/>
        <v>0.20171457387796271</v>
      </c>
      <c r="AB78" s="97">
        <f t="shared" si="56"/>
        <v>0.41644976574700676</v>
      </c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</row>
    <row r="79" spans="1:61" ht="15" x14ac:dyDescent="0.25">
      <c r="A79" s="134" t="s">
        <v>260</v>
      </c>
      <c r="B79" s="134"/>
      <c r="C79" s="134"/>
      <c r="D79" s="134"/>
      <c r="E79" s="134"/>
      <c r="F79" s="134"/>
      <c r="G79" s="134"/>
      <c r="H79" s="134"/>
      <c r="I79" s="134"/>
      <c r="J79" s="40"/>
      <c r="K79" s="40"/>
      <c r="L79" s="40"/>
      <c r="M79" s="40"/>
      <c r="N79" s="40"/>
      <c r="O79" s="19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</sheetData>
  <mergeCells count="26">
    <mergeCell ref="A47:A48"/>
    <mergeCell ref="B47:D47"/>
    <mergeCell ref="Z47:AB47"/>
    <mergeCell ref="F47:H47"/>
    <mergeCell ref="J47:L47"/>
    <mergeCell ref="N47:P47"/>
    <mergeCell ref="R47:T47"/>
    <mergeCell ref="V47:X47"/>
    <mergeCell ref="R6:T6"/>
    <mergeCell ref="V6:X6"/>
    <mergeCell ref="Z6:AB6"/>
    <mergeCell ref="A1:AB1"/>
    <mergeCell ref="A3:AB3"/>
    <mergeCell ref="A4:AB4"/>
    <mergeCell ref="A5:AB5"/>
    <mergeCell ref="A6:A7"/>
    <mergeCell ref="B6:D6"/>
    <mergeCell ref="F6:H6"/>
    <mergeCell ref="J6:L6"/>
    <mergeCell ref="N6:P6"/>
    <mergeCell ref="A2:AB2"/>
    <mergeCell ref="A42:AB42"/>
    <mergeCell ref="A44:AB44"/>
    <mergeCell ref="A45:AB45"/>
    <mergeCell ref="A46:AB46"/>
    <mergeCell ref="A43:AB43"/>
  </mergeCells>
  <hyperlinks>
    <hyperlink ref="AC1" location="'CONTENIDO-INDICE'!D5" display="Indice"/>
    <hyperlink ref="AC42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90" fitToHeight="2" orientation="landscape" r:id="rId1"/>
  <colBreaks count="1" manualBreakCount="1">
    <brk id="2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9"/>
  <sheetViews>
    <sheetView showGridLines="0" zoomScaleNormal="100" zoomScaleSheetLayoutView="100" workbookViewId="0">
      <selection activeCell="AF10" sqref="AF10"/>
    </sheetView>
  </sheetViews>
  <sheetFormatPr baseColWidth="10" defaultColWidth="1.7109375" defaultRowHeight="12.75" x14ac:dyDescent="0.25"/>
  <cols>
    <col min="1" max="1" width="16.5703125" style="1" bestFit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1.7109375" style="1" customWidth="1"/>
    <col min="6" max="6" width="6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6.57031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6.57031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6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29" width="7.85546875" style="1" bestFit="1" customWidth="1"/>
    <col min="30" max="30" width="11.42578125" style="17" customWidth="1"/>
    <col min="31" max="33" width="7.85546875" style="17" customWidth="1"/>
    <col min="34" max="35" width="8.5703125" style="37" hidden="1" customWidth="1"/>
    <col min="36" max="36" width="6.85546875" style="37" hidden="1" customWidth="1"/>
    <col min="37" max="37" width="1.140625" style="37" hidden="1" customWidth="1"/>
    <col min="38" max="40" width="5.28515625" style="37" hidden="1" customWidth="1"/>
    <col min="41" max="41" width="1.140625" style="37" hidden="1" customWidth="1"/>
    <col min="42" max="44" width="5.28515625" style="37" hidden="1" customWidth="1"/>
    <col min="45" max="45" width="1.140625" style="37" hidden="1" customWidth="1"/>
    <col min="46" max="48" width="5.28515625" style="37" hidden="1" customWidth="1"/>
    <col min="49" max="49" width="1.140625" style="37" hidden="1" customWidth="1"/>
    <col min="50" max="52" width="5.28515625" style="37" hidden="1" customWidth="1"/>
    <col min="53" max="53" width="1.140625" style="37" hidden="1" customWidth="1"/>
    <col min="54" max="56" width="5.28515625" style="37" hidden="1" customWidth="1"/>
    <col min="57" max="57" width="1.140625" style="37" hidden="1" customWidth="1"/>
    <col min="58" max="58" width="5.28515625" style="37" hidden="1" customWidth="1"/>
    <col min="59" max="60" width="4.42578125" style="37" hidden="1" customWidth="1"/>
    <col min="61" max="63" width="1.7109375" style="1" customWidth="1"/>
    <col min="64" max="202" width="11.42578125" style="1" customWidth="1"/>
    <col min="203" max="203" width="22.7109375" style="1" customWidth="1"/>
    <col min="204" max="204" width="7.28515625" style="1" customWidth="1"/>
    <col min="205" max="205" width="6.85546875" style="1" customWidth="1"/>
    <col min="206" max="206" width="6" style="1" bestFit="1" customWidth="1"/>
    <col min="207" max="207" width="1.7109375" style="1" customWidth="1"/>
    <col min="208" max="208" width="6" style="1" bestFit="1" customWidth="1"/>
    <col min="209" max="210" width="5.42578125" style="1" customWidth="1"/>
    <col min="211" max="211" width="1.7109375" style="1" customWidth="1"/>
    <col min="212" max="214" width="5.140625" style="1" customWidth="1"/>
    <col min="215" max="215" width="1.7109375" style="1" customWidth="1"/>
    <col min="216" max="218" width="4.7109375" style="1" customWidth="1"/>
    <col min="219" max="219" width="1.7109375" style="1" customWidth="1"/>
    <col min="220" max="222" width="4.7109375" style="1" customWidth="1"/>
    <col min="223" max="223" width="1.7109375" style="1" customWidth="1"/>
    <col min="224" max="226" width="4.7109375" style="1" customWidth="1"/>
    <col min="227" max="227" width="1.7109375" style="1" customWidth="1"/>
    <col min="228" max="228" width="4.85546875" style="1" bestFit="1" customWidth="1"/>
    <col min="229" max="229" width="4" style="1" customWidth="1"/>
    <col min="230" max="230" width="5" style="1" customWidth="1"/>
    <col min="231" max="231" width="11.42578125" style="1" customWidth="1"/>
    <col min="232" max="232" width="12.42578125" style="1" customWidth="1"/>
    <col min="233" max="233" width="10.85546875" style="1" customWidth="1"/>
    <col min="234" max="235" width="6.140625" style="1" customWidth="1"/>
    <col min="236" max="236" width="1.7109375" style="1" customWidth="1"/>
    <col min="237" max="237" width="6" style="1" customWidth="1"/>
    <col min="238" max="239" width="5.28515625" style="1" customWidth="1"/>
    <col min="240" max="240" width="1.7109375" style="1" customWidth="1"/>
    <col min="241" max="243" width="5.28515625" style="1" customWidth="1"/>
    <col min="244" max="244" width="1.7109375" style="1" customWidth="1"/>
    <col min="245" max="247" width="5.28515625" style="1" customWidth="1"/>
    <col min="248" max="248" width="1.7109375" style="1" customWidth="1"/>
    <col min="249" max="251" width="5.28515625" style="1" customWidth="1"/>
    <col min="252" max="252" width="1.7109375" style="1" customWidth="1"/>
    <col min="253" max="255" width="5.28515625" style="1" customWidth="1"/>
    <col min="256" max="16384" width="1.7109375" style="1"/>
  </cols>
  <sheetData>
    <row r="1" spans="1:60" s="112" customFormat="1" ht="16.5" thickBot="1" x14ac:dyDescent="0.3">
      <c r="A1" s="234" t="s">
        <v>91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110" t="s">
        <v>158</v>
      </c>
      <c r="AD1" s="116"/>
      <c r="AE1" s="114"/>
      <c r="AF1" s="114"/>
      <c r="AG1" s="114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</row>
    <row r="2" spans="1:60" s="112" customFormat="1" ht="15.75" x14ac:dyDescent="0.25">
      <c r="A2" s="234" t="s">
        <v>67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D2" s="116"/>
      <c r="AE2" s="116"/>
      <c r="AF2" s="116"/>
      <c r="AG2" s="116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</row>
    <row r="3" spans="1:60" s="112" customFormat="1" ht="15.75" x14ac:dyDescent="0.25">
      <c r="A3" s="234" t="s">
        <v>362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D3" s="116"/>
      <c r="AE3" s="116"/>
      <c r="AF3" s="116"/>
      <c r="AG3" s="116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</row>
    <row r="4" spans="1:60" s="112" customFormat="1" ht="16.5" thickBot="1" x14ac:dyDescent="0.3">
      <c r="A4" s="234" t="s">
        <v>205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D4" s="116"/>
      <c r="AE4" s="116"/>
      <c r="AF4" s="116"/>
      <c r="AG4" s="116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</row>
    <row r="5" spans="1:60" ht="18" customHeight="1" x14ac:dyDescent="0.2">
      <c r="A5" s="236" t="s">
        <v>332</v>
      </c>
      <c r="B5" s="238" t="s">
        <v>9</v>
      </c>
      <c r="C5" s="238"/>
      <c r="D5" s="238"/>
      <c r="E5" s="180"/>
      <c r="F5" s="238" t="s">
        <v>19</v>
      </c>
      <c r="G5" s="238"/>
      <c r="H5" s="238"/>
      <c r="I5" s="180"/>
      <c r="J5" s="238" t="s">
        <v>20</v>
      </c>
      <c r="K5" s="238"/>
      <c r="L5" s="238"/>
      <c r="M5" s="180"/>
      <c r="N5" s="238" t="s">
        <v>21</v>
      </c>
      <c r="O5" s="238"/>
      <c r="P5" s="238"/>
      <c r="Q5" s="180"/>
      <c r="R5" s="238" t="s">
        <v>22</v>
      </c>
      <c r="S5" s="238"/>
      <c r="T5" s="238"/>
      <c r="U5" s="180"/>
      <c r="V5" s="238" t="s">
        <v>23</v>
      </c>
      <c r="W5" s="238"/>
      <c r="X5" s="238"/>
      <c r="Y5" s="180"/>
      <c r="Z5" s="238" t="s">
        <v>24</v>
      </c>
      <c r="AA5" s="238"/>
      <c r="AB5" s="238"/>
      <c r="AC5" s="45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27" customHeight="1" thickBot="1" x14ac:dyDescent="0.25">
      <c r="A6" s="237"/>
      <c r="B6" s="181" t="s">
        <v>9</v>
      </c>
      <c r="C6" s="182" t="s">
        <v>333</v>
      </c>
      <c r="D6" s="182" t="s">
        <v>334</v>
      </c>
      <c r="E6" s="181"/>
      <c r="F6" s="181" t="s">
        <v>9</v>
      </c>
      <c r="G6" s="182" t="s">
        <v>333</v>
      </c>
      <c r="H6" s="182" t="s">
        <v>334</v>
      </c>
      <c r="I6" s="181"/>
      <c r="J6" s="181" t="s">
        <v>9</v>
      </c>
      <c r="K6" s="182" t="s">
        <v>333</v>
      </c>
      <c r="L6" s="182" t="s">
        <v>334</v>
      </c>
      <c r="M6" s="181"/>
      <c r="N6" s="181" t="s">
        <v>9</v>
      </c>
      <c r="O6" s="182" t="s">
        <v>333</v>
      </c>
      <c r="P6" s="182" t="s">
        <v>334</v>
      </c>
      <c r="Q6" s="181"/>
      <c r="R6" s="181" t="s">
        <v>9</v>
      </c>
      <c r="S6" s="182" t="s">
        <v>333</v>
      </c>
      <c r="T6" s="182" t="s">
        <v>334</v>
      </c>
      <c r="U6" s="181"/>
      <c r="V6" s="181" t="s">
        <v>9</v>
      </c>
      <c r="W6" s="182" t="s">
        <v>333</v>
      </c>
      <c r="X6" s="182" t="s">
        <v>334</v>
      </c>
      <c r="Y6" s="181"/>
      <c r="Z6" s="181" t="s">
        <v>9</v>
      </c>
      <c r="AA6" s="182" t="s">
        <v>333</v>
      </c>
      <c r="AB6" s="182" t="s">
        <v>334</v>
      </c>
      <c r="AC6" s="4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x14ac:dyDescent="0.2">
      <c r="A7" s="135"/>
      <c r="B7" s="109"/>
      <c r="C7" s="117"/>
      <c r="D7" s="117"/>
      <c r="E7" s="109"/>
      <c r="F7" s="109"/>
      <c r="G7" s="117"/>
      <c r="H7" s="117"/>
      <c r="I7" s="109"/>
      <c r="J7" s="109"/>
      <c r="K7" s="117"/>
      <c r="L7" s="117"/>
      <c r="M7" s="109"/>
      <c r="N7" s="109"/>
      <c r="O7" s="117"/>
      <c r="P7" s="117"/>
      <c r="Q7" s="109"/>
      <c r="R7" s="109"/>
      <c r="S7" s="117"/>
      <c r="T7" s="117"/>
      <c r="U7" s="109"/>
      <c r="V7" s="109"/>
      <c r="W7" s="117"/>
      <c r="X7" s="117"/>
      <c r="Y7" s="109"/>
      <c r="Z7" s="109"/>
      <c r="AA7" s="117"/>
      <c r="AB7" s="117"/>
      <c r="AC7" s="45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5">
      <c r="A8" s="235" t="s">
        <v>4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17"/>
    </row>
    <row r="9" spans="1:60" x14ac:dyDescent="0.25">
      <c r="A9" s="46" t="s">
        <v>9</v>
      </c>
      <c r="B9" s="47">
        <v>7150</v>
      </c>
      <c r="C9" s="47">
        <v>4117</v>
      </c>
      <c r="D9" s="47">
        <v>3033</v>
      </c>
      <c r="E9" s="47"/>
      <c r="F9" s="47">
        <v>1882</v>
      </c>
      <c r="G9" s="47">
        <v>1102</v>
      </c>
      <c r="H9" s="47">
        <v>780</v>
      </c>
      <c r="I9" s="47"/>
      <c r="J9" s="47">
        <v>1624</v>
      </c>
      <c r="K9" s="47">
        <v>918</v>
      </c>
      <c r="L9" s="47">
        <v>706</v>
      </c>
      <c r="M9" s="47"/>
      <c r="N9" s="47">
        <v>1384</v>
      </c>
      <c r="O9" s="47">
        <v>810</v>
      </c>
      <c r="P9" s="47">
        <v>574</v>
      </c>
      <c r="Q9" s="47"/>
      <c r="R9" s="47">
        <v>1357</v>
      </c>
      <c r="S9" s="47">
        <v>811</v>
      </c>
      <c r="T9" s="47">
        <v>546</v>
      </c>
      <c r="U9" s="47"/>
      <c r="V9" s="47">
        <v>831</v>
      </c>
      <c r="W9" s="47">
        <v>438</v>
      </c>
      <c r="X9" s="47">
        <v>393</v>
      </c>
      <c r="Y9" s="47"/>
      <c r="Z9" s="47">
        <v>72</v>
      </c>
      <c r="AA9" s="47">
        <v>38</v>
      </c>
      <c r="AB9" s="47">
        <v>34</v>
      </c>
      <c r="AC9" s="13"/>
      <c r="AD9" s="13"/>
      <c r="AE9" s="13"/>
      <c r="AF9" s="13"/>
      <c r="AG9" s="13"/>
      <c r="AH9" s="87">
        <f>+AH14+AH19</f>
        <v>411532</v>
      </c>
      <c r="AI9" s="87">
        <f t="shared" ref="AI9:AJ9" si="0">+AI14+AI19</f>
        <v>202285</v>
      </c>
      <c r="AJ9" s="87">
        <f t="shared" si="0"/>
        <v>209247</v>
      </c>
      <c r="AK9" s="87"/>
      <c r="AL9" s="87">
        <f>+AL14+AL19</f>
        <v>78728</v>
      </c>
      <c r="AM9" s="87">
        <f t="shared" ref="AM9:AN9" si="1">+AM14+AM19</f>
        <v>39709</v>
      </c>
      <c r="AN9" s="87">
        <f t="shared" si="1"/>
        <v>39019</v>
      </c>
      <c r="AO9" s="87"/>
      <c r="AP9" s="87">
        <f>+AP14+AP19</f>
        <v>79434</v>
      </c>
      <c r="AQ9" s="87">
        <f t="shared" ref="AQ9:AR9" si="2">+AQ14+AQ19</f>
        <v>40510</v>
      </c>
      <c r="AR9" s="87">
        <f t="shared" si="2"/>
        <v>38924</v>
      </c>
      <c r="AS9" s="87"/>
      <c r="AT9" s="87">
        <f>+AT14+AT19</f>
        <v>73651</v>
      </c>
      <c r="AU9" s="87">
        <f t="shared" ref="AU9:AV9" si="3">+AU14+AU19</f>
        <v>36895</v>
      </c>
      <c r="AV9" s="87">
        <f t="shared" si="3"/>
        <v>36756</v>
      </c>
      <c r="AW9" s="87"/>
      <c r="AX9" s="87">
        <f>+AX14+AX19</f>
        <v>83585</v>
      </c>
      <c r="AY9" s="87">
        <f t="shared" ref="AY9:AZ9" si="4">+AY14+AY19</f>
        <v>39930</v>
      </c>
      <c r="AZ9" s="87">
        <f t="shared" si="4"/>
        <v>43655</v>
      </c>
      <c r="BA9" s="87"/>
      <c r="BB9" s="87">
        <f>+BB14+BB19</f>
        <v>75857</v>
      </c>
      <c r="BC9" s="87">
        <f t="shared" ref="BC9:BD9" si="5">+BC14+BC19</f>
        <v>36199</v>
      </c>
      <c r="BD9" s="87">
        <f t="shared" si="5"/>
        <v>39658</v>
      </c>
      <c r="BE9" s="87"/>
      <c r="BF9" s="87">
        <f>+BF14+BF19</f>
        <v>20277</v>
      </c>
      <c r="BG9" s="87">
        <f t="shared" ref="BG9:BH9" si="6">+BG14+BG19</f>
        <v>9042</v>
      </c>
      <c r="BH9" s="87">
        <f t="shared" si="6"/>
        <v>11235</v>
      </c>
    </row>
    <row r="10" spans="1:60" x14ac:dyDescent="0.25">
      <c r="A10" s="48" t="s">
        <v>27</v>
      </c>
      <c r="B10" s="41">
        <v>6992</v>
      </c>
      <c r="C10" s="41">
        <v>3991</v>
      </c>
      <c r="D10" s="41">
        <v>3001</v>
      </c>
      <c r="E10" s="41"/>
      <c r="F10" s="41">
        <v>1845</v>
      </c>
      <c r="G10" s="41">
        <v>1073</v>
      </c>
      <c r="H10" s="41">
        <v>772</v>
      </c>
      <c r="I10" s="41"/>
      <c r="J10" s="41">
        <v>1603</v>
      </c>
      <c r="K10" s="41">
        <v>899</v>
      </c>
      <c r="L10" s="41">
        <v>704</v>
      </c>
      <c r="M10" s="41"/>
      <c r="N10" s="41">
        <v>1356</v>
      </c>
      <c r="O10" s="41">
        <v>792</v>
      </c>
      <c r="P10" s="41">
        <v>564</v>
      </c>
      <c r="Q10" s="41"/>
      <c r="R10" s="41">
        <v>1304</v>
      </c>
      <c r="S10" s="41">
        <v>769</v>
      </c>
      <c r="T10" s="41">
        <v>535</v>
      </c>
      <c r="U10" s="41"/>
      <c r="V10" s="41">
        <v>813</v>
      </c>
      <c r="W10" s="41">
        <v>421</v>
      </c>
      <c r="X10" s="41">
        <v>392</v>
      </c>
      <c r="Y10" s="41"/>
      <c r="Z10" s="41">
        <v>71</v>
      </c>
      <c r="AA10" s="41">
        <v>37</v>
      </c>
      <c r="AB10" s="41">
        <v>34</v>
      </c>
      <c r="AC10" s="13"/>
      <c r="AD10" s="13"/>
      <c r="AE10" s="13"/>
      <c r="AF10" s="13"/>
      <c r="AG10" s="13"/>
      <c r="AH10" s="88">
        <f>+AH15+AH20</f>
        <v>371919</v>
      </c>
      <c r="AI10" s="88">
        <f t="shared" ref="AI10:AJ10" si="7">+AI15+AI20</f>
        <v>182247</v>
      </c>
      <c r="AJ10" s="88">
        <f t="shared" si="7"/>
        <v>189672</v>
      </c>
      <c r="AK10" s="88"/>
      <c r="AL10" s="88">
        <f>+AL15+AL20</f>
        <v>70761</v>
      </c>
      <c r="AM10" s="88">
        <f t="shared" ref="AM10:AN10" si="8">+AM15+AM20</f>
        <v>35681</v>
      </c>
      <c r="AN10" s="88">
        <f t="shared" si="8"/>
        <v>35080</v>
      </c>
      <c r="AO10" s="88"/>
      <c r="AP10" s="88">
        <f>+AP15+AP20</f>
        <v>71795</v>
      </c>
      <c r="AQ10" s="88">
        <f t="shared" ref="AQ10:AR10" si="9">+AQ15+AQ20</f>
        <v>36639</v>
      </c>
      <c r="AR10" s="88">
        <f t="shared" si="9"/>
        <v>35156</v>
      </c>
      <c r="AS10" s="88"/>
      <c r="AT10" s="88">
        <f>+AT15+AT20</f>
        <v>66131</v>
      </c>
      <c r="AU10" s="88">
        <f t="shared" ref="AU10:AV10" si="10">+AU15+AU20</f>
        <v>33076</v>
      </c>
      <c r="AV10" s="88">
        <f t="shared" si="10"/>
        <v>33055</v>
      </c>
      <c r="AW10" s="88"/>
      <c r="AX10" s="88">
        <f>+AX15+AX20</f>
        <v>75927</v>
      </c>
      <c r="AY10" s="88">
        <f t="shared" ref="AY10:AZ10" si="11">+AY15+AY20</f>
        <v>36034</v>
      </c>
      <c r="AZ10" s="88">
        <f t="shared" si="11"/>
        <v>39893</v>
      </c>
      <c r="BA10" s="88"/>
      <c r="BB10" s="88">
        <f>+BB15+BB20</f>
        <v>68325</v>
      </c>
      <c r="BC10" s="88">
        <f t="shared" ref="BC10:BD10" si="12">+BC15+BC20</f>
        <v>32432</v>
      </c>
      <c r="BD10" s="88">
        <f t="shared" si="12"/>
        <v>35893</v>
      </c>
      <c r="BE10" s="88"/>
      <c r="BF10" s="88">
        <f>+BF15+BF20</f>
        <v>18980</v>
      </c>
      <c r="BG10" s="88">
        <f t="shared" ref="BG10:BH10" si="13">+BG15+BG20</f>
        <v>8385</v>
      </c>
      <c r="BH10" s="88">
        <f t="shared" si="13"/>
        <v>10595</v>
      </c>
    </row>
    <row r="11" spans="1:60" x14ac:dyDescent="0.25">
      <c r="A11" s="48" t="s">
        <v>28</v>
      </c>
      <c r="B11" s="41">
        <v>59</v>
      </c>
      <c r="C11" s="41">
        <v>40</v>
      </c>
      <c r="D11" s="41">
        <v>19</v>
      </c>
      <c r="E11" s="41"/>
      <c r="F11" s="41">
        <v>17</v>
      </c>
      <c r="G11" s="41">
        <v>11</v>
      </c>
      <c r="H11" s="41">
        <v>6</v>
      </c>
      <c r="I11" s="41"/>
      <c r="J11" s="41">
        <v>8</v>
      </c>
      <c r="K11" s="41">
        <v>7</v>
      </c>
      <c r="L11" s="41">
        <v>1</v>
      </c>
      <c r="M11" s="41"/>
      <c r="N11" s="41">
        <v>26</v>
      </c>
      <c r="O11" s="41">
        <v>16</v>
      </c>
      <c r="P11" s="41">
        <v>10</v>
      </c>
      <c r="Q11" s="41"/>
      <c r="R11" s="41">
        <v>5</v>
      </c>
      <c r="S11" s="41">
        <v>3</v>
      </c>
      <c r="T11" s="41">
        <v>2</v>
      </c>
      <c r="U11" s="41"/>
      <c r="V11" s="41">
        <v>3</v>
      </c>
      <c r="W11" s="41">
        <v>3</v>
      </c>
      <c r="X11" s="41">
        <v>0</v>
      </c>
      <c r="Y11" s="41"/>
      <c r="Z11" s="41">
        <v>0</v>
      </c>
      <c r="AA11" s="41">
        <v>0</v>
      </c>
      <c r="AB11" s="41">
        <v>0</v>
      </c>
      <c r="AC11" s="13"/>
      <c r="AD11" s="13"/>
      <c r="AE11" s="13"/>
      <c r="AF11" s="13"/>
      <c r="AG11" s="13"/>
      <c r="AH11" s="88">
        <f>+AH16+AH21</f>
        <v>27255</v>
      </c>
      <c r="AI11" s="88">
        <f t="shared" ref="AI11:AJ11" si="14">+AI16+AI21</f>
        <v>13794</v>
      </c>
      <c r="AJ11" s="88">
        <f t="shared" si="14"/>
        <v>13461</v>
      </c>
      <c r="AK11" s="88"/>
      <c r="AL11" s="88">
        <f>+AL16+AL21</f>
        <v>5599</v>
      </c>
      <c r="AM11" s="88">
        <f t="shared" ref="AM11:AN11" si="15">+AM16+AM21</f>
        <v>2838</v>
      </c>
      <c r="AN11" s="88">
        <f t="shared" si="15"/>
        <v>2761</v>
      </c>
      <c r="AO11" s="88"/>
      <c r="AP11" s="88">
        <f>+AP16+AP21</f>
        <v>5321</v>
      </c>
      <c r="AQ11" s="88">
        <f t="shared" ref="AQ11:AR11" si="16">+AQ16+AQ21</f>
        <v>2682</v>
      </c>
      <c r="AR11" s="88">
        <f t="shared" si="16"/>
        <v>2639</v>
      </c>
      <c r="AS11" s="88"/>
      <c r="AT11" s="88">
        <f>+AT16+AT21</f>
        <v>5329</v>
      </c>
      <c r="AU11" s="88">
        <f t="shared" ref="AU11:AV11" si="17">+AU16+AU21</f>
        <v>2734</v>
      </c>
      <c r="AV11" s="88">
        <f t="shared" si="17"/>
        <v>2595</v>
      </c>
      <c r="AW11" s="88"/>
      <c r="AX11" s="88">
        <f>+AX16+AX21</f>
        <v>5091</v>
      </c>
      <c r="AY11" s="88">
        <f t="shared" ref="AY11:AZ11" si="18">+AY16+AY21</f>
        <v>2580</v>
      </c>
      <c r="AZ11" s="88">
        <f t="shared" si="18"/>
        <v>2511</v>
      </c>
      <c r="BA11" s="88"/>
      <c r="BB11" s="88">
        <f>+BB16+BB21</f>
        <v>5247</v>
      </c>
      <c r="BC11" s="88">
        <f t="shared" ref="BC11:BD11" si="19">+BC16+BC21</f>
        <v>2636</v>
      </c>
      <c r="BD11" s="88">
        <f t="shared" si="19"/>
        <v>2611</v>
      </c>
      <c r="BE11" s="88"/>
      <c r="BF11" s="88">
        <f>+BF16+BF21</f>
        <v>668</v>
      </c>
      <c r="BG11" s="88">
        <f t="shared" ref="BG11:BH11" si="20">+BG16+BG21</f>
        <v>324</v>
      </c>
      <c r="BH11" s="88">
        <f t="shared" si="20"/>
        <v>344</v>
      </c>
    </row>
    <row r="12" spans="1:60" x14ac:dyDescent="0.25">
      <c r="A12" s="49" t="s">
        <v>79</v>
      </c>
      <c r="B12" s="41">
        <v>99</v>
      </c>
      <c r="C12" s="41">
        <v>86</v>
      </c>
      <c r="D12" s="41">
        <v>13</v>
      </c>
      <c r="E12" s="41"/>
      <c r="F12" s="41">
        <v>20</v>
      </c>
      <c r="G12" s="41">
        <v>18</v>
      </c>
      <c r="H12" s="41">
        <v>2</v>
      </c>
      <c r="I12" s="41"/>
      <c r="J12" s="41">
        <v>13</v>
      </c>
      <c r="K12" s="41">
        <v>12</v>
      </c>
      <c r="L12" s="41">
        <v>1</v>
      </c>
      <c r="M12" s="41"/>
      <c r="N12" s="41">
        <v>2</v>
      </c>
      <c r="O12" s="41">
        <v>2</v>
      </c>
      <c r="P12" s="41">
        <v>0</v>
      </c>
      <c r="Q12" s="41"/>
      <c r="R12" s="41">
        <v>48</v>
      </c>
      <c r="S12" s="41">
        <v>39</v>
      </c>
      <c r="T12" s="41">
        <v>9</v>
      </c>
      <c r="U12" s="41"/>
      <c r="V12" s="41">
        <v>15</v>
      </c>
      <c r="W12" s="41">
        <v>14</v>
      </c>
      <c r="X12" s="41">
        <v>1</v>
      </c>
      <c r="Y12" s="41"/>
      <c r="Z12" s="41">
        <v>1</v>
      </c>
      <c r="AA12" s="41">
        <v>1</v>
      </c>
      <c r="AB12" s="41">
        <v>0</v>
      </c>
      <c r="AC12" s="13"/>
      <c r="AD12" s="13"/>
      <c r="AE12" s="13"/>
      <c r="AF12" s="13"/>
      <c r="AG12" s="13"/>
      <c r="AH12" s="88">
        <f>+AH17</f>
        <v>12358</v>
      </c>
      <c r="AI12" s="88">
        <f t="shared" ref="AI12:AJ12" si="21">+AI17</f>
        <v>6244</v>
      </c>
      <c r="AJ12" s="88">
        <f t="shared" si="21"/>
        <v>6114</v>
      </c>
      <c r="AK12" s="88"/>
      <c r="AL12" s="88">
        <f>+AL17</f>
        <v>2368</v>
      </c>
      <c r="AM12" s="88">
        <f t="shared" ref="AM12:AN12" si="22">+AM17</f>
        <v>1190</v>
      </c>
      <c r="AN12" s="88">
        <f t="shared" si="22"/>
        <v>1178</v>
      </c>
      <c r="AO12" s="88"/>
      <c r="AP12" s="88">
        <f>+AP17</f>
        <v>2318</v>
      </c>
      <c r="AQ12" s="88">
        <f t="shared" ref="AQ12:AR12" si="23">+AQ17</f>
        <v>1189</v>
      </c>
      <c r="AR12" s="88">
        <f t="shared" si="23"/>
        <v>1129</v>
      </c>
      <c r="AS12" s="88"/>
      <c r="AT12" s="88">
        <f>+AT17</f>
        <v>2191</v>
      </c>
      <c r="AU12" s="88">
        <f t="shared" ref="AU12:AV12" si="24">+AU17</f>
        <v>1085</v>
      </c>
      <c r="AV12" s="88">
        <f t="shared" si="24"/>
        <v>1106</v>
      </c>
      <c r="AW12" s="88"/>
      <c r="AX12" s="88">
        <f>+AX17</f>
        <v>2567</v>
      </c>
      <c r="AY12" s="88">
        <f t="shared" ref="AY12:AZ12" si="25">+AY17</f>
        <v>1316</v>
      </c>
      <c r="AZ12" s="88">
        <f t="shared" si="25"/>
        <v>1251</v>
      </c>
      <c r="BA12" s="88"/>
      <c r="BB12" s="88">
        <f>+BB17</f>
        <v>2285</v>
      </c>
      <c r="BC12" s="88">
        <f t="shared" ref="BC12:BD12" si="26">+BC17</f>
        <v>1131</v>
      </c>
      <c r="BD12" s="88">
        <f t="shared" si="26"/>
        <v>1154</v>
      </c>
      <c r="BE12" s="88"/>
      <c r="BF12" s="88">
        <f>+BF17</f>
        <v>629</v>
      </c>
      <c r="BG12" s="88">
        <f t="shared" ref="BG12:BH12" si="27">+BG17</f>
        <v>333</v>
      </c>
      <c r="BH12" s="88">
        <f t="shared" si="27"/>
        <v>296</v>
      </c>
    </row>
    <row r="13" spans="1:60" x14ac:dyDescent="0.25">
      <c r="A13" s="6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78"/>
      <c r="AD13" s="78"/>
      <c r="AE13" s="78"/>
      <c r="AF13" s="78"/>
      <c r="AG13" s="78"/>
      <c r="AH13" s="79"/>
      <c r="AI13" s="79"/>
    </row>
    <row r="14" spans="1:60" x14ac:dyDescent="0.25">
      <c r="A14" s="6" t="s">
        <v>29</v>
      </c>
      <c r="B14" s="47">
        <v>5952</v>
      </c>
      <c r="C14" s="47">
        <v>3412</v>
      </c>
      <c r="D14" s="47">
        <v>2540</v>
      </c>
      <c r="E14" s="47"/>
      <c r="F14" s="47">
        <v>1581</v>
      </c>
      <c r="G14" s="47">
        <v>912</v>
      </c>
      <c r="H14" s="47">
        <v>669</v>
      </c>
      <c r="I14" s="47"/>
      <c r="J14" s="47">
        <v>1353</v>
      </c>
      <c r="K14" s="47">
        <v>764</v>
      </c>
      <c r="L14" s="47">
        <v>589</v>
      </c>
      <c r="M14" s="47"/>
      <c r="N14" s="47">
        <v>1150</v>
      </c>
      <c r="O14" s="47">
        <v>654</v>
      </c>
      <c r="P14" s="47">
        <v>496</v>
      </c>
      <c r="Q14" s="47"/>
      <c r="R14" s="47">
        <v>1108</v>
      </c>
      <c r="S14" s="47">
        <v>675</v>
      </c>
      <c r="T14" s="47">
        <v>433</v>
      </c>
      <c r="U14" s="47"/>
      <c r="V14" s="47">
        <v>712</v>
      </c>
      <c r="W14" s="47">
        <v>382</v>
      </c>
      <c r="X14" s="47">
        <v>330</v>
      </c>
      <c r="Y14" s="47"/>
      <c r="Z14" s="47">
        <v>48</v>
      </c>
      <c r="AA14" s="47">
        <v>25</v>
      </c>
      <c r="AB14" s="47">
        <v>23</v>
      </c>
      <c r="AC14" s="18"/>
      <c r="AD14" s="18"/>
      <c r="AE14" s="18"/>
      <c r="AF14" s="18"/>
      <c r="AG14" s="18"/>
      <c r="AH14" s="39">
        <v>309898</v>
      </c>
      <c r="AI14" s="79">
        <v>151964</v>
      </c>
      <c r="AJ14" s="37">
        <v>157934</v>
      </c>
      <c r="AL14" s="37">
        <v>58509</v>
      </c>
      <c r="AM14" s="37">
        <v>29519</v>
      </c>
      <c r="AN14" s="37">
        <v>28990</v>
      </c>
      <c r="AP14" s="37">
        <v>59245</v>
      </c>
      <c r="AQ14" s="37">
        <v>30161</v>
      </c>
      <c r="AR14" s="37">
        <v>29084</v>
      </c>
      <c r="AT14" s="37">
        <v>55473</v>
      </c>
      <c r="AU14" s="37">
        <v>27823</v>
      </c>
      <c r="AV14" s="37">
        <v>27650</v>
      </c>
      <c r="AX14" s="37">
        <v>63467</v>
      </c>
      <c r="AY14" s="37">
        <v>30151</v>
      </c>
      <c r="AZ14" s="37">
        <v>33316</v>
      </c>
      <c r="BB14" s="37">
        <v>58260</v>
      </c>
      <c r="BC14" s="37">
        <v>27713</v>
      </c>
      <c r="BD14" s="37">
        <v>30547</v>
      </c>
      <c r="BF14" s="37">
        <v>14944</v>
      </c>
      <c r="BG14" s="37">
        <v>6597</v>
      </c>
      <c r="BH14" s="37">
        <v>8347</v>
      </c>
    </row>
    <row r="15" spans="1:60" x14ac:dyDescent="0.2">
      <c r="A15" s="48" t="s">
        <v>27</v>
      </c>
      <c r="B15" s="90">
        <v>5795</v>
      </c>
      <c r="C15" s="90">
        <v>3287</v>
      </c>
      <c r="D15" s="90">
        <v>2508</v>
      </c>
      <c r="E15" s="90"/>
      <c r="F15" s="90">
        <v>1544</v>
      </c>
      <c r="G15" s="90">
        <v>883</v>
      </c>
      <c r="H15" s="90">
        <v>661</v>
      </c>
      <c r="I15" s="90"/>
      <c r="J15" s="90">
        <v>1332</v>
      </c>
      <c r="K15" s="90">
        <v>745</v>
      </c>
      <c r="L15" s="90">
        <v>587</v>
      </c>
      <c r="M15" s="90"/>
      <c r="N15" s="90">
        <v>1123</v>
      </c>
      <c r="O15" s="90">
        <v>637</v>
      </c>
      <c r="P15" s="90">
        <v>486</v>
      </c>
      <c r="Q15" s="90"/>
      <c r="R15" s="90">
        <v>1055</v>
      </c>
      <c r="S15" s="90">
        <v>633</v>
      </c>
      <c r="T15" s="90">
        <v>422</v>
      </c>
      <c r="U15" s="90"/>
      <c r="V15" s="90">
        <v>694</v>
      </c>
      <c r="W15" s="90">
        <v>365</v>
      </c>
      <c r="X15" s="90">
        <v>329</v>
      </c>
      <c r="Y15" s="90"/>
      <c r="Z15" s="90">
        <v>47</v>
      </c>
      <c r="AA15" s="90">
        <v>24</v>
      </c>
      <c r="AB15" s="90">
        <v>23</v>
      </c>
      <c r="AC15" s="12"/>
      <c r="AD15" s="18"/>
      <c r="AE15" s="18"/>
      <c r="AF15" s="18"/>
      <c r="AG15" s="18"/>
      <c r="AH15" s="39">
        <v>271071</v>
      </c>
      <c r="AI15" s="79">
        <v>132295</v>
      </c>
      <c r="AJ15" s="37">
        <v>138776</v>
      </c>
      <c r="AL15" s="37">
        <v>50727</v>
      </c>
      <c r="AM15" s="37">
        <v>25592</v>
      </c>
      <c r="AN15" s="37">
        <v>25135</v>
      </c>
      <c r="AP15" s="37">
        <v>51781</v>
      </c>
      <c r="AQ15" s="37">
        <v>26366</v>
      </c>
      <c r="AR15" s="37">
        <v>25415</v>
      </c>
      <c r="AT15" s="37">
        <v>48087</v>
      </c>
      <c r="AU15" s="37">
        <v>24059</v>
      </c>
      <c r="AV15" s="37">
        <v>24028</v>
      </c>
      <c r="AX15" s="37">
        <v>55943</v>
      </c>
      <c r="AY15" s="37">
        <v>26322</v>
      </c>
      <c r="AZ15" s="37">
        <v>29621</v>
      </c>
      <c r="BB15" s="37">
        <v>50835</v>
      </c>
      <c r="BC15" s="37">
        <v>23993</v>
      </c>
      <c r="BD15" s="37">
        <v>26842</v>
      </c>
      <c r="BF15" s="37">
        <v>13698</v>
      </c>
      <c r="BG15" s="37">
        <v>5963</v>
      </c>
      <c r="BH15" s="37">
        <v>7735</v>
      </c>
    </row>
    <row r="16" spans="1:60" x14ac:dyDescent="0.2">
      <c r="A16" s="48" t="s">
        <v>28</v>
      </c>
      <c r="B16" s="90">
        <v>58</v>
      </c>
      <c r="C16" s="90">
        <v>39</v>
      </c>
      <c r="D16" s="90">
        <v>19</v>
      </c>
      <c r="E16" s="90"/>
      <c r="F16" s="90">
        <v>17</v>
      </c>
      <c r="G16" s="90">
        <v>11</v>
      </c>
      <c r="H16" s="90">
        <v>6</v>
      </c>
      <c r="I16" s="90"/>
      <c r="J16" s="90">
        <v>8</v>
      </c>
      <c r="K16" s="90">
        <v>7</v>
      </c>
      <c r="L16" s="90">
        <v>1</v>
      </c>
      <c r="M16" s="90"/>
      <c r="N16" s="90">
        <v>25</v>
      </c>
      <c r="O16" s="90">
        <v>15</v>
      </c>
      <c r="P16" s="90">
        <v>10</v>
      </c>
      <c r="Q16" s="90"/>
      <c r="R16" s="90">
        <v>5</v>
      </c>
      <c r="S16" s="90">
        <v>3</v>
      </c>
      <c r="T16" s="90">
        <v>2</v>
      </c>
      <c r="U16" s="90"/>
      <c r="V16" s="90">
        <v>3</v>
      </c>
      <c r="W16" s="90">
        <v>3</v>
      </c>
      <c r="X16" s="90">
        <v>0</v>
      </c>
      <c r="Y16" s="90"/>
      <c r="Z16" s="90">
        <v>0</v>
      </c>
      <c r="AA16" s="90">
        <v>0</v>
      </c>
      <c r="AB16" s="90">
        <v>0</v>
      </c>
      <c r="AC16" s="12"/>
      <c r="AD16" s="18"/>
      <c r="AE16" s="18"/>
      <c r="AF16" s="18"/>
      <c r="AG16" s="18"/>
      <c r="AH16" s="39">
        <v>26469</v>
      </c>
      <c r="AI16" s="79">
        <v>13425</v>
      </c>
      <c r="AJ16" s="37">
        <v>13044</v>
      </c>
      <c r="AL16" s="37">
        <v>5414</v>
      </c>
      <c r="AM16" s="37">
        <v>2737</v>
      </c>
      <c r="AN16" s="37">
        <v>2677</v>
      </c>
      <c r="AP16" s="37">
        <v>5146</v>
      </c>
      <c r="AQ16" s="37">
        <v>2606</v>
      </c>
      <c r="AR16" s="37">
        <v>2540</v>
      </c>
      <c r="AT16" s="37">
        <v>5195</v>
      </c>
      <c r="AU16" s="37">
        <v>2679</v>
      </c>
      <c r="AV16" s="37">
        <v>2516</v>
      </c>
      <c r="AX16" s="37">
        <v>4957</v>
      </c>
      <c r="AY16" s="37">
        <v>2513</v>
      </c>
      <c r="AZ16" s="37">
        <v>2444</v>
      </c>
      <c r="BB16" s="37">
        <v>5140</v>
      </c>
      <c r="BC16" s="37">
        <v>2589</v>
      </c>
      <c r="BD16" s="37">
        <v>2551</v>
      </c>
      <c r="BF16" s="37">
        <v>617</v>
      </c>
      <c r="BG16" s="37">
        <v>301</v>
      </c>
      <c r="BH16" s="37">
        <v>316</v>
      </c>
    </row>
    <row r="17" spans="1:60" x14ac:dyDescent="0.2">
      <c r="A17" s="49" t="s">
        <v>79</v>
      </c>
      <c r="B17" s="90">
        <v>99</v>
      </c>
      <c r="C17" s="90">
        <v>86</v>
      </c>
      <c r="D17" s="90">
        <v>13</v>
      </c>
      <c r="E17" s="90"/>
      <c r="F17" s="90">
        <v>20</v>
      </c>
      <c r="G17" s="90">
        <v>18</v>
      </c>
      <c r="H17" s="90">
        <v>2</v>
      </c>
      <c r="I17" s="90"/>
      <c r="J17" s="90">
        <v>13</v>
      </c>
      <c r="K17" s="90">
        <v>12</v>
      </c>
      <c r="L17" s="90">
        <v>1</v>
      </c>
      <c r="M17" s="90"/>
      <c r="N17" s="90">
        <v>2</v>
      </c>
      <c r="O17" s="90">
        <v>2</v>
      </c>
      <c r="P17" s="90">
        <v>0</v>
      </c>
      <c r="Q17" s="90"/>
      <c r="R17" s="90">
        <v>48</v>
      </c>
      <c r="S17" s="90">
        <v>39</v>
      </c>
      <c r="T17" s="90">
        <v>9</v>
      </c>
      <c r="U17" s="90"/>
      <c r="V17" s="90">
        <v>15</v>
      </c>
      <c r="W17" s="90">
        <v>14</v>
      </c>
      <c r="X17" s="90">
        <v>1</v>
      </c>
      <c r="Y17" s="90"/>
      <c r="Z17" s="90">
        <v>1</v>
      </c>
      <c r="AA17" s="90">
        <v>1</v>
      </c>
      <c r="AB17" s="90">
        <v>0</v>
      </c>
      <c r="AC17" s="12"/>
      <c r="AD17" s="18"/>
      <c r="AE17" s="18"/>
      <c r="AF17" s="18"/>
      <c r="AG17" s="18"/>
      <c r="AH17" s="39">
        <v>12358</v>
      </c>
      <c r="AI17" s="79">
        <v>6244</v>
      </c>
      <c r="AJ17" s="37">
        <v>6114</v>
      </c>
      <c r="AL17" s="37">
        <v>2368</v>
      </c>
      <c r="AM17" s="37">
        <v>1190</v>
      </c>
      <c r="AN17" s="37">
        <v>1178</v>
      </c>
      <c r="AP17" s="37">
        <v>2318</v>
      </c>
      <c r="AQ17" s="37">
        <v>1189</v>
      </c>
      <c r="AR17" s="37">
        <v>1129</v>
      </c>
      <c r="AT17" s="37">
        <v>2191</v>
      </c>
      <c r="AU17" s="37">
        <v>1085</v>
      </c>
      <c r="AV17" s="37">
        <v>1106</v>
      </c>
      <c r="AX17" s="37">
        <v>2567</v>
      </c>
      <c r="AY17" s="37">
        <v>1316</v>
      </c>
      <c r="AZ17" s="37">
        <v>1251</v>
      </c>
      <c r="BB17" s="37">
        <v>2285</v>
      </c>
      <c r="BC17" s="37">
        <v>1131</v>
      </c>
      <c r="BD17" s="37">
        <v>1154</v>
      </c>
      <c r="BF17" s="37">
        <v>629</v>
      </c>
      <c r="BG17" s="37">
        <v>333</v>
      </c>
      <c r="BH17" s="37">
        <v>296</v>
      </c>
    </row>
    <row r="18" spans="1:60" x14ac:dyDescent="0.25">
      <c r="A18" s="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12"/>
      <c r="AD18" s="18"/>
      <c r="AE18" s="18"/>
      <c r="AF18" s="18"/>
      <c r="AG18" s="18"/>
      <c r="AH18" s="39"/>
      <c r="AI18" s="79"/>
    </row>
    <row r="19" spans="1:60" x14ac:dyDescent="0.25">
      <c r="A19" s="6" t="s">
        <v>30</v>
      </c>
      <c r="B19" s="47">
        <v>1198</v>
      </c>
      <c r="C19" s="47">
        <v>705</v>
      </c>
      <c r="D19" s="47">
        <v>493</v>
      </c>
      <c r="E19" s="47"/>
      <c r="F19" s="47">
        <v>301</v>
      </c>
      <c r="G19" s="47">
        <v>190</v>
      </c>
      <c r="H19" s="47">
        <v>111</v>
      </c>
      <c r="I19" s="47"/>
      <c r="J19" s="47">
        <v>271</v>
      </c>
      <c r="K19" s="47">
        <v>154</v>
      </c>
      <c r="L19" s="47">
        <v>117</v>
      </c>
      <c r="M19" s="47"/>
      <c r="N19" s="47">
        <v>234</v>
      </c>
      <c r="O19" s="47">
        <v>156</v>
      </c>
      <c r="P19" s="47">
        <v>78</v>
      </c>
      <c r="Q19" s="47"/>
      <c r="R19" s="47">
        <v>249</v>
      </c>
      <c r="S19" s="47">
        <v>136</v>
      </c>
      <c r="T19" s="47">
        <v>113</v>
      </c>
      <c r="U19" s="47"/>
      <c r="V19" s="47">
        <v>119</v>
      </c>
      <c r="W19" s="47">
        <v>56</v>
      </c>
      <c r="X19" s="47">
        <v>63</v>
      </c>
      <c r="Y19" s="47"/>
      <c r="Z19" s="47">
        <v>24</v>
      </c>
      <c r="AA19" s="47">
        <v>13</v>
      </c>
      <c r="AB19" s="47">
        <v>11</v>
      </c>
      <c r="AC19" s="12"/>
      <c r="AD19" s="18"/>
      <c r="AE19" s="18"/>
      <c r="AF19" s="18"/>
      <c r="AG19" s="18"/>
      <c r="AH19" s="39">
        <v>101634</v>
      </c>
      <c r="AI19" s="79">
        <v>50321</v>
      </c>
      <c r="AJ19" s="37">
        <v>51313</v>
      </c>
      <c r="AL19" s="37">
        <v>20219</v>
      </c>
      <c r="AM19" s="37">
        <v>10190</v>
      </c>
      <c r="AN19" s="37">
        <v>10029</v>
      </c>
      <c r="AP19" s="37">
        <v>20189</v>
      </c>
      <c r="AQ19" s="37">
        <v>10349</v>
      </c>
      <c r="AR19" s="37">
        <v>9840</v>
      </c>
      <c r="AT19" s="37">
        <v>18178</v>
      </c>
      <c r="AU19" s="37">
        <v>9072</v>
      </c>
      <c r="AV19" s="37">
        <v>9106</v>
      </c>
      <c r="AX19" s="37">
        <v>20118</v>
      </c>
      <c r="AY19" s="37">
        <v>9779</v>
      </c>
      <c r="AZ19" s="37">
        <v>10339</v>
      </c>
      <c r="BB19" s="37">
        <v>17597</v>
      </c>
      <c r="BC19" s="37">
        <v>8486</v>
      </c>
      <c r="BD19" s="37">
        <v>9111</v>
      </c>
      <c r="BF19" s="37">
        <v>5333</v>
      </c>
      <c r="BG19" s="37">
        <v>2445</v>
      </c>
      <c r="BH19" s="37">
        <v>2888</v>
      </c>
    </row>
    <row r="20" spans="1:60" x14ac:dyDescent="0.25">
      <c r="A20" s="48" t="s">
        <v>27</v>
      </c>
      <c r="B20" s="72">
        <v>1197</v>
      </c>
      <c r="C20" s="72">
        <v>704</v>
      </c>
      <c r="D20" s="72">
        <v>493</v>
      </c>
      <c r="E20" s="72"/>
      <c r="F20" s="72">
        <v>301</v>
      </c>
      <c r="G20" s="72">
        <v>190</v>
      </c>
      <c r="H20" s="72">
        <v>111</v>
      </c>
      <c r="I20" s="72"/>
      <c r="J20" s="72">
        <v>271</v>
      </c>
      <c r="K20" s="72">
        <v>154</v>
      </c>
      <c r="L20" s="72">
        <v>117</v>
      </c>
      <c r="M20" s="72"/>
      <c r="N20" s="72">
        <v>233</v>
      </c>
      <c r="O20" s="72">
        <v>155</v>
      </c>
      <c r="P20" s="72">
        <v>78</v>
      </c>
      <c r="Q20" s="72"/>
      <c r="R20" s="72">
        <v>249</v>
      </c>
      <c r="S20" s="72">
        <v>136</v>
      </c>
      <c r="T20" s="72">
        <v>113</v>
      </c>
      <c r="U20" s="72"/>
      <c r="V20" s="72">
        <v>119</v>
      </c>
      <c r="W20" s="72">
        <v>56</v>
      </c>
      <c r="X20" s="72">
        <v>63</v>
      </c>
      <c r="Y20" s="72"/>
      <c r="Z20" s="72">
        <v>24</v>
      </c>
      <c r="AA20" s="72">
        <v>13</v>
      </c>
      <c r="AB20" s="72">
        <v>11</v>
      </c>
      <c r="AC20" s="12"/>
      <c r="AD20" s="18"/>
      <c r="AE20" s="18"/>
      <c r="AF20" s="18"/>
      <c r="AG20" s="18"/>
      <c r="AH20" s="39">
        <v>100848</v>
      </c>
      <c r="AI20" s="79">
        <v>49952</v>
      </c>
      <c r="AJ20" s="37">
        <v>50896</v>
      </c>
      <c r="AL20" s="37">
        <v>20034</v>
      </c>
      <c r="AM20" s="37">
        <v>10089</v>
      </c>
      <c r="AN20" s="37">
        <v>9945</v>
      </c>
      <c r="AP20" s="37">
        <v>20014</v>
      </c>
      <c r="AQ20" s="37">
        <v>10273</v>
      </c>
      <c r="AR20" s="37">
        <v>9741</v>
      </c>
      <c r="AT20" s="37">
        <v>18044</v>
      </c>
      <c r="AU20" s="37">
        <v>9017</v>
      </c>
      <c r="AV20" s="37">
        <v>9027</v>
      </c>
      <c r="AX20" s="37">
        <v>19984</v>
      </c>
      <c r="AY20" s="37">
        <v>9712</v>
      </c>
      <c r="AZ20" s="37">
        <v>10272</v>
      </c>
      <c r="BB20" s="37">
        <v>17490</v>
      </c>
      <c r="BC20" s="37">
        <v>8439</v>
      </c>
      <c r="BD20" s="37">
        <v>9051</v>
      </c>
      <c r="BF20" s="37">
        <v>5282</v>
      </c>
      <c r="BG20" s="37">
        <v>2422</v>
      </c>
      <c r="BH20" s="37">
        <v>2860</v>
      </c>
    </row>
    <row r="21" spans="1:60" x14ac:dyDescent="0.25">
      <c r="A21" s="48" t="s">
        <v>28</v>
      </c>
      <c r="B21" s="72">
        <v>1</v>
      </c>
      <c r="C21" s="72">
        <v>1</v>
      </c>
      <c r="D21" s="72">
        <v>0</v>
      </c>
      <c r="E21" s="72"/>
      <c r="F21" s="72">
        <v>0</v>
      </c>
      <c r="G21" s="72">
        <v>0</v>
      </c>
      <c r="H21" s="72">
        <v>0</v>
      </c>
      <c r="I21" s="72"/>
      <c r="J21" s="72">
        <v>0</v>
      </c>
      <c r="K21" s="72">
        <v>0</v>
      </c>
      <c r="L21" s="72">
        <v>0</v>
      </c>
      <c r="M21" s="72"/>
      <c r="N21" s="72">
        <v>1</v>
      </c>
      <c r="O21" s="72">
        <v>1</v>
      </c>
      <c r="P21" s="72">
        <v>0</v>
      </c>
      <c r="Q21" s="72"/>
      <c r="R21" s="72">
        <v>0</v>
      </c>
      <c r="S21" s="72">
        <v>0</v>
      </c>
      <c r="T21" s="72">
        <v>0</v>
      </c>
      <c r="U21" s="72"/>
      <c r="V21" s="72">
        <v>0</v>
      </c>
      <c r="W21" s="72">
        <v>0</v>
      </c>
      <c r="X21" s="72">
        <v>0</v>
      </c>
      <c r="Y21" s="72"/>
      <c r="Z21" s="72">
        <v>0</v>
      </c>
      <c r="AA21" s="72">
        <v>0</v>
      </c>
      <c r="AB21" s="72">
        <v>0</v>
      </c>
      <c r="AC21" s="12"/>
      <c r="AD21" s="18"/>
      <c r="AE21" s="18"/>
      <c r="AF21" s="18"/>
      <c r="AG21" s="18"/>
      <c r="AH21" s="39">
        <v>786</v>
      </c>
      <c r="AI21" s="79">
        <v>369</v>
      </c>
      <c r="AJ21" s="37">
        <v>417</v>
      </c>
      <c r="AL21" s="37">
        <v>185</v>
      </c>
      <c r="AM21" s="37">
        <v>101</v>
      </c>
      <c r="AN21" s="37">
        <v>84</v>
      </c>
      <c r="AP21" s="37">
        <v>175</v>
      </c>
      <c r="AQ21" s="37">
        <v>76</v>
      </c>
      <c r="AR21" s="37">
        <v>99</v>
      </c>
      <c r="AT21" s="37">
        <v>134</v>
      </c>
      <c r="AU21" s="37">
        <v>55</v>
      </c>
      <c r="AV21" s="37">
        <v>79</v>
      </c>
      <c r="AX21" s="37">
        <v>134</v>
      </c>
      <c r="AY21" s="37">
        <v>67</v>
      </c>
      <c r="AZ21" s="37">
        <v>67</v>
      </c>
      <c r="BB21" s="37">
        <v>107</v>
      </c>
      <c r="BC21" s="37">
        <v>47</v>
      </c>
      <c r="BD21" s="37">
        <v>60</v>
      </c>
      <c r="BF21" s="37">
        <v>51</v>
      </c>
      <c r="BG21" s="37">
        <v>23</v>
      </c>
      <c r="BH21" s="37">
        <v>28</v>
      </c>
    </row>
    <row r="22" spans="1:60" x14ac:dyDescent="0.25">
      <c r="A22" s="51" t="s">
        <v>79</v>
      </c>
      <c r="B22" s="41" t="s">
        <v>6</v>
      </c>
      <c r="C22" s="41" t="s">
        <v>6</v>
      </c>
      <c r="D22" s="41" t="s">
        <v>6</v>
      </c>
      <c r="E22" s="41"/>
      <c r="F22" s="41" t="s">
        <v>6</v>
      </c>
      <c r="G22" s="41" t="s">
        <v>6</v>
      </c>
      <c r="H22" s="41" t="s">
        <v>6</v>
      </c>
      <c r="I22" s="41"/>
      <c r="J22" s="41" t="s">
        <v>6</v>
      </c>
      <c r="K22" s="41" t="s">
        <v>6</v>
      </c>
      <c r="L22" s="41" t="s">
        <v>6</v>
      </c>
      <c r="M22" s="41"/>
      <c r="N22" s="41" t="s">
        <v>6</v>
      </c>
      <c r="O22" s="41" t="s">
        <v>6</v>
      </c>
      <c r="P22" s="41" t="s">
        <v>6</v>
      </c>
      <c r="Q22" s="41"/>
      <c r="R22" s="41" t="s">
        <v>6</v>
      </c>
      <c r="S22" s="41" t="s">
        <v>6</v>
      </c>
      <c r="T22" s="41" t="s">
        <v>6</v>
      </c>
      <c r="U22" s="41"/>
      <c r="V22" s="41" t="s">
        <v>6</v>
      </c>
      <c r="W22" s="41" t="s">
        <v>6</v>
      </c>
      <c r="X22" s="41" t="s">
        <v>6</v>
      </c>
      <c r="Y22" s="41"/>
      <c r="Z22" s="41" t="s">
        <v>6</v>
      </c>
      <c r="AA22" s="41" t="s">
        <v>6</v>
      </c>
      <c r="AB22" s="41" t="s">
        <v>6</v>
      </c>
      <c r="AC22" s="12"/>
      <c r="AD22" s="18"/>
      <c r="AE22" s="18"/>
      <c r="AF22" s="18"/>
      <c r="AG22" s="18"/>
      <c r="AH22" s="39"/>
      <c r="AI22" s="79"/>
    </row>
    <row r="23" spans="1:60" x14ac:dyDescent="0.25">
      <c r="A23" s="53"/>
      <c r="B23" s="54"/>
      <c r="C23" s="54"/>
      <c r="D23" s="54"/>
      <c r="E23" s="54"/>
      <c r="AC23" s="12"/>
      <c r="AD23" s="18"/>
      <c r="AE23" s="18"/>
      <c r="AF23" s="18"/>
      <c r="AG23" s="18"/>
      <c r="AH23" s="39"/>
      <c r="AI23" s="79"/>
    </row>
    <row r="24" spans="1:60" x14ac:dyDescent="0.25">
      <c r="A24" s="235" t="s">
        <v>77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12"/>
      <c r="AD24" s="18"/>
      <c r="AE24" s="18"/>
      <c r="AF24" s="18"/>
      <c r="AG24" s="18"/>
      <c r="AH24" s="39"/>
      <c r="AI24" s="79"/>
    </row>
    <row r="25" spans="1:60" x14ac:dyDescent="0.25">
      <c r="A25" s="46" t="s">
        <v>9</v>
      </c>
      <c r="B25" s="55">
        <f t="shared" ref="B25:B37" si="28">IFERROR(B9/AH9*100,"")</f>
        <v>1.7374104565380091</v>
      </c>
      <c r="C25" s="55">
        <f t="shared" ref="C25:C37" si="29">IFERROR(C9/AI9*100,"")</f>
        <v>2.0352472996020468</v>
      </c>
      <c r="D25" s="55">
        <f t="shared" ref="D25:D37" si="30">IFERROR(D9/AJ9*100,"")</f>
        <v>1.4494831467117808</v>
      </c>
      <c r="E25" s="55" t="str">
        <f t="shared" ref="E25:E37" si="31">IFERROR(E9/AK9*100,"")</f>
        <v/>
      </c>
      <c r="F25" s="55">
        <f t="shared" ref="F25:F37" si="32">IFERROR(F9/AL9*100,"")</f>
        <v>2.3905090946042069</v>
      </c>
      <c r="G25" s="55">
        <f t="shared" ref="G25:G37" si="33">IFERROR(G9/AM9*100,"")</f>
        <v>2.7751895036389733</v>
      </c>
      <c r="H25" s="55">
        <f t="shared" ref="H25:H37" si="34">IFERROR(H9/AN9*100,"")</f>
        <v>1.9990261154822009</v>
      </c>
      <c r="I25" s="55" t="str">
        <f t="shared" ref="I25:I37" si="35">IFERROR(I9/AO9*100,"")</f>
        <v/>
      </c>
      <c r="J25" s="55">
        <f t="shared" ref="J25:J37" si="36">IFERROR(J9/AP9*100,"")</f>
        <v>2.0444645869526901</v>
      </c>
      <c r="K25" s="55">
        <f t="shared" ref="K25:K37" si="37">IFERROR(K9/AQ9*100,"")</f>
        <v>2.2661071340409773</v>
      </c>
      <c r="L25" s="55">
        <f t="shared" ref="L25:L37" si="38">IFERROR(L9/AR9*100,"")</f>
        <v>1.8137909772890763</v>
      </c>
      <c r="M25" s="55" t="str">
        <f t="shared" ref="M25:M37" si="39">IFERROR(M9/AS9*100,"")</f>
        <v/>
      </c>
      <c r="N25" s="55">
        <f t="shared" ref="N25:N37" si="40">IFERROR(N9/AT9*100,"")</f>
        <v>1.8791326662231334</v>
      </c>
      <c r="O25" s="55">
        <f t="shared" ref="O25:O37" si="41">IFERROR(O9/AU9*100,"")</f>
        <v>2.1954194335275781</v>
      </c>
      <c r="P25" s="55">
        <f t="shared" ref="P25:P37" si="42">IFERROR(P9/AV9*100,"")</f>
        <v>1.5616497986723255</v>
      </c>
      <c r="Q25" s="55" t="str">
        <f t="shared" ref="Q25:Q37" si="43">IFERROR(Q9/AW9*100,"")</f>
        <v/>
      </c>
      <c r="R25" s="55">
        <f t="shared" ref="R25:R37" si="44">IFERROR(R9/AX9*100,"")</f>
        <v>1.6234970389423939</v>
      </c>
      <c r="S25" s="55">
        <f t="shared" ref="S25:S37" si="45">IFERROR(S9/AY9*100,"")</f>
        <v>2.0310543451039318</v>
      </c>
      <c r="T25" s="55">
        <f t="shared" ref="T25:T37" si="46">IFERROR(T9/AZ9*100,"")</f>
        <v>1.2507158401099532</v>
      </c>
      <c r="U25" s="55" t="str">
        <f t="shared" ref="U25:U37" si="47">IFERROR(U9/BA9*100,"")</f>
        <v/>
      </c>
      <c r="V25" s="55">
        <f t="shared" ref="V25:V37" si="48">IFERROR(V9/BB9*100,"")</f>
        <v>1.0954822890438589</v>
      </c>
      <c r="W25" s="55">
        <f t="shared" ref="W25:W37" si="49">IFERROR(W9/BC9*100,"")</f>
        <v>1.2099781761927124</v>
      </c>
      <c r="X25" s="55">
        <f t="shared" ref="X25:X37" si="50">IFERROR(X9/BD9*100,"")</f>
        <v>0.99097281759039779</v>
      </c>
      <c r="Y25" s="55" t="str">
        <f t="shared" ref="Y25:Y37" si="51">IFERROR(Y9/BE9*100,"")</f>
        <v/>
      </c>
      <c r="Z25" s="55">
        <f t="shared" ref="Z25:Z37" si="52">IFERROR(Z9/BF9*100,"")</f>
        <v>0.35508211273857077</v>
      </c>
      <c r="AA25" s="55">
        <f t="shared" ref="AA25:AA37" si="53">IFERROR(AA9/BG9*100,"")</f>
        <v>0.42026100420261003</v>
      </c>
      <c r="AB25" s="55">
        <f t="shared" ref="AB25:AB37" si="54">IFERROR(AB9/BH9*100,"")</f>
        <v>0.30262572318647085</v>
      </c>
      <c r="AC25" s="12"/>
      <c r="AD25" s="18"/>
      <c r="AE25" s="18"/>
      <c r="AF25" s="18"/>
      <c r="AG25" s="18"/>
      <c r="AH25" s="39"/>
    </row>
    <row r="26" spans="1:60" x14ac:dyDescent="0.25">
      <c r="A26" s="48" t="s">
        <v>27</v>
      </c>
      <c r="B26" s="42">
        <f t="shared" si="28"/>
        <v>1.8799792427921131</v>
      </c>
      <c r="C26" s="42">
        <f t="shared" si="29"/>
        <v>2.1898851558599044</v>
      </c>
      <c r="D26" s="42">
        <f t="shared" si="30"/>
        <v>1.5822050698047156</v>
      </c>
      <c r="E26" s="42" t="str">
        <f t="shared" si="31"/>
        <v/>
      </c>
      <c r="F26" s="42">
        <f t="shared" si="32"/>
        <v>2.6073684656802478</v>
      </c>
      <c r="G26" s="42">
        <f t="shared" si="33"/>
        <v>3.0072027129284495</v>
      </c>
      <c r="H26" s="42">
        <f t="shared" si="34"/>
        <v>2.2006841505131129</v>
      </c>
      <c r="I26" s="42" t="str">
        <f t="shared" si="35"/>
        <v/>
      </c>
      <c r="J26" s="42">
        <f t="shared" si="36"/>
        <v>2.2327460129535481</v>
      </c>
      <c r="K26" s="42">
        <f t="shared" si="37"/>
        <v>2.4536695870520484</v>
      </c>
      <c r="L26" s="42">
        <f t="shared" si="38"/>
        <v>2.002503128911139</v>
      </c>
      <c r="M26" s="42" t="str">
        <f t="shared" si="39"/>
        <v/>
      </c>
      <c r="N26" s="42">
        <f t="shared" si="40"/>
        <v>2.0504755712147102</v>
      </c>
      <c r="O26" s="42">
        <f t="shared" si="41"/>
        <v>2.3944854275003022</v>
      </c>
      <c r="P26" s="42">
        <f t="shared" si="42"/>
        <v>1.7062471638178793</v>
      </c>
      <c r="Q26" s="42" t="str">
        <f t="shared" si="43"/>
        <v/>
      </c>
      <c r="R26" s="42">
        <f t="shared" si="44"/>
        <v>1.717439119153924</v>
      </c>
      <c r="S26" s="42">
        <f t="shared" si="45"/>
        <v>2.1340955764000666</v>
      </c>
      <c r="T26" s="42">
        <f t="shared" si="46"/>
        <v>1.3410874088185898</v>
      </c>
      <c r="U26" s="42" t="str">
        <f t="shared" si="47"/>
        <v/>
      </c>
      <c r="V26" s="42">
        <f t="shared" si="48"/>
        <v>1.1899012074643249</v>
      </c>
      <c r="W26" s="42">
        <f t="shared" si="49"/>
        <v>1.2981006413418845</v>
      </c>
      <c r="X26" s="42">
        <f t="shared" si="50"/>
        <v>1.0921349566767893</v>
      </c>
      <c r="Y26" s="42" t="str">
        <f t="shared" si="51"/>
        <v/>
      </c>
      <c r="Z26" s="42">
        <f t="shared" si="52"/>
        <v>0.37407797681770283</v>
      </c>
      <c r="AA26" s="42">
        <f t="shared" si="53"/>
        <v>0.44126416219439479</v>
      </c>
      <c r="AB26" s="42">
        <f t="shared" si="54"/>
        <v>0.32090608777725338</v>
      </c>
      <c r="AC26" s="12"/>
      <c r="AD26" s="18"/>
      <c r="AE26" s="18"/>
      <c r="AF26" s="18"/>
      <c r="AG26" s="18"/>
      <c r="AH26" s="39"/>
    </row>
    <row r="27" spans="1:60" x14ac:dyDescent="0.25">
      <c r="A27" s="48" t="s">
        <v>28</v>
      </c>
      <c r="B27" s="42">
        <f t="shared" si="28"/>
        <v>0.21647404146028251</v>
      </c>
      <c r="C27" s="42">
        <f t="shared" si="29"/>
        <v>0.28998115122517037</v>
      </c>
      <c r="D27" s="42">
        <f t="shared" si="30"/>
        <v>0.14114850308298046</v>
      </c>
      <c r="E27" s="42" t="str">
        <f t="shared" si="31"/>
        <v/>
      </c>
      <c r="F27" s="42">
        <f t="shared" si="32"/>
        <v>0.30362564743704235</v>
      </c>
      <c r="G27" s="42">
        <f t="shared" si="33"/>
        <v>0.38759689922480622</v>
      </c>
      <c r="H27" s="42">
        <f t="shared" si="34"/>
        <v>0.21731256791017745</v>
      </c>
      <c r="I27" s="42" t="str">
        <f t="shared" si="35"/>
        <v/>
      </c>
      <c r="J27" s="42">
        <f t="shared" si="36"/>
        <v>0.15034767900770532</v>
      </c>
      <c r="K27" s="42">
        <f t="shared" si="37"/>
        <v>0.26099925428784487</v>
      </c>
      <c r="L27" s="42">
        <f t="shared" si="38"/>
        <v>3.7893141341417205E-2</v>
      </c>
      <c r="M27" s="42" t="str">
        <f t="shared" si="39"/>
        <v/>
      </c>
      <c r="N27" s="42">
        <f t="shared" si="40"/>
        <v>0.4878964158378683</v>
      </c>
      <c r="O27" s="42">
        <f t="shared" si="41"/>
        <v>0.58522311631309443</v>
      </c>
      <c r="P27" s="42">
        <f t="shared" si="42"/>
        <v>0.38535645472061658</v>
      </c>
      <c r="Q27" s="42" t="str">
        <f t="shared" si="43"/>
        <v/>
      </c>
      <c r="R27" s="42">
        <f t="shared" si="44"/>
        <v>9.8212531919072865E-2</v>
      </c>
      <c r="S27" s="42">
        <f t="shared" si="45"/>
        <v>0.11627906976744186</v>
      </c>
      <c r="T27" s="42">
        <f t="shared" si="46"/>
        <v>7.9649542015133412E-2</v>
      </c>
      <c r="U27" s="42" t="str">
        <f t="shared" si="47"/>
        <v/>
      </c>
      <c r="V27" s="42">
        <f t="shared" si="48"/>
        <v>5.7175528873642079E-2</v>
      </c>
      <c r="W27" s="42">
        <f t="shared" si="49"/>
        <v>0.11380880121396054</v>
      </c>
      <c r="X27" s="42">
        <f t="shared" si="50"/>
        <v>0</v>
      </c>
      <c r="Y27" s="42" t="str">
        <f t="shared" si="51"/>
        <v/>
      </c>
      <c r="Z27" s="42">
        <f t="shared" si="52"/>
        <v>0</v>
      </c>
      <c r="AA27" s="42">
        <f t="shared" si="53"/>
        <v>0</v>
      </c>
      <c r="AB27" s="42">
        <f t="shared" si="54"/>
        <v>0</v>
      </c>
    </row>
    <row r="28" spans="1:60" x14ac:dyDescent="0.25">
      <c r="A28" s="49" t="s">
        <v>79</v>
      </c>
      <c r="B28" s="42">
        <f t="shared" si="28"/>
        <v>0.80110050169930402</v>
      </c>
      <c r="C28" s="42">
        <f t="shared" si="29"/>
        <v>1.3773222293401666</v>
      </c>
      <c r="D28" s="42">
        <f t="shared" si="30"/>
        <v>0.21262675825973174</v>
      </c>
      <c r="E28" s="42" t="str">
        <f t="shared" si="31"/>
        <v/>
      </c>
      <c r="F28" s="42">
        <f t="shared" si="32"/>
        <v>0.84459459459459463</v>
      </c>
      <c r="G28" s="42">
        <f t="shared" si="33"/>
        <v>1.5126050420168067</v>
      </c>
      <c r="H28" s="42">
        <f t="shared" si="34"/>
        <v>0.1697792869269949</v>
      </c>
      <c r="I28" s="42" t="str">
        <f t="shared" si="35"/>
        <v/>
      </c>
      <c r="J28" s="42">
        <f t="shared" si="36"/>
        <v>0.56082830025884389</v>
      </c>
      <c r="K28" s="42">
        <f t="shared" si="37"/>
        <v>1.0092514718250631</v>
      </c>
      <c r="L28" s="42">
        <f t="shared" si="38"/>
        <v>8.8573959255978746E-2</v>
      </c>
      <c r="M28" s="42" t="str">
        <f t="shared" si="39"/>
        <v/>
      </c>
      <c r="N28" s="42">
        <f t="shared" si="40"/>
        <v>9.1282519397535372E-2</v>
      </c>
      <c r="O28" s="42">
        <f t="shared" si="41"/>
        <v>0.18433179723502305</v>
      </c>
      <c r="P28" s="42">
        <f t="shared" si="42"/>
        <v>0</v>
      </c>
      <c r="Q28" s="42" t="str">
        <f t="shared" si="43"/>
        <v/>
      </c>
      <c r="R28" s="42">
        <f t="shared" si="44"/>
        <v>1.8698870276587458</v>
      </c>
      <c r="S28" s="42">
        <f t="shared" si="45"/>
        <v>2.9635258358662613</v>
      </c>
      <c r="T28" s="42">
        <f t="shared" si="46"/>
        <v>0.71942446043165476</v>
      </c>
      <c r="U28" s="42" t="str">
        <f t="shared" si="47"/>
        <v/>
      </c>
      <c r="V28" s="42">
        <f t="shared" si="48"/>
        <v>0.65645514223194745</v>
      </c>
      <c r="W28" s="42">
        <f t="shared" si="49"/>
        <v>1.237842617152962</v>
      </c>
      <c r="X28" s="42">
        <f t="shared" si="50"/>
        <v>8.6655112651646438E-2</v>
      </c>
      <c r="Y28" s="42" t="str">
        <f t="shared" si="51"/>
        <v/>
      </c>
      <c r="Z28" s="42">
        <f t="shared" si="52"/>
        <v>0.1589825119236884</v>
      </c>
      <c r="AA28" s="42">
        <f t="shared" si="53"/>
        <v>0.3003003003003003</v>
      </c>
      <c r="AB28" s="42">
        <f t="shared" si="54"/>
        <v>0</v>
      </c>
    </row>
    <row r="29" spans="1:60" x14ac:dyDescent="0.25">
      <c r="A29" s="6"/>
      <c r="B29" s="42" t="str">
        <f t="shared" si="28"/>
        <v/>
      </c>
      <c r="C29" s="42" t="str">
        <f t="shared" si="29"/>
        <v/>
      </c>
      <c r="D29" s="42" t="str">
        <f t="shared" si="30"/>
        <v/>
      </c>
      <c r="E29" s="42" t="str">
        <f t="shared" si="31"/>
        <v/>
      </c>
      <c r="F29" s="42" t="str">
        <f t="shared" si="32"/>
        <v/>
      </c>
      <c r="G29" s="42" t="str">
        <f t="shared" si="33"/>
        <v/>
      </c>
      <c r="H29" s="42" t="str">
        <f t="shared" si="34"/>
        <v/>
      </c>
      <c r="I29" s="42" t="str">
        <f t="shared" si="35"/>
        <v/>
      </c>
      <c r="J29" s="42" t="str">
        <f t="shared" si="36"/>
        <v/>
      </c>
      <c r="K29" s="42" t="str">
        <f t="shared" si="37"/>
        <v/>
      </c>
      <c r="L29" s="42" t="str">
        <f t="shared" si="38"/>
        <v/>
      </c>
      <c r="M29" s="42" t="str">
        <f t="shared" si="39"/>
        <v/>
      </c>
      <c r="N29" s="42" t="str">
        <f t="shared" si="40"/>
        <v/>
      </c>
      <c r="O29" s="42" t="str">
        <f t="shared" si="41"/>
        <v/>
      </c>
      <c r="P29" s="42" t="str">
        <f t="shared" si="42"/>
        <v/>
      </c>
      <c r="Q29" s="42" t="str">
        <f t="shared" si="43"/>
        <v/>
      </c>
      <c r="R29" s="42" t="str">
        <f t="shared" si="44"/>
        <v/>
      </c>
      <c r="S29" s="42" t="str">
        <f t="shared" si="45"/>
        <v/>
      </c>
      <c r="T29" s="42" t="str">
        <f t="shared" si="46"/>
        <v/>
      </c>
      <c r="U29" s="42" t="str">
        <f t="shared" si="47"/>
        <v/>
      </c>
      <c r="V29" s="42" t="str">
        <f t="shared" si="48"/>
        <v/>
      </c>
      <c r="W29" s="42" t="str">
        <f t="shared" si="49"/>
        <v/>
      </c>
      <c r="X29" s="42" t="str">
        <f t="shared" si="50"/>
        <v/>
      </c>
      <c r="Y29" s="42" t="str">
        <f t="shared" si="51"/>
        <v/>
      </c>
      <c r="Z29" s="42" t="str">
        <f t="shared" si="52"/>
        <v/>
      </c>
      <c r="AA29" s="42" t="str">
        <f t="shared" si="53"/>
        <v/>
      </c>
      <c r="AB29" s="42" t="str">
        <f t="shared" si="54"/>
        <v/>
      </c>
    </row>
    <row r="30" spans="1:60" x14ac:dyDescent="0.25">
      <c r="A30" s="6" t="s">
        <v>29</v>
      </c>
      <c r="B30" s="55">
        <f t="shared" si="28"/>
        <v>1.9206319498673758</v>
      </c>
      <c r="C30" s="55">
        <f t="shared" si="29"/>
        <v>2.2452686162512174</v>
      </c>
      <c r="D30" s="55">
        <f t="shared" si="30"/>
        <v>1.6082667443362417</v>
      </c>
      <c r="E30" s="55" t="str">
        <f t="shared" si="31"/>
        <v/>
      </c>
      <c r="F30" s="55">
        <f t="shared" si="32"/>
        <v>2.7021483874275751</v>
      </c>
      <c r="G30" s="55">
        <f t="shared" si="33"/>
        <v>3.0895355533724045</v>
      </c>
      <c r="H30" s="55">
        <f t="shared" si="34"/>
        <v>2.3076923076923079</v>
      </c>
      <c r="I30" s="55" t="str">
        <f t="shared" si="35"/>
        <v/>
      </c>
      <c r="J30" s="55">
        <f t="shared" si="36"/>
        <v>2.2837370242214532</v>
      </c>
      <c r="K30" s="55">
        <f t="shared" si="37"/>
        <v>2.5330725108583931</v>
      </c>
      <c r="L30" s="55">
        <f t="shared" si="38"/>
        <v>2.0251684775134096</v>
      </c>
      <c r="M30" s="55" t="str">
        <f t="shared" si="39"/>
        <v/>
      </c>
      <c r="N30" s="55">
        <f t="shared" si="40"/>
        <v>2.0730805977682834</v>
      </c>
      <c r="O30" s="55">
        <f t="shared" si="41"/>
        <v>2.3505732667217769</v>
      </c>
      <c r="P30" s="55">
        <f t="shared" si="42"/>
        <v>1.793851717902351</v>
      </c>
      <c r="Q30" s="55" t="str">
        <f t="shared" si="43"/>
        <v/>
      </c>
      <c r="R30" s="55">
        <f t="shared" si="44"/>
        <v>1.7457891502670679</v>
      </c>
      <c r="S30" s="55">
        <f t="shared" si="45"/>
        <v>2.2387317170243106</v>
      </c>
      <c r="T30" s="55">
        <f t="shared" si="46"/>
        <v>1.2996758314323449</v>
      </c>
      <c r="U30" s="55" t="str">
        <f t="shared" si="47"/>
        <v/>
      </c>
      <c r="V30" s="55">
        <f t="shared" si="48"/>
        <v>1.2221077926536217</v>
      </c>
      <c r="W30" s="55">
        <f t="shared" si="49"/>
        <v>1.3784144625266119</v>
      </c>
      <c r="X30" s="55">
        <f t="shared" si="50"/>
        <v>1.0803024846957148</v>
      </c>
      <c r="Y30" s="55" t="str">
        <f t="shared" si="51"/>
        <v/>
      </c>
      <c r="Z30" s="55">
        <f t="shared" si="52"/>
        <v>0.32119914346895073</v>
      </c>
      <c r="AA30" s="55">
        <f t="shared" si="53"/>
        <v>0.37896013339396695</v>
      </c>
      <c r="AB30" s="55">
        <f t="shared" si="54"/>
        <v>0.27554810111417277</v>
      </c>
    </row>
    <row r="31" spans="1:60" x14ac:dyDescent="0.25">
      <c r="A31" s="48" t="s">
        <v>27</v>
      </c>
      <c r="B31" s="42">
        <f t="shared" si="28"/>
        <v>2.1378162916726615</v>
      </c>
      <c r="C31" s="42">
        <f t="shared" si="29"/>
        <v>2.4845988132582484</v>
      </c>
      <c r="D31" s="42">
        <f t="shared" si="30"/>
        <v>1.8072289156626504</v>
      </c>
      <c r="E31" s="42" t="str">
        <f t="shared" si="31"/>
        <v/>
      </c>
      <c r="F31" s="42">
        <f t="shared" si="32"/>
        <v>3.043743962781162</v>
      </c>
      <c r="G31" s="42">
        <f t="shared" si="33"/>
        <v>3.450296967802438</v>
      </c>
      <c r="H31" s="42">
        <f t="shared" si="34"/>
        <v>2.6297990849413169</v>
      </c>
      <c r="I31" s="42" t="str">
        <f t="shared" si="35"/>
        <v/>
      </c>
      <c r="J31" s="42">
        <f t="shared" si="36"/>
        <v>2.5723721055985789</v>
      </c>
      <c r="K31" s="42">
        <f t="shared" si="37"/>
        <v>2.8256087385268907</v>
      </c>
      <c r="L31" s="42">
        <f t="shared" si="38"/>
        <v>2.3096596498131028</v>
      </c>
      <c r="M31" s="42" t="str">
        <f t="shared" si="39"/>
        <v/>
      </c>
      <c r="N31" s="42">
        <f t="shared" si="40"/>
        <v>2.3353505105329924</v>
      </c>
      <c r="O31" s="42">
        <f t="shared" si="41"/>
        <v>2.6476578411405294</v>
      </c>
      <c r="P31" s="42">
        <f t="shared" si="42"/>
        <v>2.0226402530381224</v>
      </c>
      <c r="Q31" s="42" t="str">
        <f t="shared" si="43"/>
        <v/>
      </c>
      <c r="R31" s="42">
        <f t="shared" si="44"/>
        <v>1.8858480953828003</v>
      </c>
      <c r="S31" s="42">
        <f t="shared" si="45"/>
        <v>2.4048324595395485</v>
      </c>
      <c r="T31" s="42">
        <f t="shared" si="46"/>
        <v>1.424664933661929</v>
      </c>
      <c r="U31" s="42" t="str">
        <f t="shared" si="47"/>
        <v/>
      </c>
      <c r="V31" s="42">
        <f t="shared" si="48"/>
        <v>1.3652011409461986</v>
      </c>
      <c r="W31" s="42">
        <f t="shared" si="49"/>
        <v>1.5212770391364148</v>
      </c>
      <c r="X31" s="42">
        <f t="shared" si="50"/>
        <v>1.2256910811414947</v>
      </c>
      <c r="Y31" s="42" t="str">
        <f t="shared" si="51"/>
        <v/>
      </c>
      <c r="Z31" s="42">
        <f t="shared" si="52"/>
        <v>0.34311578332603299</v>
      </c>
      <c r="AA31" s="42">
        <f t="shared" si="53"/>
        <v>0.40248197216166359</v>
      </c>
      <c r="AB31" s="42">
        <f t="shared" si="54"/>
        <v>0.297349709114415</v>
      </c>
    </row>
    <row r="32" spans="1:60" x14ac:dyDescent="0.25">
      <c r="A32" s="48" t="s">
        <v>28</v>
      </c>
      <c r="B32" s="42">
        <f t="shared" si="28"/>
        <v>0.2191242585666251</v>
      </c>
      <c r="C32" s="42">
        <f t="shared" si="29"/>
        <v>0.29050279329608941</v>
      </c>
      <c r="D32" s="42">
        <f t="shared" si="30"/>
        <v>0.14566084023305734</v>
      </c>
      <c r="E32" s="42" t="str">
        <f t="shared" si="31"/>
        <v/>
      </c>
      <c r="F32" s="42">
        <f t="shared" si="32"/>
        <v>0.3140007388252678</v>
      </c>
      <c r="G32" s="42">
        <f t="shared" si="33"/>
        <v>0.40189989039093904</v>
      </c>
      <c r="H32" s="42">
        <f t="shared" si="34"/>
        <v>0.22413149047441167</v>
      </c>
      <c r="I32" s="42" t="str">
        <f t="shared" si="35"/>
        <v/>
      </c>
      <c r="J32" s="42">
        <f t="shared" si="36"/>
        <v>0.15546055188495919</v>
      </c>
      <c r="K32" s="42">
        <f t="shared" si="37"/>
        <v>0.2686108979278588</v>
      </c>
      <c r="L32" s="42">
        <f t="shared" si="38"/>
        <v>3.937007874015748E-2</v>
      </c>
      <c r="M32" s="42" t="str">
        <f t="shared" si="39"/>
        <v/>
      </c>
      <c r="N32" s="42">
        <f t="shared" si="40"/>
        <v>0.48123195380173239</v>
      </c>
      <c r="O32" s="42">
        <f t="shared" si="41"/>
        <v>0.55991041433370659</v>
      </c>
      <c r="P32" s="42">
        <f t="shared" si="42"/>
        <v>0.39745627980922094</v>
      </c>
      <c r="Q32" s="42" t="str">
        <f t="shared" si="43"/>
        <v/>
      </c>
      <c r="R32" s="42">
        <f t="shared" si="44"/>
        <v>0.10086746015735323</v>
      </c>
      <c r="S32" s="42">
        <f t="shared" si="45"/>
        <v>0.11937922801432552</v>
      </c>
      <c r="T32" s="42">
        <f t="shared" si="46"/>
        <v>8.1833060556464818E-2</v>
      </c>
      <c r="U32" s="42" t="str">
        <f t="shared" si="47"/>
        <v/>
      </c>
      <c r="V32" s="42">
        <f t="shared" si="48"/>
        <v>5.8365758754863814E-2</v>
      </c>
      <c r="W32" s="42">
        <f t="shared" si="49"/>
        <v>0.11587485515643105</v>
      </c>
      <c r="X32" s="42">
        <f t="shared" si="50"/>
        <v>0</v>
      </c>
      <c r="Y32" s="42" t="str">
        <f t="shared" si="51"/>
        <v/>
      </c>
      <c r="Z32" s="42">
        <f t="shared" si="52"/>
        <v>0</v>
      </c>
      <c r="AA32" s="42">
        <f t="shared" si="53"/>
        <v>0</v>
      </c>
      <c r="AB32" s="42">
        <f t="shared" si="54"/>
        <v>0</v>
      </c>
    </row>
    <row r="33" spans="1:60" x14ac:dyDescent="0.25">
      <c r="A33" s="49" t="s">
        <v>79</v>
      </c>
      <c r="B33" s="42">
        <f t="shared" si="28"/>
        <v>0.80110050169930402</v>
      </c>
      <c r="C33" s="42">
        <f t="shared" si="29"/>
        <v>1.3773222293401666</v>
      </c>
      <c r="D33" s="42">
        <f t="shared" si="30"/>
        <v>0.21262675825973174</v>
      </c>
      <c r="E33" s="42" t="str">
        <f t="shared" si="31"/>
        <v/>
      </c>
      <c r="F33" s="42">
        <f t="shared" si="32"/>
        <v>0.84459459459459463</v>
      </c>
      <c r="G33" s="42">
        <f t="shared" si="33"/>
        <v>1.5126050420168067</v>
      </c>
      <c r="H33" s="42">
        <f t="shared" si="34"/>
        <v>0.1697792869269949</v>
      </c>
      <c r="I33" s="42" t="str">
        <f t="shared" si="35"/>
        <v/>
      </c>
      <c r="J33" s="42">
        <f t="shared" si="36"/>
        <v>0.56082830025884389</v>
      </c>
      <c r="K33" s="42">
        <f t="shared" si="37"/>
        <v>1.0092514718250631</v>
      </c>
      <c r="L33" s="42">
        <f t="shared" si="38"/>
        <v>8.8573959255978746E-2</v>
      </c>
      <c r="M33" s="42" t="str">
        <f t="shared" si="39"/>
        <v/>
      </c>
      <c r="N33" s="42">
        <f t="shared" si="40"/>
        <v>9.1282519397535372E-2</v>
      </c>
      <c r="O33" s="42">
        <f t="shared" si="41"/>
        <v>0.18433179723502305</v>
      </c>
      <c r="P33" s="42">
        <f t="shared" si="42"/>
        <v>0</v>
      </c>
      <c r="Q33" s="42" t="str">
        <f t="shared" si="43"/>
        <v/>
      </c>
      <c r="R33" s="42">
        <f t="shared" si="44"/>
        <v>1.8698870276587458</v>
      </c>
      <c r="S33" s="42">
        <f t="shared" si="45"/>
        <v>2.9635258358662613</v>
      </c>
      <c r="T33" s="42">
        <f t="shared" si="46"/>
        <v>0.71942446043165476</v>
      </c>
      <c r="U33" s="42" t="str">
        <f t="shared" si="47"/>
        <v/>
      </c>
      <c r="V33" s="42">
        <f t="shared" si="48"/>
        <v>0.65645514223194745</v>
      </c>
      <c r="W33" s="42">
        <f t="shared" si="49"/>
        <v>1.237842617152962</v>
      </c>
      <c r="X33" s="42">
        <f t="shared" si="50"/>
        <v>8.6655112651646438E-2</v>
      </c>
      <c r="Y33" s="42" t="str">
        <f t="shared" si="51"/>
        <v/>
      </c>
      <c r="Z33" s="42">
        <f t="shared" si="52"/>
        <v>0.1589825119236884</v>
      </c>
      <c r="AA33" s="42">
        <f t="shared" si="53"/>
        <v>0.3003003003003003</v>
      </c>
      <c r="AB33" s="42">
        <f t="shared" si="54"/>
        <v>0</v>
      </c>
    </row>
    <row r="34" spans="1:60" x14ac:dyDescent="0.25">
      <c r="A34" s="6"/>
      <c r="B34" s="42" t="str">
        <f t="shared" si="28"/>
        <v/>
      </c>
      <c r="C34" s="42" t="str">
        <f t="shared" si="29"/>
        <v/>
      </c>
      <c r="D34" s="42" t="str">
        <f t="shared" si="30"/>
        <v/>
      </c>
      <c r="E34" s="42" t="str">
        <f t="shared" si="31"/>
        <v/>
      </c>
      <c r="F34" s="42" t="str">
        <f t="shared" si="32"/>
        <v/>
      </c>
      <c r="G34" s="42" t="str">
        <f t="shared" si="33"/>
        <v/>
      </c>
      <c r="H34" s="42" t="str">
        <f t="shared" si="34"/>
        <v/>
      </c>
      <c r="I34" s="42" t="str">
        <f t="shared" si="35"/>
        <v/>
      </c>
      <c r="J34" s="42" t="str">
        <f t="shared" si="36"/>
        <v/>
      </c>
      <c r="K34" s="42" t="str">
        <f t="shared" si="37"/>
        <v/>
      </c>
      <c r="L34" s="42" t="str">
        <f t="shared" si="38"/>
        <v/>
      </c>
      <c r="M34" s="42" t="str">
        <f t="shared" si="39"/>
        <v/>
      </c>
      <c r="N34" s="42" t="str">
        <f t="shared" si="40"/>
        <v/>
      </c>
      <c r="O34" s="42" t="str">
        <f t="shared" si="41"/>
        <v/>
      </c>
      <c r="P34" s="42" t="str">
        <f t="shared" si="42"/>
        <v/>
      </c>
      <c r="Q34" s="42" t="str">
        <f t="shared" si="43"/>
        <v/>
      </c>
      <c r="R34" s="42" t="str">
        <f t="shared" si="44"/>
        <v/>
      </c>
      <c r="S34" s="42" t="str">
        <f t="shared" si="45"/>
        <v/>
      </c>
      <c r="T34" s="42" t="str">
        <f t="shared" si="46"/>
        <v/>
      </c>
      <c r="U34" s="42" t="str">
        <f t="shared" si="47"/>
        <v/>
      </c>
      <c r="V34" s="42" t="str">
        <f t="shared" si="48"/>
        <v/>
      </c>
      <c r="W34" s="42" t="str">
        <f t="shared" si="49"/>
        <v/>
      </c>
      <c r="X34" s="42" t="str">
        <f t="shared" si="50"/>
        <v/>
      </c>
      <c r="Y34" s="42" t="str">
        <f t="shared" si="51"/>
        <v/>
      </c>
      <c r="Z34" s="42" t="str">
        <f t="shared" si="52"/>
        <v/>
      </c>
      <c r="AA34" s="42" t="str">
        <f t="shared" si="53"/>
        <v/>
      </c>
      <c r="AB34" s="42" t="str">
        <f t="shared" si="54"/>
        <v/>
      </c>
    </row>
    <row r="35" spans="1:60" x14ac:dyDescent="0.25">
      <c r="A35" s="6" t="s">
        <v>30</v>
      </c>
      <c r="B35" s="55">
        <f t="shared" si="28"/>
        <v>1.1787393982328749</v>
      </c>
      <c r="C35" s="55">
        <f t="shared" si="29"/>
        <v>1.4010055444049203</v>
      </c>
      <c r="D35" s="55">
        <f t="shared" si="30"/>
        <v>0.96077017519926722</v>
      </c>
      <c r="E35" s="55" t="str">
        <f t="shared" si="31"/>
        <v/>
      </c>
      <c r="F35" s="55">
        <f t="shared" si="32"/>
        <v>1.4886987487017163</v>
      </c>
      <c r="G35" s="55">
        <f t="shared" si="33"/>
        <v>1.8645731108930326</v>
      </c>
      <c r="H35" s="55">
        <f t="shared" si="34"/>
        <v>1.1067903081064911</v>
      </c>
      <c r="I35" s="55" t="str">
        <f t="shared" si="35"/>
        <v/>
      </c>
      <c r="J35" s="55">
        <f t="shared" si="36"/>
        <v>1.3423151220961911</v>
      </c>
      <c r="K35" s="55">
        <f t="shared" si="37"/>
        <v>1.4880664798531258</v>
      </c>
      <c r="L35" s="55">
        <f t="shared" si="38"/>
        <v>1.1890243902439024</v>
      </c>
      <c r="M35" s="55" t="str">
        <f t="shared" si="39"/>
        <v/>
      </c>
      <c r="N35" s="55">
        <f t="shared" si="40"/>
        <v>1.2872703267686214</v>
      </c>
      <c r="O35" s="55">
        <f t="shared" si="41"/>
        <v>1.7195767195767195</v>
      </c>
      <c r="P35" s="55">
        <f t="shared" si="42"/>
        <v>0.85657808038655836</v>
      </c>
      <c r="Q35" s="55" t="str">
        <f t="shared" si="43"/>
        <v/>
      </c>
      <c r="R35" s="55">
        <f t="shared" si="44"/>
        <v>1.2376975842529079</v>
      </c>
      <c r="S35" s="55">
        <f t="shared" si="45"/>
        <v>1.3907352490029656</v>
      </c>
      <c r="T35" s="55">
        <f t="shared" si="46"/>
        <v>1.0929490279524132</v>
      </c>
      <c r="U35" s="55" t="str">
        <f t="shared" si="47"/>
        <v/>
      </c>
      <c r="V35" s="55">
        <f t="shared" si="48"/>
        <v>0.67625163380121611</v>
      </c>
      <c r="W35" s="55">
        <f t="shared" si="49"/>
        <v>0.65991044072590144</v>
      </c>
      <c r="X35" s="55">
        <f t="shared" si="50"/>
        <v>0.69147184721764898</v>
      </c>
      <c r="Y35" s="55" t="str">
        <f t="shared" si="51"/>
        <v/>
      </c>
      <c r="Z35" s="55">
        <f t="shared" si="52"/>
        <v>0.45002812675792236</v>
      </c>
      <c r="AA35" s="55">
        <f t="shared" si="53"/>
        <v>0.53169734151329251</v>
      </c>
      <c r="AB35" s="55">
        <f t="shared" si="54"/>
        <v>0.38088642659279781</v>
      </c>
    </row>
    <row r="36" spans="1:60" x14ac:dyDescent="0.25">
      <c r="A36" s="48" t="s">
        <v>27</v>
      </c>
      <c r="B36" s="42">
        <f t="shared" si="28"/>
        <v>1.1869347929557355</v>
      </c>
      <c r="C36" s="42">
        <f t="shared" si="29"/>
        <v>1.4093529788597052</v>
      </c>
      <c r="D36" s="42">
        <f t="shared" si="30"/>
        <v>0.9686419364979566</v>
      </c>
      <c r="E36" s="42" t="str">
        <f t="shared" si="31"/>
        <v/>
      </c>
      <c r="F36" s="42">
        <f t="shared" si="32"/>
        <v>1.5024458420684834</v>
      </c>
      <c r="G36" s="42">
        <f t="shared" si="33"/>
        <v>1.8832391713747645</v>
      </c>
      <c r="H36" s="42">
        <f t="shared" si="34"/>
        <v>1.1161387631975868</v>
      </c>
      <c r="I36" s="42" t="str">
        <f t="shared" si="35"/>
        <v/>
      </c>
      <c r="J36" s="42">
        <f t="shared" si="36"/>
        <v>1.3540521634855602</v>
      </c>
      <c r="K36" s="42">
        <f t="shared" si="37"/>
        <v>1.4990752457899348</v>
      </c>
      <c r="L36" s="42">
        <f t="shared" si="38"/>
        <v>1.2011087157376039</v>
      </c>
      <c r="M36" s="42" t="str">
        <f t="shared" si="39"/>
        <v/>
      </c>
      <c r="N36" s="42">
        <f t="shared" si="40"/>
        <v>1.2912879627577034</v>
      </c>
      <c r="O36" s="42">
        <f t="shared" si="41"/>
        <v>1.7189752689364532</v>
      </c>
      <c r="P36" s="42">
        <f t="shared" si="42"/>
        <v>0.86407444333665673</v>
      </c>
      <c r="Q36" s="42" t="str">
        <f t="shared" si="43"/>
        <v/>
      </c>
      <c r="R36" s="42">
        <f t="shared" si="44"/>
        <v>1.2459967974379502</v>
      </c>
      <c r="S36" s="42">
        <f t="shared" si="45"/>
        <v>1.4003294892915981</v>
      </c>
      <c r="T36" s="42">
        <f t="shared" si="46"/>
        <v>1.1000778816199377</v>
      </c>
      <c r="U36" s="42" t="str">
        <f t="shared" si="47"/>
        <v/>
      </c>
      <c r="V36" s="42">
        <f t="shared" si="48"/>
        <v>0.68038879359634075</v>
      </c>
      <c r="W36" s="42">
        <f t="shared" si="49"/>
        <v>0.6635857329067425</v>
      </c>
      <c r="X36" s="42">
        <f t="shared" si="50"/>
        <v>0.6960556844547563</v>
      </c>
      <c r="Y36" s="42" t="str">
        <f t="shared" si="51"/>
        <v/>
      </c>
      <c r="Z36" s="42">
        <f t="shared" si="52"/>
        <v>0.45437334343051877</v>
      </c>
      <c r="AA36" s="42">
        <f t="shared" si="53"/>
        <v>0.53674649050371592</v>
      </c>
      <c r="AB36" s="42">
        <f t="shared" si="54"/>
        <v>0.38461538461538464</v>
      </c>
    </row>
    <row r="37" spans="1:60" x14ac:dyDescent="0.25">
      <c r="A37" s="48" t="s">
        <v>28</v>
      </c>
      <c r="B37" s="42">
        <f t="shared" si="28"/>
        <v>0.1272264631043257</v>
      </c>
      <c r="C37" s="42">
        <f t="shared" si="29"/>
        <v>0.27100271002710025</v>
      </c>
      <c r="D37" s="42">
        <f t="shared" si="30"/>
        <v>0</v>
      </c>
      <c r="E37" s="42" t="str">
        <f t="shared" si="31"/>
        <v/>
      </c>
      <c r="F37" s="42">
        <f t="shared" si="32"/>
        <v>0</v>
      </c>
      <c r="G37" s="42">
        <f t="shared" si="33"/>
        <v>0</v>
      </c>
      <c r="H37" s="42">
        <f t="shared" si="34"/>
        <v>0</v>
      </c>
      <c r="I37" s="42" t="str">
        <f t="shared" si="35"/>
        <v/>
      </c>
      <c r="J37" s="42">
        <f t="shared" si="36"/>
        <v>0</v>
      </c>
      <c r="K37" s="42">
        <f t="shared" si="37"/>
        <v>0</v>
      </c>
      <c r="L37" s="42">
        <f t="shared" si="38"/>
        <v>0</v>
      </c>
      <c r="M37" s="42" t="str">
        <f t="shared" si="39"/>
        <v/>
      </c>
      <c r="N37" s="42">
        <f t="shared" si="40"/>
        <v>0.74626865671641784</v>
      </c>
      <c r="O37" s="42">
        <f t="shared" si="41"/>
        <v>1.8181818181818181</v>
      </c>
      <c r="P37" s="42">
        <f t="shared" si="42"/>
        <v>0</v>
      </c>
      <c r="Q37" s="42" t="str">
        <f t="shared" si="43"/>
        <v/>
      </c>
      <c r="R37" s="42">
        <f t="shared" si="44"/>
        <v>0</v>
      </c>
      <c r="S37" s="42">
        <f t="shared" si="45"/>
        <v>0</v>
      </c>
      <c r="T37" s="42">
        <f t="shared" si="46"/>
        <v>0</v>
      </c>
      <c r="U37" s="42" t="str">
        <f t="shared" si="47"/>
        <v/>
      </c>
      <c r="V37" s="42">
        <f t="shared" si="48"/>
        <v>0</v>
      </c>
      <c r="W37" s="42">
        <f t="shared" si="49"/>
        <v>0</v>
      </c>
      <c r="X37" s="42">
        <f t="shared" si="50"/>
        <v>0</v>
      </c>
      <c r="Y37" s="42" t="str">
        <f t="shared" si="51"/>
        <v/>
      </c>
      <c r="Z37" s="42">
        <f t="shared" si="52"/>
        <v>0</v>
      </c>
      <c r="AA37" s="42">
        <f t="shared" si="53"/>
        <v>0</v>
      </c>
      <c r="AB37" s="42">
        <f t="shared" si="54"/>
        <v>0</v>
      </c>
    </row>
    <row r="38" spans="1:60" ht="13.5" thickBot="1" x14ac:dyDescent="0.3">
      <c r="A38" s="56" t="s">
        <v>79</v>
      </c>
      <c r="B38" s="73" t="s">
        <v>6</v>
      </c>
      <c r="C38" s="73" t="s">
        <v>6</v>
      </c>
      <c r="D38" s="73" t="s">
        <v>6</v>
      </c>
      <c r="E38" s="73"/>
      <c r="F38" s="73" t="s">
        <v>6</v>
      </c>
      <c r="G38" s="73" t="s">
        <v>6</v>
      </c>
      <c r="H38" s="73" t="s">
        <v>6</v>
      </c>
      <c r="I38" s="73"/>
      <c r="J38" s="73" t="s">
        <v>6</v>
      </c>
      <c r="K38" s="73" t="s">
        <v>6</v>
      </c>
      <c r="L38" s="73" t="s">
        <v>6</v>
      </c>
      <c r="M38" s="73"/>
      <c r="N38" s="73" t="s">
        <v>6</v>
      </c>
      <c r="O38" s="73" t="s">
        <v>6</v>
      </c>
      <c r="P38" s="73" t="s">
        <v>6</v>
      </c>
      <c r="Q38" s="73"/>
      <c r="R38" s="73" t="s">
        <v>6</v>
      </c>
      <c r="S38" s="73" t="s">
        <v>6</v>
      </c>
      <c r="T38" s="73" t="s">
        <v>6</v>
      </c>
      <c r="U38" s="73"/>
      <c r="V38" s="73" t="s">
        <v>6</v>
      </c>
      <c r="W38" s="73" t="s">
        <v>6</v>
      </c>
      <c r="X38" s="73" t="s">
        <v>6</v>
      </c>
      <c r="Y38" s="73"/>
      <c r="Z38" s="73" t="s">
        <v>6</v>
      </c>
      <c r="AA38" s="73" t="s">
        <v>6</v>
      </c>
      <c r="AB38" s="73" t="s">
        <v>6</v>
      </c>
    </row>
    <row r="39" spans="1:60" ht="15" customHeight="1" x14ac:dyDescent="0.25">
      <c r="A39" s="134" t="s">
        <v>260</v>
      </c>
      <c r="B39" s="134"/>
      <c r="C39" s="134"/>
      <c r="D39" s="134"/>
      <c r="E39" s="134"/>
      <c r="F39" s="134"/>
      <c r="G39" s="134"/>
      <c r="H39" s="134"/>
      <c r="I39" s="134"/>
      <c r="J39" s="40"/>
      <c r="K39" s="40"/>
      <c r="L39" s="40"/>
      <c r="M39" s="40"/>
      <c r="N39" s="40"/>
      <c r="O39" s="19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</sheetData>
  <mergeCells count="14">
    <mergeCell ref="A8:AB8"/>
    <mergeCell ref="A24:AB24"/>
    <mergeCell ref="A1:AB1"/>
    <mergeCell ref="A2:AB2"/>
    <mergeCell ref="A3:AB3"/>
    <mergeCell ref="A4:AB4"/>
    <mergeCell ref="R5:T5"/>
    <mergeCell ref="V5:X5"/>
    <mergeCell ref="Z5:AB5"/>
    <mergeCell ref="A5:A6"/>
    <mergeCell ref="B5:D5"/>
    <mergeCell ref="F5:H5"/>
    <mergeCell ref="J5:L5"/>
    <mergeCell ref="N5:P5"/>
  </mergeCells>
  <hyperlinks>
    <hyperlink ref="AC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61"/>
  <sheetViews>
    <sheetView showGridLines="0" zoomScale="90" zoomScaleNormal="90" workbookViewId="0">
      <selection activeCell="E1" sqref="E1"/>
    </sheetView>
  </sheetViews>
  <sheetFormatPr baseColWidth="10" defaultRowHeight="15" x14ac:dyDescent="0.25"/>
  <cols>
    <col min="1" max="1" width="50.140625" style="119" bestFit="1" customWidth="1"/>
    <col min="2" max="2" width="9.7109375" style="120" customWidth="1"/>
    <col min="3" max="3" width="7.7109375" style="119" customWidth="1"/>
    <col min="4" max="4" width="5.42578125" style="121" customWidth="1"/>
    <col min="5" max="5" width="134.28515625" style="122" customWidth="1"/>
    <col min="6" max="16384" width="11.42578125" style="119"/>
  </cols>
  <sheetData>
    <row r="1" spans="1:5" ht="15.75" thickBot="1" x14ac:dyDescent="0.3"/>
    <row r="2" spans="1:5" ht="18.75" x14ac:dyDescent="0.25">
      <c r="A2" s="126" t="s">
        <v>130</v>
      </c>
      <c r="B2" s="127"/>
      <c r="D2" s="217" t="s">
        <v>131</v>
      </c>
      <c r="E2" s="218"/>
    </row>
    <row r="3" spans="1:5" x14ac:dyDescent="0.25">
      <c r="A3" s="128"/>
      <c r="B3" s="127"/>
      <c r="D3" s="219" t="s">
        <v>132</v>
      </c>
      <c r="E3" s="220"/>
    </row>
    <row r="4" spans="1:5" ht="25.5" customHeight="1" x14ac:dyDescent="0.25">
      <c r="A4" s="129" t="s">
        <v>133</v>
      </c>
      <c r="B4" s="130"/>
      <c r="D4" s="221" t="s">
        <v>134</v>
      </c>
      <c r="E4" s="222"/>
    </row>
    <row r="5" spans="1:5" ht="25.5" customHeight="1" x14ac:dyDescent="0.25">
      <c r="A5" s="129" t="s">
        <v>135</v>
      </c>
      <c r="B5" s="130"/>
      <c r="D5" s="223" t="s">
        <v>136</v>
      </c>
      <c r="E5" s="224"/>
    </row>
    <row r="6" spans="1:5" ht="25.5" customHeight="1" x14ac:dyDescent="0.25">
      <c r="A6" s="131" t="s">
        <v>137</v>
      </c>
      <c r="B6" s="130"/>
      <c r="D6" s="210" t="s">
        <v>138</v>
      </c>
      <c r="E6" s="208" t="s">
        <v>206</v>
      </c>
    </row>
    <row r="7" spans="1:5" ht="25.5" customHeight="1" x14ac:dyDescent="0.25">
      <c r="A7" s="132" t="s">
        <v>139</v>
      </c>
      <c r="B7" s="130" t="s">
        <v>140</v>
      </c>
      <c r="D7" s="210" t="s">
        <v>141</v>
      </c>
      <c r="E7" s="208" t="s">
        <v>207</v>
      </c>
    </row>
    <row r="8" spans="1:5" ht="25.5" customHeight="1" x14ac:dyDescent="0.25">
      <c r="A8" s="132" t="s">
        <v>142</v>
      </c>
      <c r="B8" s="130" t="s">
        <v>159</v>
      </c>
      <c r="D8" s="210" t="s">
        <v>143</v>
      </c>
      <c r="E8" s="208" t="s">
        <v>208</v>
      </c>
    </row>
    <row r="9" spans="1:5" ht="25.5" customHeight="1" x14ac:dyDescent="0.25">
      <c r="A9" s="133" t="s">
        <v>144</v>
      </c>
      <c r="B9" s="130" t="s">
        <v>160</v>
      </c>
      <c r="D9" s="210" t="s">
        <v>145</v>
      </c>
      <c r="E9" s="208" t="s">
        <v>209</v>
      </c>
    </row>
    <row r="10" spans="1:5" ht="25.5" customHeight="1" x14ac:dyDescent="0.25">
      <c r="A10" s="133" t="s">
        <v>161</v>
      </c>
      <c r="B10" s="130" t="s">
        <v>162</v>
      </c>
      <c r="D10" s="210" t="s">
        <v>146</v>
      </c>
      <c r="E10" s="208" t="s">
        <v>210</v>
      </c>
    </row>
    <row r="11" spans="1:5" ht="25.5" customHeight="1" x14ac:dyDescent="0.25">
      <c r="A11" s="133" t="s">
        <v>163</v>
      </c>
      <c r="B11" s="130" t="s">
        <v>164</v>
      </c>
      <c r="D11" s="210" t="s">
        <v>147</v>
      </c>
      <c r="E11" s="208" t="s">
        <v>211</v>
      </c>
    </row>
    <row r="12" spans="1:5" ht="25.5" customHeight="1" x14ac:dyDescent="0.25">
      <c r="A12" s="133" t="s">
        <v>165</v>
      </c>
      <c r="B12" s="130" t="s">
        <v>166</v>
      </c>
      <c r="D12" s="210" t="s">
        <v>148</v>
      </c>
      <c r="E12" s="208" t="s">
        <v>212</v>
      </c>
    </row>
    <row r="13" spans="1:5" ht="25.5" customHeight="1" x14ac:dyDescent="0.25">
      <c r="A13" s="133" t="s">
        <v>167</v>
      </c>
      <c r="B13" s="130" t="s">
        <v>168</v>
      </c>
      <c r="D13" s="210" t="s">
        <v>149</v>
      </c>
      <c r="E13" s="208" t="s">
        <v>213</v>
      </c>
    </row>
    <row r="14" spans="1:5" ht="25.5" customHeight="1" x14ac:dyDescent="0.25">
      <c r="A14" s="125"/>
      <c r="B14" s="123"/>
      <c r="D14" s="210" t="s">
        <v>150</v>
      </c>
      <c r="E14" s="208" t="s">
        <v>214</v>
      </c>
    </row>
    <row r="15" spans="1:5" ht="25.5" customHeight="1" x14ac:dyDescent="0.25">
      <c r="A15" s="124"/>
      <c r="B15" s="123"/>
      <c r="D15" s="210" t="s">
        <v>151</v>
      </c>
      <c r="E15" s="208" t="s">
        <v>215</v>
      </c>
    </row>
    <row r="16" spans="1:5" ht="25.5" customHeight="1" x14ac:dyDescent="0.25">
      <c r="D16" s="210" t="s">
        <v>152</v>
      </c>
      <c r="E16" s="208" t="s">
        <v>216</v>
      </c>
    </row>
    <row r="17" spans="4:5" ht="25.5" customHeight="1" x14ac:dyDescent="0.25">
      <c r="D17" s="210" t="s">
        <v>153</v>
      </c>
      <c r="E17" s="208" t="s">
        <v>217</v>
      </c>
    </row>
    <row r="18" spans="4:5" ht="25.5" customHeight="1" x14ac:dyDescent="0.25">
      <c r="D18" s="210" t="s">
        <v>154</v>
      </c>
      <c r="E18" s="208" t="s">
        <v>218</v>
      </c>
    </row>
    <row r="19" spans="4:5" ht="25.5" customHeight="1" x14ac:dyDescent="0.25">
      <c r="D19" s="210" t="s">
        <v>155</v>
      </c>
      <c r="E19" s="208" t="s">
        <v>219</v>
      </c>
    </row>
    <row r="20" spans="4:5" ht="25.5" customHeight="1" x14ac:dyDescent="0.25">
      <c r="D20" s="210" t="s">
        <v>156</v>
      </c>
      <c r="E20" s="208" t="s">
        <v>220</v>
      </c>
    </row>
    <row r="21" spans="4:5" ht="25.5" customHeight="1" x14ac:dyDescent="0.25">
      <c r="D21" s="210" t="s">
        <v>157</v>
      </c>
      <c r="E21" s="208" t="s">
        <v>221</v>
      </c>
    </row>
    <row r="22" spans="4:5" ht="25.5" customHeight="1" x14ac:dyDescent="0.25">
      <c r="D22" s="210" t="s">
        <v>169</v>
      </c>
      <c r="E22" s="208" t="s">
        <v>222</v>
      </c>
    </row>
    <row r="23" spans="4:5" ht="25.5" customHeight="1" x14ac:dyDescent="0.25">
      <c r="D23" s="210" t="s">
        <v>170</v>
      </c>
      <c r="E23" s="208" t="s">
        <v>223</v>
      </c>
    </row>
    <row r="24" spans="4:5" ht="25.5" customHeight="1" x14ac:dyDescent="0.25">
      <c r="D24" s="210" t="s">
        <v>171</v>
      </c>
      <c r="E24" s="208" t="s">
        <v>224</v>
      </c>
    </row>
    <row r="25" spans="4:5" ht="25.5" customHeight="1" x14ac:dyDescent="0.25">
      <c r="D25" s="210" t="s">
        <v>172</v>
      </c>
      <c r="E25" s="208" t="s">
        <v>225</v>
      </c>
    </row>
    <row r="26" spans="4:5" ht="25.5" customHeight="1" x14ac:dyDescent="0.25">
      <c r="D26" s="210" t="s">
        <v>173</v>
      </c>
      <c r="E26" s="208" t="s">
        <v>226</v>
      </c>
    </row>
    <row r="27" spans="4:5" ht="25.5" customHeight="1" x14ac:dyDescent="0.25">
      <c r="D27" s="210" t="s">
        <v>174</v>
      </c>
      <c r="E27" s="208" t="s">
        <v>227</v>
      </c>
    </row>
    <row r="28" spans="4:5" ht="25.5" customHeight="1" x14ac:dyDescent="0.25">
      <c r="D28" s="210" t="s">
        <v>175</v>
      </c>
      <c r="E28" s="208" t="s">
        <v>228</v>
      </c>
    </row>
    <row r="29" spans="4:5" ht="25.5" customHeight="1" x14ac:dyDescent="0.25">
      <c r="D29" s="210" t="s">
        <v>176</v>
      </c>
      <c r="E29" s="208" t="s">
        <v>229</v>
      </c>
    </row>
    <row r="30" spans="4:5" ht="25.5" customHeight="1" x14ac:dyDescent="0.25">
      <c r="D30" s="210" t="s">
        <v>177</v>
      </c>
      <c r="E30" s="208" t="s">
        <v>230</v>
      </c>
    </row>
    <row r="31" spans="4:5" ht="25.5" customHeight="1" x14ac:dyDescent="0.25">
      <c r="D31" s="210" t="s">
        <v>178</v>
      </c>
      <c r="E31" s="208" t="s">
        <v>231</v>
      </c>
    </row>
    <row r="32" spans="4:5" ht="25.5" customHeight="1" x14ac:dyDescent="0.25">
      <c r="D32" s="210" t="s">
        <v>179</v>
      </c>
      <c r="E32" s="208" t="s">
        <v>232</v>
      </c>
    </row>
    <row r="33" spans="2:5" ht="25.5" customHeight="1" x14ac:dyDescent="0.25">
      <c r="D33" s="210" t="s">
        <v>180</v>
      </c>
      <c r="E33" s="208" t="s">
        <v>233</v>
      </c>
    </row>
    <row r="34" spans="2:5" ht="25.5" customHeight="1" x14ac:dyDescent="0.25">
      <c r="D34" s="210" t="s">
        <v>181</v>
      </c>
      <c r="E34" s="208" t="s">
        <v>234</v>
      </c>
    </row>
    <row r="35" spans="2:5" ht="25.5" customHeight="1" x14ac:dyDescent="0.25">
      <c r="D35" s="210" t="s">
        <v>182</v>
      </c>
      <c r="E35" s="208" t="s">
        <v>235</v>
      </c>
    </row>
    <row r="36" spans="2:5" ht="25.5" customHeight="1" x14ac:dyDescent="0.25">
      <c r="D36" s="210" t="s">
        <v>183</v>
      </c>
      <c r="E36" s="208" t="s">
        <v>236</v>
      </c>
    </row>
    <row r="37" spans="2:5" ht="25.5" customHeight="1" x14ac:dyDescent="0.25">
      <c r="D37" s="210" t="s">
        <v>184</v>
      </c>
      <c r="E37" s="208" t="s">
        <v>237</v>
      </c>
    </row>
    <row r="38" spans="2:5" ht="25.5" customHeight="1" x14ac:dyDescent="0.25">
      <c r="D38" s="210" t="s">
        <v>185</v>
      </c>
      <c r="E38" s="208" t="s">
        <v>238</v>
      </c>
    </row>
    <row r="39" spans="2:5" s="206" customFormat="1" ht="25.5" customHeight="1" x14ac:dyDescent="0.25">
      <c r="B39" s="207"/>
      <c r="D39" s="210" t="s">
        <v>186</v>
      </c>
      <c r="E39" s="208" t="s">
        <v>354</v>
      </c>
    </row>
    <row r="40" spans="2:5" ht="25.5" customHeight="1" x14ac:dyDescent="0.25">
      <c r="D40" s="210" t="s">
        <v>187</v>
      </c>
      <c r="E40" s="208" t="s">
        <v>239</v>
      </c>
    </row>
    <row r="41" spans="2:5" ht="25.5" customHeight="1" x14ac:dyDescent="0.25">
      <c r="D41" s="210" t="s">
        <v>188</v>
      </c>
      <c r="E41" s="208" t="s">
        <v>240</v>
      </c>
    </row>
    <row r="42" spans="2:5" ht="25.5" customHeight="1" x14ac:dyDescent="0.25">
      <c r="D42" s="210" t="s">
        <v>189</v>
      </c>
      <c r="E42" s="208" t="s">
        <v>241</v>
      </c>
    </row>
    <row r="43" spans="2:5" ht="25.5" customHeight="1" x14ac:dyDescent="0.25">
      <c r="D43" s="210" t="s">
        <v>190</v>
      </c>
      <c r="E43" s="208" t="s">
        <v>242</v>
      </c>
    </row>
    <row r="44" spans="2:5" ht="25.5" customHeight="1" x14ac:dyDescent="0.25">
      <c r="D44" s="210" t="s">
        <v>191</v>
      </c>
      <c r="E44" s="208" t="s">
        <v>243</v>
      </c>
    </row>
    <row r="45" spans="2:5" s="206" customFormat="1" ht="25.5" customHeight="1" x14ac:dyDescent="0.25">
      <c r="B45" s="207"/>
      <c r="D45" s="210" t="s">
        <v>192</v>
      </c>
      <c r="E45" s="208" t="s">
        <v>355</v>
      </c>
    </row>
    <row r="46" spans="2:5" ht="25.5" customHeight="1" x14ac:dyDescent="0.25">
      <c r="D46" s="210" t="s">
        <v>193</v>
      </c>
      <c r="E46" s="208" t="s">
        <v>244</v>
      </c>
    </row>
    <row r="47" spans="2:5" ht="25.5" customHeight="1" x14ac:dyDescent="0.25">
      <c r="D47" s="210" t="s">
        <v>194</v>
      </c>
      <c r="E47" s="208" t="s">
        <v>245</v>
      </c>
    </row>
    <row r="48" spans="2:5" ht="25.5" customHeight="1" x14ac:dyDescent="0.25">
      <c r="D48" s="210" t="s">
        <v>195</v>
      </c>
      <c r="E48" s="208" t="s">
        <v>246</v>
      </c>
    </row>
    <row r="49" spans="2:5" ht="25.5" customHeight="1" x14ac:dyDescent="0.25">
      <c r="D49" s="210" t="s">
        <v>196</v>
      </c>
      <c r="E49" s="208" t="s">
        <v>247</v>
      </c>
    </row>
    <row r="50" spans="2:5" ht="25.5" customHeight="1" x14ac:dyDescent="0.25">
      <c r="D50" s="210" t="s">
        <v>197</v>
      </c>
      <c r="E50" s="208" t="s">
        <v>248</v>
      </c>
    </row>
    <row r="51" spans="2:5" s="206" customFormat="1" ht="25.5" customHeight="1" x14ac:dyDescent="0.25">
      <c r="B51" s="207"/>
      <c r="D51" s="210" t="s">
        <v>198</v>
      </c>
      <c r="E51" s="208" t="s">
        <v>356</v>
      </c>
    </row>
    <row r="52" spans="2:5" ht="25.5" customHeight="1" x14ac:dyDescent="0.25">
      <c r="D52" s="210" t="s">
        <v>199</v>
      </c>
      <c r="E52" s="208" t="s">
        <v>249</v>
      </c>
    </row>
    <row r="53" spans="2:5" ht="25.5" customHeight="1" x14ac:dyDescent="0.25">
      <c r="D53" s="210" t="s">
        <v>200</v>
      </c>
      <c r="E53" s="208" t="s">
        <v>250</v>
      </c>
    </row>
    <row r="54" spans="2:5" ht="25.5" customHeight="1" x14ac:dyDescent="0.25">
      <c r="D54" s="210" t="s">
        <v>201</v>
      </c>
      <c r="E54" s="208" t="s">
        <v>251</v>
      </c>
    </row>
    <row r="55" spans="2:5" ht="25.5" customHeight="1" x14ac:dyDescent="0.25">
      <c r="D55" s="210" t="s">
        <v>202</v>
      </c>
      <c r="E55" s="208" t="s">
        <v>252</v>
      </c>
    </row>
    <row r="56" spans="2:5" ht="25.5" customHeight="1" x14ac:dyDescent="0.25">
      <c r="D56" s="210" t="s">
        <v>203</v>
      </c>
      <c r="E56" s="208" t="s">
        <v>253</v>
      </c>
    </row>
    <row r="57" spans="2:5" s="206" customFormat="1" ht="25.5" customHeight="1" x14ac:dyDescent="0.25">
      <c r="B57" s="207"/>
      <c r="D57" s="210" t="s">
        <v>204</v>
      </c>
      <c r="E57" s="208" t="s">
        <v>358</v>
      </c>
    </row>
    <row r="58" spans="2:5" ht="25.5" customHeight="1" x14ac:dyDescent="0.25">
      <c r="D58" s="210" t="s">
        <v>350</v>
      </c>
      <c r="E58" s="208" t="s">
        <v>254</v>
      </c>
    </row>
    <row r="59" spans="2:5" ht="25.5" customHeight="1" x14ac:dyDescent="0.25">
      <c r="D59" s="210" t="s">
        <v>351</v>
      </c>
      <c r="E59" s="208" t="s">
        <v>255</v>
      </c>
    </row>
    <row r="60" spans="2:5" ht="25.5" customHeight="1" x14ac:dyDescent="0.25">
      <c r="D60" s="210" t="s">
        <v>352</v>
      </c>
      <c r="E60" s="208" t="s">
        <v>256</v>
      </c>
    </row>
    <row r="61" spans="2:5" ht="25.5" customHeight="1" thickBot="1" x14ac:dyDescent="0.3">
      <c r="D61" s="211" t="s">
        <v>353</v>
      </c>
      <c r="E61" s="209" t="s">
        <v>257</v>
      </c>
    </row>
  </sheetData>
  <sheetProtection sheet="1" objects="1" scenarios="1"/>
  <mergeCells count="4">
    <mergeCell ref="D2:E2"/>
    <mergeCell ref="D3:E3"/>
    <mergeCell ref="D4:E4"/>
    <mergeCell ref="D5:E5"/>
  </mergeCells>
  <hyperlinks>
    <hyperlink ref="D6" location="'C1'!A1" display="C1"/>
    <hyperlink ref="D7" location="'C2'!A1" display="C2"/>
    <hyperlink ref="D8" location="'C3'!A1" display="C3"/>
    <hyperlink ref="D9" location="'C4'!A1" display="C4"/>
    <hyperlink ref="D10" location="'C5'!A1" display="C5"/>
    <hyperlink ref="D11" location="'C6'!A1" display="C6"/>
    <hyperlink ref="D12" location="'C7'!A1" display="C7"/>
    <hyperlink ref="D13" location="'C8'!A1" display="C8"/>
    <hyperlink ref="D14" location="'C9'!A1" display="C9"/>
    <hyperlink ref="D15" location="'C10'!A1" display="C10"/>
    <hyperlink ref="D16" location="'C11-C12'!A1" display="C11"/>
    <hyperlink ref="D17" location="'C11-C12'!A44" display="C12"/>
    <hyperlink ref="D3:E3" location="'PORTADA '!A1" display="PORTADA"/>
    <hyperlink ref="D4:E4" location="FUNCIONARIOS!A1" display="FUNCIONARIOS QUE PARTICIPARON EN LA PUBLICACIÓN"/>
    <hyperlink ref="D18:D21" r:id="rId1" location="'C11-C12'!A43" display="C12"/>
    <hyperlink ref="D18" location="'c13-14'!A1" display="C13"/>
    <hyperlink ref="D19" location="'c13-14'!A44" display="C14"/>
    <hyperlink ref="D20" location="'c15-16'!A1" display="C15"/>
    <hyperlink ref="D21" location="'c15-16'!A44" display="C16"/>
    <hyperlink ref="D22:D25" r:id="rId2" location="'C11-C12'!A43" display="C12"/>
    <hyperlink ref="D30:D33" r:id="rId3" location="'C11-C12'!A43" display="C12"/>
    <hyperlink ref="D33:D35" r:id="rId4" location="'C11-C12'!A43" display="C12"/>
    <hyperlink ref="D22" location="'c17-18'!A1" display="C17"/>
    <hyperlink ref="D23" location="'c17-18'!A44" display="C18"/>
    <hyperlink ref="D24" location="'c19-20'!A1" display="C19"/>
    <hyperlink ref="D25" location="'c19-20'!A45" display="C20"/>
    <hyperlink ref="D26" location="'c21'!A1" display="C21"/>
    <hyperlink ref="D28" location="'C23-24'!A1" display="C23"/>
    <hyperlink ref="D29" location="'C23-24'!A43" display="C24"/>
    <hyperlink ref="D30" location="'C25-26'!A1" display="C25"/>
    <hyperlink ref="D31" location="'C25-26'!A44" display="C26"/>
    <hyperlink ref="D32" location="'C27-28'!A1" display="C27"/>
    <hyperlink ref="D33" location="'C27-28'!A44" display="C28"/>
    <hyperlink ref="D34" location="'C29-30'!A1" display="C29"/>
    <hyperlink ref="D35" location="'C29-30'!A44" display="C30"/>
    <hyperlink ref="D36" location="'C31-32'!A1" display="C31"/>
    <hyperlink ref="D37" location="'C31-32'!A47" display="C32"/>
    <hyperlink ref="D38" location="'C33'!A1" display="C33"/>
    <hyperlink ref="D39" location="'C34'!A1" display="C34"/>
    <hyperlink ref="D40" location="'C35-36'!A1" display="C35"/>
    <hyperlink ref="D42" location="'C37-38'!A1" display="C37"/>
    <hyperlink ref="D44" location="'C39'!A1" display="C39"/>
    <hyperlink ref="D45" location="'C40'!A1" display="C40"/>
    <hyperlink ref="D46" location="'C41-42'!A1" display="C41"/>
    <hyperlink ref="D47" location="'C41-42'!A46" display="C42"/>
    <hyperlink ref="D48" location="'C43-44'!A1" display="C43"/>
    <hyperlink ref="D50" location="'C45'!A1" display="C45"/>
    <hyperlink ref="D51" location="'C46'!A1" display="C46"/>
    <hyperlink ref="D52" location="'C47-48'!A1" display="C47"/>
    <hyperlink ref="D54" location="'C49-50'!A1" display="C49"/>
    <hyperlink ref="D55" location="'C49-50'!A43" display="C50"/>
    <hyperlink ref="D56" location="'C51'!A1" display="C51"/>
    <hyperlink ref="D57" location="'C52'!A1" display="C52"/>
    <hyperlink ref="D27" location="'C22'!A1" display="C22"/>
    <hyperlink ref="D41" location="'C35-36'!A42" display="C36"/>
    <hyperlink ref="D43" location="'C37-38'!A42" display="C38"/>
    <hyperlink ref="D49" location="'C43-44'!A42" display="C44"/>
    <hyperlink ref="D53" location="'C47-48'!A42" display="C48"/>
    <hyperlink ref="D58" location="'C53-54'!A1" display="C53"/>
    <hyperlink ref="D59" location="'C53-54'!A42" display="C54"/>
    <hyperlink ref="D60" location="'C55-56'!A1" display="C55"/>
    <hyperlink ref="D61" location="'C55-56'!A44" display="C56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D59"/>
  <sheetViews>
    <sheetView showGridLines="0" zoomScaleNormal="100" zoomScaleSheetLayoutView="100" workbookViewId="0">
      <selection activeCell="AD12" sqref="AD12"/>
    </sheetView>
  </sheetViews>
  <sheetFormatPr baseColWidth="10" defaultRowHeight="14.25" customHeight="1" x14ac:dyDescent="0.25"/>
  <cols>
    <col min="1" max="1" width="7.5703125" style="6" bestFit="1" customWidth="1"/>
    <col min="2" max="2" width="4.85546875" style="8" bestFit="1" customWidth="1"/>
    <col min="3" max="3" width="6.7109375" style="8" bestFit="1" customWidth="1"/>
    <col min="4" max="4" width="5.140625" style="8" bestFit="1" customWidth="1"/>
    <col min="5" max="5" width="1.7109375" style="8" customWidth="1"/>
    <col min="6" max="6" width="4.85546875" style="8" bestFit="1" customWidth="1"/>
    <col min="7" max="7" width="6.7109375" style="8" bestFit="1" customWidth="1"/>
    <col min="8" max="8" width="5.140625" style="8" bestFit="1" customWidth="1"/>
    <col min="9" max="9" width="1.7109375" style="8" customWidth="1"/>
    <col min="10" max="10" width="4.85546875" style="8" bestFit="1" customWidth="1"/>
    <col min="11" max="11" width="6.7109375" style="8" bestFit="1" customWidth="1"/>
    <col min="12" max="12" width="5.140625" style="8" bestFit="1" customWidth="1"/>
    <col min="13" max="13" width="1.7109375" style="8" customWidth="1"/>
    <col min="14" max="14" width="4.85546875" style="8" bestFit="1" customWidth="1"/>
    <col min="15" max="15" width="6.7109375" style="8" bestFit="1" customWidth="1"/>
    <col min="16" max="16" width="5.140625" style="8" bestFit="1" customWidth="1"/>
    <col min="17" max="17" width="1.7109375" style="8" customWidth="1"/>
    <col min="18" max="18" width="4.85546875" style="8" bestFit="1" customWidth="1"/>
    <col min="19" max="19" width="6.7109375" style="8" bestFit="1" customWidth="1"/>
    <col min="20" max="20" width="5.140625" style="8" bestFit="1" customWidth="1"/>
    <col min="21" max="21" width="1.7109375" style="8" customWidth="1"/>
    <col min="22" max="22" width="4.5703125" style="8" bestFit="1" customWidth="1"/>
    <col min="23" max="23" width="6.7109375" style="8" bestFit="1" customWidth="1"/>
    <col min="24" max="24" width="5.140625" style="8" bestFit="1" customWidth="1"/>
    <col min="25" max="25" width="1.7109375" style="8" customWidth="1"/>
    <col min="26" max="26" width="4.5703125" style="8" bestFit="1" customWidth="1"/>
    <col min="27" max="27" width="6.7109375" style="8" bestFit="1" customWidth="1"/>
    <col min="28" max="28" width="5.140625" style="8" bestFit="1" customWidth="1"/>
    <col min="29" max="29" width="11.42578125" style="19"/>
    <col min="30" max="105" width="11.42578125" style="1"/>
    <col min="106" max="106" width="7.85546875" style="1" bestFit="1" customWidth="1"/>
    <col min="107" max="108" width="5.7109375" style="1" bestFit="1" customWidth="1"/>
    <col min="109" max="109" width="5.140625" style="1" customWidth="1"/>
    <col min="110" max="110" width="2.140625" style="1" customWidth="1"/>
    <col min="111" max="113" width="5.140625" style="1" customWidth="1"/>
    <col min="114" max="114" width="1.140625" style="1" customWidth="1"/>
    <col min="115" max="117" width="5.140625" style="1" customWidth="1"/>
    <col min="118" max="118" width="1.5703125" style="1" customWidth="1"/>
    <col min="119" max="121" width="5.140625" style="1" customWidth="1"/>
    <col min="122" max="122" width="1.42578125" style="1" customWidth="1"/>
    <col min="123" max="125" width="5.140625" style="1" customWidth="1"/>
    <col min="126" max="126" width="2" style="1" customWidth="1"/>
    <col min="127" max="129" width="5.140625" style="1" customWidth="1"/>
    <col min="130" max="130" width="1.85546875" style="1" customWidth="1"/>
    <col min="131" max="133" width="5.140625" style="1" customWidth="1"/>
    <col min="134" max="16384" width="11.42578125" style="1"/>
  </cols>
  <sheetData>
    <row r="1" spans="1:30" s="112" customFormat="1" ht="16.5" thickBot="1" x14ac:dyDescent="0.3">
      <c r="A1" s="240" t="s">
        <v>124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30" s="112" customFormat="1" ht="15.75" x14ac:dyDescent="0.25">
      <c r="A2" s="240" t="s">
        <v>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114"/>
      <c r="AD2" s="118"/>
    </row>
    <row r="3" spans="1:30" s="112" customFormat="1" ht="15.75" x14ac:dyDescent="0.25">
      <c r="A3" s="240" t="s">
        <v>315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111"/>
    </row>
    <row r="4" spans="1:30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111"/>
    </row>
    <row r="5" spans="1:3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111"/>
    </row>
    <row r="6" spans="1:30" s="8" customFormat="1" ht="18" customHeight="1" thickBot="1" x14ac:dyDescent="0.25">
      <c r="A6" s="241" t="s">
        <v>32</v>
      </c>
      <c r="B6" s="231" t="s">
        <v>9</v>
      </c>
      <c r="C6" s="231"/>
      <c r="D6" s="231"/>
      <c r="E6" s="183"/>
      <c r="F6" s="231" t="s">
        <v>19</v>
      </c>
      <c r="G6" s="231"/>
      <c r="H6" s="231"/>
      <c r="I6" s="183"/>
      <c r="J6" s="231" t="s">
        <v>20</v>
      </c>
      <c r="K6" s="231"/>
      <c r="L6" s="231"/>
      <c r="M6" s="183"/>
      <c r="N6" s="231" t="s">
        <v>21</v>
      </c>
      <c r="O6" s="231"/>
      <c r="P6" s="231"/>
      <c r="Q6" s="183"/>
      <c r="R6" s="231" t="s">
        <v>22</v>
      </c>
      <c r="S6" s="231"/>
      <c r="T6" s="231"/>
      <c r="U6" s="183"/>
      <c r="V6" s="231" t="s">
        <v>23</v>
      </c>
      <c r="W6" s="231"/>
      <c r="X6" s="231"/>
      <c r="Y6" s="183"/>
      <c r="Z6" s="231" t="s">
        <v>24</v>
      </c>
      <c r="AA6" s="231"/>
      <c r="AB6" s="231"/>
      <c r="AC6" s="24"/>
    </row>
    <row r="7" spans="1:30" s="8" customFormat="1" ht="27" customHeight="1" thickBot="1" x14ac:dyDescent="0.25">
      <c r="A7" s="242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  <c r="AC7" s="24"/>
    </row>
    <row r="8" spans="1:30" s="8" customFormat="1" ht="12" x14ac:dyDescent="0.2">
      <c r="AC8" s="24"/>
    </row>
    <row r="9" spans="1:30" s="8" customFormat="1" ht="12" x14ac:dyDescent="0.2">
      <c r="A9" s="239" t="s">
        <v>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4"/>
    </row>
    <row r="10" spans="1:30" s="8" customFormat="1" ht="12" x14ac:dyDescent="0.2">
      <c r="A10" s="25" t="s">
        <v>9</v>
      </c>
      <c r="B10" s="84">
        <v>7150</v>
      </c>
      <c r="C10" s="84">
        <v>4117</v>
      </c>
      <c r="D10" s="84">
        <v>3033</v>
      </c>
      <c r="E10" s="84"/>
      <c r="F10" s="84">
        <v>1882</v>
      </c>
      <c r="G10" s="84">
        <v>1102</v>
      </c>
      <c r="H10" s="84">
        <v>780</v>
      </c>
      <c r="I10" s="84"/>
      <c r="J10" s="84">
        <v>1624</v>
      </c>
      <c r="K10" s="84">
        <v>918</v>
      </c>
      <c r="L10" s="84">
        <v>706</v>
      </c>
      <c r="M10" s="84"/>
      <c r="N10" s="84">
        <v>1384</v>
      </c>
      <c r="O10" s="84">
        <v>810</v>
      </c>
      <c r="P10" s="84">
        <v>574</v>
      </c>
      <c r="Q10" s="84"/>
      <c r="R10" s="84">
        <v>1357</v>
      </c>
      <c r="S10" s="84">
        <v>811</v>
      </c>
      <c r="T10" s="84">
        <v>546</v>
      </c>
      <c r="U10" s="84"/>
      <c r="V10" s="84">
        <v>831</v>
      </c>
      <c r="W10" s="84">
        <v>438</v>
      </c>
      <c r="X10" s="84">
        <v>393</v>
      </c>
      <c r="Y10" s="84"/>
      <c r="Z10" s="84">
        <v>72</v>
      </c>
      <c r="AA10" s="84">
        <v>38</v>
      </c>
      <c r="AB10" s="84">
        <v>34</v>
      </c>
      <c r="AC10" s="24"/>
    </row>
    <row r="11" spans="1:30" s="32" customFormat="1" ht="12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24"/>
    </row>
    <row r="12" spans="1:30" s="8" customFormat="1" ht="12" x14ac:dyDescent="0.2">
      <c r="A12" s="26">
        <v>11</v>
      </c>
      <c r="B12" s="33">
        <v>0</v>
      </c>
      <c r="C12" s="33">
        <v>0</v>
      </c>
      <c r="D12" s="33">
        <v>0</v>
      </c>
      <c r="E12" s="33"/>
      <c r="F12" s="33">
        <v>0</v>
      </c>
      <c r="G12" s="33">
        <v>0</v>
      </c>
      <c r="H12" s="33">
        <v>0</v>
      </c>
      <c r="I12" s="33"/>
      <c r="J12" s="33">
        <v>0</v>
      </c>
      <c r="K12" s="33">
        <v>0</v>
      </c>
      <c r="L12" s="33">
        <v>0</v>
      </c>
      <c r="M12" s="33"/>
      <c r="N12" s="33">
        <v>0</v>
      </c>
      <c r="O12" s="33">
        <v>0</v>
      </c>
      <c r="P12" s="33">
        <v>0</v>
      </c>
      <c r="Q12" s="33"/>
      <c r="R12" s="33">
        <v>0</v>
      </c>
      <c r="S12" s="33">
        <v>0</v>
      </c>
      <c r="T12" s="33">
        <v>0</v>
      </c>
      <c r="U12" s="33"/>
      <c r="V12" s="33">
        <v>0</v>
      </c>
      <c r="W12" s="33">
        <v>0</v>
      </c>
      <c r="X12" s="33">
        <v>0</v>
      </c>
      <c r="Y12" s="33"/>
      <c r="Z12" s="33">
        <v>0</v>
      </c>
      <c r="AA12" s="33">
        <v>0</v>
      </c>
      <c r="AB12" s="33">
        <v>0</v>
      </c>
      <c r="AC12" s="24"/>
    </row>
    <row r="13" spans="1:30" s="8" customFormat="1" ht="12" x14ac:dyDescent="0.2">
      <c r="A13" s="26">
        <v>12</v>
      </c>
      <c r="B13" s="21">
        <v>59</v>
      </c>
      <c r="C13" s="21">
        <v>23</v>
      </c>
      <c r="D13" s="21">
        <v>36</v>
      </c>
      <c r="E13" s="21"/>
      <c r="F13" s="21">
        <v>57</v>
      </c>
      <c r="G13" s="21">
        <v>21</v>
      </c>
      <c r="H13" s="21">
        <v>36</v>
      </c>
      <c r="I13" s="21"/>
      <c r="J13" s="21">
        <v>2</v>
      </c>
      <c r="K13" s="21">
        <v>2</v>
      </c>
      <c r="L13" s="21">
        <v>0</v>
      </c>
      <c r="M13" s="21"/>
      <c r="N13" s="21">
        <v>0</v>
      </c>
      <c r="O13" s="21">
        <v>0</v>
      </c>
      <c r="P13" s="21">
        <v>0</v>
      </c>
      <c r="Q13" s="21"/>
      <c r="R13" s="21">
        <v>0</v>
      </c>
      <c r="S13" s="21">
        <v>0</v>
      </c>
      <c r="T13" s="21">
        <v>0</v>
      </c>
      <c r="U13" s="21"/>
      <c r="V13" s="21">
        <v>0</v>
      </c>
      <c r="W13" s="21">
        <v>0</v>
      </c>
      <c r="X13" s="21">
        <v>0</v>
      </c>
      <c r="Y13" s="21"/>
      <c r="Z13" s="21">
        <v>0</v>
      </c>
      <c r="AA13" s="21">
        <v>0</v>
      </c>
      <c r="AB13" s="21">
        <v>0</v>
      </c>
      <c r="AC13" s="24"/>
    </row>
    <row r="14" spans="1:30" s="8" customFormat="1" ht="12" x14ac:dyDescent="0.2">
      <c r="A14" s="26">
        <v>13</v>
      </c>
      <c r="B14" s="21">
        <v>457</v>
      </c>
      <c r="C14" s="21">
        <v>262</v>
      </c>
      <c r="D14" s="21">
        <v>195</v>
      </c>
      <c r="E14" s="21"/>
      <c r="F14" s="21">
        <v>385</v>
      </c>
      <c r="G14" s="21">
        <v>224</v>
      </c>
      <c r="H14" s="21">
        <v>161</v>
      </c>
      <c r="I14" s="21"/>
      <c r="J14" s="21">
        <v>72</v>
      </c>
      <c r="K14" s="21">
        <v>38</v>
      </c>
      <c r="L14" s="21">
        <v>34</v>
      </c>
      <c r="M14" s="21"/>
      <c r="N14" s="21">
        <v>0</v>
      </c>
      <c r="O14" s="21">
        <v>0</v>
      </c>
      <c r="P14" s="21">
        <v>0</v>
      </c>
      <c r="Q14" s="21"/>
      <c r="R14" s="21">
        <v>0</v>
      </c>
      <c r="S14" s="21">
        <v>0</v>
      </c>
      <c r="T14" s="21">
        <v>0</v>
      </c>
      <c r="U14" s="21"/>
      <c r="V14" s="21">
        <v>0</v>
      </c>
      <c r="W14" s="21">
        <v>0</v>
      </c>
      <c r="X14" s="21">
        <v>0</v>
      </c>
      <c r="Y14" s="21"/>
      <c r="Z14" s="21">
        <v>0</v>
      </c>
      <c r="AA14" s="21">
        <v>0</v>
      </c>
      <c r="AB14" s="21">
        <v>0</v>
      </c>
      <c r="AC14" s="24"/>
    </row>
    <row r="15" spans="1:30" s="8" customFormat="1" ht="12" x14ac:dyDescent="0.2">
      <c r="A15" s="26">
        <v>14</v>
      </c>
      <c r="B15" s="21">
        <v>693</v>
      </c>
      <c r="C15" s="21">
        <v>434</v>
      </c>
      <c r="D15" s="21">
        <v>259</v>
      </c>
      <c r="E15" s="21"/>
      <c r="F15" s="21">
        <v>424</v>
      </c>
      <c r="G15" s="21">
        <v>276</v>
      </c>
      <c r="H15" s="21">
        <v>148</v>
      </c>
      <c r="I15" s="21"/>
      <c r="J15" s="21">
        <v>207</v>
      </c>
      <c r="K15" s="21">
        <v>126</v>
      </c>
      <c r="L15" s="21">
        <v>81</v>
      </c>
      <c r="M15" s="21"/>
      <c r="N15" s="21">
        <v>60</v>
      </c>
      <c r="O15" s="21">
        <v>30</v>
      </c>
      <c r="P15" s="21">
        <v>30</v>
      </c>
      <c r="Q15" s="21"/>
      <c r="R15" s="21">
        <v>2</v>
      </c>
      <c r="S15" s="21">
        <v>2</v>
      </c>
      <c r="T15" s="21">
        <v>0</v>
      </c>
      <c r="U15" s="21"/>
      <c r="V15" s="21">
        <v>0</v>
      </c>
      <c r="W15" s="21">
        <v>0</v>
      </c>
      <c r="X15" s="21">
        <v>0</v>
      </c>
      <c r="Y15" s="21"/>
      <c r="Z15" s="21">
        <v>0</v>
      </c>
      <c r="AA15" s="21">
        <v>0</v>
      </c>
      <c r="AB15" s="21">
        <v>0</v>
      </c>
      <c r="AC15" s="24"/>
    </row>
    <row r="16" spans="1:30" s="8" customFormat="1" ht="12" x14ac:dyDescent="0.2">
      <c r="A16" s="26">
        <v>15</v>
      </c>
      <c r="B16" s="21">
        <v>646</v>
      </c>
      <c r="C16" s="21">
        <v>409</v>
      </c>
      <c r="D16" s="21">
        <v>237</v>
      </c>
      <c r="E16" s="21"/>
      <c r="F16" s="21">
        <v>230</v>
      </c>
      <c r="G16" s="21">
        <v>147</v>
      </c>
      <c r="H16" s="21">
        <v>83</v>
      </c>
      <c r="I16" s="21"/>
      <c r="J16" s="21">
        <v>208</v>
      </c>
      <c r="K16" s="21">
        <v>138</v>
      </c>
      <c r="L16" s="21">
        <v>70</v>
      </c>
      <c r="M16" s="21"/>
      <c r="N16" s="21">
        <v>182</v>
      </c>
      <c r="O16" s="21">
        <v>118</v>
      </c>
      <c r="P16" s="21">
        <v>64</v>
      </c>
      <c r="Q16" s="21"/>
      <c r="R16" s="21">
        <v>26</v>
      </c>
      <c r="S16" s="21">
        <v>6</v>
      </c>
      <c r="T16" s="21">
        <v>20</v>
      </c>
      <c r="U16" s="21"/>
      <c r="V16" s="21">
        <v>0</v>
      </c>
      <c r="W16" s="21">
        <v>0</v>
      </c>
      <c r="X16" s="21">
        <v>0</v>
      </c>
      <c r="Y16" s="21"/>
      <c r="Z16" s="21">
        <v>0</v>
      </c>
      <c r="AA16" s="21">
        <v>0</v>
      </c>
      <c r="AB16" s="21">
        <v>0</v>
      </c>
      <c r="AC16" s="24"/>
    </row>
    <row r="17" spans="1:29" s="8" customFormat="1" ht="12" x14ac:dyDescent="0.2">
      <c r="A17" s="26">
        <v>16</v>
      </c>
      <c r="B17" s="21">
        <v>637</v>
      </c>
      <c r="C17" s="21">
        <v>445</v>
      </c>
      <c r="D17" s="21">
        <v>192</v>
      </c>
      <c r="E17" s="21"/>
      <c r="F17" s="21">
        <v>84</v>
      </c>
      <c r="G17" s="21">
        <v>58</v>
      </c>
      <c r="H17" s="21">
        <v>26</v>
      </c>
      <c r="I17" s="21"/>
      <c r="J17" s="21">
        <v>160</v>
      </c>
      <c r="K17" s="21">
        <v>108</v>
      </c>
      <c r="L17" s="21">
        <v>52</v>
      </c>
      <c r="M17" s="21"/>
      <c r="N17" s="21">
        <v>197</v>
      </c>
      <c r="O17" s="21">
        <v>135</v>
      </c>
      <c r="P17" s="21">
        <v>62</v>
      </c>
      <c r="Q17" s="21"/>
      <c r="R17" s="21">
        <v>179</v>
      </c>
      <c r="S17" s="21">
        <v>137</v>
      </c>
      <c r="T17" s="21">
        <v>42</v>
      </c>
      <c r="U17" s="21"/>
      <c r="V17" s="21">
        <v>17</v>
      </c>
      <c r="W17" s="21">
        <v>7</v>
      </c>
      <c r="X17" s="21">
        <v>10</v>
      </c>
      <c r="Y17" s="21"/>
      <c r="Z17" s="21">
        <v>0</v>
      </c>
      <c r="AA17" s="21">
        <v>0</v>
      </c>
      <c r="AB17" s="21">
        <v>0</v>
      </c>
      <c r="AC17" s="24"/>
    </row>
    <row r="18" spans="1:29" s="8" customFormat="1" ht="12" x14ac:dyDescent="0.2">
      <c r="A18" s="26">
        <v>17</v>
      </c>
      <c r="B18" s="21">
        <v>449</v>
      </c>
      <c r="C18" s="21">
        <v>310</v>
      </c>
      <c r="D18" s="21">
        <v>139</v>
      </c>
      <c r="E18" s="21"/>
      <c r="F18" s="21">
        <v>33</v>
      </c>
      <c r="G18" s="21">
        <v>17</v>
      </c>
      <c r="H18" s="21">
        <v>16</v>
      </c>
      <c r="I18" s="21"/>
      <c r="J18" s="21">
        <v>84</v>
      </c>
      <c r="K18" s="21">
        <v>48</v>
      </c>
      <c r="L18" s="21">
        <v>36</v>
      </c>
      <c r="M18" s="21"/>
      <c r="N18" s="21">
        <v>134</v>
      </c>
      <c r="O18" s="21">
        <v>98</v>
      </c>
      <c r="P18" s="21">
        <v>36</v>
      </c>
      <c r="Q18" s="21"/>
      <c r="R18" s="21">
        <v>142</v>
      </c>
      <c r="S18" s="21">
        <v>108</v>
      </c>
      <c r="T18" s="21">
        <v>34</v>
      </c>
      <c r="U18" s="21"/>
      <c r="V18" s="21">
        <v>49</v>
      </c>
      <c r="W18" s="21">
        <v>37</v>
      </c>
      <c r="X18" s="21">
        <v>12</v>
      </c>
      <c r="Y18" s="21"/>
      <c r="Z18" s="21">
        <v>7</v>
      </c>
      <c r="AA18" s="21">
        <v>2</v>
      </c>
      <c r="AB18" s="21">
        <v>5</v>
      </c>
      <c r="AC18" s="24"/>
    </row>
    <row r="19" spans="1:29" s="8" customFormat="1" ht="12" x14ac:dyDescent="0.2">
      <c r="A19" s="26">
        <v>18</v>
      </c>
      <c r="B19" s="21">
        <v>370</v>
      </c>
      <c r="C19" s="21">
        <v>250</v>
      </c>
      <c r="D19" s="21">
        <v>120</v>
      </c>
      <c r="E19" s="21"/>
      <c r="F19" s="21">
        <v>45</v>
      </c>
      <c r="G19" s="21">
        <v>23</v>
      </c>
      <c r="H19" s="21">
        <v>22</v>
      </c>
      <c r="I19" s="21"/>
      <c r="J19" s="21">
        <v>76</v>
      </c>
      <c r="K19" s="21">
        <v>45</v>
      </c>
      <c r="L19" s="21">
        <v>31</v>
      </c>
      <c r="M19" s="21"/>
      <c r="N19" s="21">
        <v>65</v>
      </c>
      <c r="O19" s="21">
        <v>46</v>
      </c>
      <c r="P19" s="21">
        <v>19</v>
      </c>
      <c r="Q19" s="21"/>
      <c r="R19" s="21">
        <v>103</v>
      </c>
      <c r="S19" s="21">
        <v>85</v>
      </c>
      <c r="T19" s="21">
        <v>18</v>
      </c>
      <c r="U19" s="21"/>
      <c r="V19" s="21">
        <v>71</v>
      </c>
      <c r="W19" s="21">
        <v>44</v>
      </c>
      <c r="X19" s="21">
        <v>27</v>
      </c>
      <c r="Y19" s="21"/>
      <c r="Z19" s="21">
        <v>10</v>
      </c>
      <c r="AA19" s="21">
        <v>7</v>
      </c>
      <c r="AB19" s="21">
        <v>3</v>
      </c>
      <c r="AC19" s="24"/>
    </row>
    <row r="20" spans="1:29" s="8" customFormat="1" ht="12" x14ac:dyDescent="0.2">
      <c r="A20" s="34">
        <v>19</v>
      </c>
      <c r="B20" s="21">
        <v>315</v>
      </c>
      <c r="C20" s="21">
        <v>190</v>
      </c>
      <c r="D20" s="21">
        <v>125</v>
      </c>
      <c r="E20" s="21"/>
      <c r="F20" s="21">
        <v>47</v>
      </c>
      <c r="G20" s="21">
        <v>27</v>
      </c>
      <c r="H20" s="21">
        <v>20</v>
      </c>
      <c r="I20" s="21"/>
      <c r="J20" s="21">
        <v>78</v>
      </c>
      <c r="K20" s="21">
        <v>50</v>
      </c>
      <c r="L20" s="21">
        <v>28</v>
      </c>
      <c r="M20" s="21"/>
      <c r="N20" s="21">
        <v>63</v>
      </c>
      <c r="O20" s="21">
        <v>35</v>
      </c>
      <c r="P20" s="21">
        <v>28</v>
      </c>
      <c r="Q20" s="21"/>
      <c r="R20" s="21">
        <v>61</v>
      </c>
      <c r="S20" s="21">
        <v>44</v>
      </c>
      <c r="T20" s="21">
        <v>17</v>
      </c>
      <c r="U20" s="21"/>
      <c r="V20" s="21">
        <v>39</v>
      </c>
      <c r="W20" s="21">
        <v>21</v>
      </c>
      <c r="X20" s="21">
        <v>18</v>
      </c>
      <c r="Y20" s="21"/>
      <c r="Z20" s="21">
        <v>27</v>
      </c>
      <c r="AA20" s="21">
        <v>13</v>
      </c>
      <c r="AB20" s="21">
        <v>14</v>
      </c>
      <c r="AC20" s="24"/>
    </row>
    <row r="21" spans="1:29" s="8" customFormat="1" ht="12" x14ac:dyDescent="0.2">
      <c r="A21" s="26">
        <v>20</v>
      </c>
      <c r="B21" s="21">
        <v>353</v>
      </c>
      <c r="C21" s="21">
        <v>219</v>
      </c>
      <c r="D21" s="21">
        <v>134</v>
      </c>
      <c r="E21" s="21"/>
      <c r="F21" s="21">
        <v>56</v>
      </c>
      <c r="G21" s="21">
        <v>35</v>
      </c>
      <c r="H21" s="21">
        <v>21</v>
      </c>
      <c r="I21" s="21"/>
      <c r="J21" s="21">
        <v>99</v>
      </c>
      <c r="K21" s="21">
        <v>62</v>
      </c>
      <c r="L21" s="21">
        <v>37</v>
      </c>
      <c r="M21" s="21"/>
      <c r="N21" s="21">
        <v>65</v>
      </c>
      <c r="O21" s="21">
        <v>33</v>
      </c>
      <c r="P21" s="21">
        <v>32</v>
      </c>
      <c r="Q21" s="21"/>
      <c r="R21" s="21">
        <v>65</v>
      </c>
      <c r="S21" s="21">
        <v>39</v>
      </c>
      <c r="T21" s="21">
        <v>26</v>
      </c>
      <c r="U21" s="21"/>
      <c r="V21" s="21">
        <v>59</v>
      </c>
      <c r="W21" s="21">
        <v>43</v>
      </c>
      <c r="X21" s="21">
        <v>16</v>
      </c>
      <c r="Y21" s="21"/>
      <c r="Z21" s="21">
        <v>9</v>
      </c>
      <c r="AA21" s="21">
        <v>7</v>
      </c>
      <c r="AB21" s="21">
        <v>2</v>
      </c>
      <c r="AC21" s="24"/>
    </row>
    <row r="22" spans="1:29" s="8" customFormat="1" ht="12" x14ac:dyDescent="0.2">
      <c r="A22" s="26">
        <v>21</v>
      </c>
      <c r="B22" s="21">
        <v>357</v>
      </c>
      <c r="C22" s="21">
        <v>195</v>
      </c>
      <c r="D22" s="21">
        <v>162</v>
      </c>
      <c r="E22" s="21"/>
      <c r="F22" s="21">
        <v>48</v>
      </c>
      <c r="G22" s="21">
        <v>35</v>
      </c>
      <c r="H22" s="21">
        <v>13</v>
      </c>
      <c r="I22" s="21"/>
      <c r="J22" s="21">
        <v>101</v>
      </c>
      <c r="K22" s="21">
        <v>46</v>
      </c>
      <c r="L22" s="21">
        <v>55</v>
      </c>
      <c r="M22" s="21"/>
      <c r="N22" s="21">
        <v>73</v>
      </c>
      <c r="O22" s="21">
        <v>43</v>
      </c>
      <c r="P22" s="21">
        <v>30</v>
      </c>
      <c r="Q22" s="21"/>
      <c r="R22" s="21">
        <v>70</v>
      </c>
      <c r="S22" s="21">
        <v>44</v>
      </c>
      <c r="T22" s="21">
        <v>26</v>
      </c>
      <c r="U22" s="21"/>
      <c r="V22" s="21">
        <v>60</v>
      </c>
      <c r="W22" s="21">
        <v>26</v>
      </c>
      <c r="X22" s="21">
        <v>34</v>
      </c>
      <c r="Y22" s="21"/>
      <c r="Z22" s="21">
        <v>5</v>
      </c>
      <c r="AA22" s="21">
        <v>1</v>
      </c>
      <c r="AB22" s="21">
        <v>4</v>
      </c>
      <c r="AC22" s="24"/>
    </row>
    <row r="23" spans="1:29" s="8" customFormat="1" ht="12" x14ac:dyDescent="0.2">
      <c r="A23" s="26">
        <v>22</v>
      </c>
      <c r="B23" s="21">
        <v>287</v>
      </c>
      <c r="C23" s="21">
        <v>138</v>
      </c>
      <c r="D23" s="21">
        <v>149</v>
      </c>
      <c r="E23" s="21"/>
      <c r="F23" s="21">
        <v>52</v>
      </c>
      <c r="G23" s="21">
        <v>33</v>
      </c>
      <c r="H23" s="21">
        <v>19</v>
      </c>
      <c r="I23" s="21"/>
      <c r="J23" s="21">
        <v>43</v>
      </c>
      <c r="K23" s="21">
        <v>23</v>
      </c>
      <c r="L23" s="21">
        <v>20</v>
      </c>
      <c r="M23" s="21"/>
      <c r="N23" s="21">
        <v>63</v>
      </c>
      <c r="O23" s="21">
        <v>22</v>
      </c>
      <c r="P23" s="21">
        <v>41</v>
      </c>
      <c r="Q23" s="21"/>
      <c r="R23" s="21">
        <v>72</v>
      </c>
      <c r="S23" s="21">
        <v>34</v>
      </c>
      <c r="T23" s="21">
        <v>38</v>
      </c>
      <c r="U23" s="21"/>
      <c r="V23" s="21">
        <v>56</v>
      </c>
      <c r="W23" s="21">
        <v>26</v>
      </c>
      <c r="X23" s="21">
        <v>30</v>
      </c>
      <c r="Y23" s="21"/>
      <c r="Z23" s="21">
        <v>1</v>
      </c>
      <c r="AA23" s="21">
        <v>0</v>
      </c>
      <c r="AB23" s="21">
        <v>1</v>
      </c>
      <c r="AC23" s="24"/>
    </row>
    <row r="24" spans="1:29" s="8" customFormat="1" ht="12" x14ac:dyDescent="0.2">
      <c r="A24" s="26">
        <v>23</v>
      </c>
      <c r="B24" s="21">
        <v>292</v>
      </c>
      <c r="C24" s="21">
        <v>195</v>
      </c>
      <c r="D24" s="21">
        <v>97</v>
      </c>
      <c r="E24" s="21"/>
      <c r="F24" s="21">
        <v>56</v>
      </c>
      <c r="G24" s="21">
        <v>38</v>
      </c>
      <c r="H24" s="21">
        <v>18</v>
      </c>
      <c r="I24" s="21"/>
      <c r="J24" s="21">
        <v>55</v>
      </c>
      <c r="K24" s="21">
        <v>37</v>
      </c>
      <c r="L24" s="21">
        <v>18</v>
      </c>
      <c r="M24" s="21"/>
      <c r="N24" s="21">
        <v>56</v>
      </c>
      <c r="O24" s="21">
        <v>34</v>
      </c>
      <c r="P24" s="21">
        <v>22</v>
      </c>
      <c r="Q24" s="21"/>
      <c r="R24" s="21">
        <v>83</v>
      </c>
      <c r="S24" s="21">
        <v>54</v>
      </c>
      <c r="T24" s="21">
        <v>29</v>
      </c>
      <c r="U24" s="21"/>
      <c r="V24" s="21">
        <v>39</v>
      </c>
      <c r="W24" s="21">
        <v>31</v>
      </c>
      <c r="X24" s="21">
        <v>8</v>
      </c>
      <c r="Y24" s="21"/>
      <c r="Z24" s="21">
        <v>3</v>
      </c>
      <c r="AA24" s="21">
        <v>1</v>
      </c>
      <c r="AB24" s="21">
        <v>2</v>
      </c>
      <c r="AC24" s="24"/>
    </row>
    <row r="25" spans="1:29" s="8" customFormat="1" ht="12" x14ac:dyDescent="0.2">
      <c r="A25" s="26">
        <v>24</v>
      </c>
      <c r="B25" s="21">
        <v>254</v>
      </c>
      <c r="C25" s="21">
        <v>138</v>
      </c>
      <c r="D25" s="21">
        <v>116</v>
      </c>
      <c r="E25" s="21"/>
      <c r="F25" s="21">
        <v>54</v>
      </c>
      <c r="G25" s="21">
        <v>28</v>
      </c>
      <c r="H25" s="21">
        <v>26</v>
      </c>
      <c r="I25" s="21"/>
      <c r="J25" s="21">
        <v>47</v>
      </c>
      <c r="K25" s="21">
        <v>31</v>
      </c>
      <c r="L25" s="21">
        <v>16</v>
      </c>
      <c r="M25" s="21"/>
      <c r="N25" s="21">
        <v>46</v>
      </c>
      <c r="O25" s="21">
        <v>26</v>
      </c>
      <c r="P25" s="21">
        <v>20</v>
      </c>
      <c r="Q25" s="21"/>
      <c r="R25" s="21">
        <v>52</v>
      </c>
      <c r="S25" s="21">
        <v>25</v>
      </c>
      <c r="T25" s="21">
        <v>27</v>
      </c>
      <c r="U25" s="21"/>
      <c r="V25" s="21">
        <v>54</v>
      </c>
      <c r="W25" s="21">
        <v>27</v>
      </c>
      <c r="X25" s="21">
        <v>27</v>
      </c>
      <c r="Y25" s="21"/>
      <c r="Z25" s="21">
        <v>1</v>
      </c>
      <c r="AA25" s="21">
        <v>1</v>
      </c>
      <c r="AB25" s="21">
        <v>0</v>
      </c>
      <c r="AC25" s="24"/>
    </row>
    <row r="26" spans="1:29" s="8" customFormat="1" ht="12" x14ac:dyDescent="0.2">
      <c r="A26" s="26" t="s">
        <v>33</v>
      </c>
      <c r="B26" s="21">
        <v>977</v>
      </c>
      <c r="C26" s="21">
        <v>501</v>
      </c>
      <c r="D26" s="21">
        <v>476</v>
      </c>
      <c r="E26" s="21"/>
      <c r="F26" s="21">
        <v>164</v>
      </c>
      <c r="G26" s="21">
        <v>83</v>
      </c>
      <c r="H26" s="21">
        <v>81</v>
      </c>
      <c r="I26" s="21"/>
      <c r="J26" s="21">
        <v>196</v>
      </c>
      <c r="K26" s="21">
        <v>97</v>
      </c>
      <c r="L26" s="21">
        <v>99</v>
      </c>
      <c r="M26" s="21"/>
      <c r="N26" s="21">
        <v>177</v>
      </c>
      <c r="O26" s="21">
        <v>93</v>
      </c>
      <c r="P26" s="21">
        <v>84</v>
      </c>
      <c r="Q26" s="21"/>
      <c r="R26" s="21">
        <v>239</v>
      </c>
      <c r="S26" s="21">
        <v>136</v>
      </c>
      <c r="T26" s="21">
        <v>103</v>
      </c>
      <c r="U26" s="21"/>
      <c r="V26" s="21">
        <v>195</v>
      </c>
      <c r="W26" s="21">
        <v>86</v>
      </c>
      <c r="X26" s="21">
        <v>109</v>
      </c>
      <c r="Y26" s="21"/>
      <c r="Z26" s="21">
        <v>6</v>
      </c>
      <c r="AA26" s="21">
        <v>6</v>
      </c>
      <c r="AB26" s="21">
        <v>0</v>
      </c>
      <c r="AC26" s="24"/>
    </row>
    <row r="27" spans="1:29" s="8" customFormat="1" ht="12" x14ac:dyDescent="0.2">
      <c r="A27" s="26" t="s">
        <v>34</v>
      </c>
      <c r="B27" s="21">
        <v>480</v>
      </c>
      <c r="C27" s="21">
        <v>241</v>
      </c>
      <c r="D27" s="21">
        <v>239</v>
      </c>
      <c r="E27" s="21"/>
      <c r="F27" s="21">
        <v>57</v>
      </c>
      <c r="G27" s="21">
        <v>34</v>
      </c>
      <c r="H27" s="21">
        <v>23</v>
      </c>
      <c r="I27" s="21"/>
      <c r="J27" s="21">
        <v>92</v>
      </c>
      <c r="K27" s="21">
        <v>35</v>
      </c>
      <c r="L27" s="21">
        <v>57</v>
      </c>
      <c r="M27" s="21"/>
      <c r="N27" s="21">
        <v>98</v>
      </c>
      <c r="O27" s="21">
        <v>56</v>
      </c>
      <c r="P27" s="21">
        <v>42</v>
      </c>
      <c r="Q27" s="21"/>
      <c r="R27" s="21">
        <v>125</v>
      </c>
      <c r="S27" s="21">
        <v>61</v>
      </c>
      <c r="T27" s="21">
        <v>64</v>
      </c>
      <c r="U27" s="21"/>
      <c r="V27" s="21">
        <v>105</v>
      </c>
      <c r="W27" s="21">
        <v>55</v>
      </c>
      <c r="X27" s="21">
        <v>50</v>
      </c>
      <c r="Y27" s="21"/>
      <c r="Z27" s="21">
        <v>3</v>
      </c>
      <c r="AA27" s="21">
        <v>0</v>
      </c>
      <c r="AB27" s="21">
        <v>3</v>
      </c>
      <c r="AC27" s="24"/>
    </row>
    <row r="28" spans="1:29" s="8" customFormat="1" ht="12" x14ac:dyDescent="0.2">
      <c r="A28" s="26" t="s">
        <v>35</v>
      </c>
      <c r="B28" s="21">
        <v>279</v>
      </c>
      <c r="C28" s="21">
        <v>83</v>
      </c>
      <c r="D28" s="21">
        <v>196</v>
      </c>
      <c r="E28" s="21"/>
      <c r="F28" s="21">
        <v>48</v>
      </c>
      <c r="G28" s="21">
        <v>20</v>
      </c>
      <c r="H28" s="21">
        <v>28</v>
      </c>
      <c r="I28" s="21"/>
      <c r="J28" s="21">
        <v>55</v>
      </c>
      <c r="K28" s="21">
        <v>12</v>
      </c>
      <c r="L28" s="21">
        <v>43</v>
      </c>
      <c r="M28" s="21"/>
      <c r="N28" s="21">
        <v>52</v>
      </c>
      <c r="O28" s="21">
        <v>14</v>
      </c>
      <c r="P28" s="21">
        <v>38</v>
      </c>
      <c r="Q28" s="21"/>
      <c r="R28" s="21">
        <v>77</v>
      </c>
      <c r="S28" s="21">
        <v>18</v>
      </c>
      <c r="T28" s="21">
        <v>59</v>
      </c>
      <c r="U28" s="21"/>
      <c r="V28" s="21">
        <v>47</v>
      </c>
      <c r="W28" s="21">
        <v>19</v>
      </c>
      <c r="X28" s="21">
        <v>28</v>
      </c>
      <c r="Y28" s="21"/>
      <c r="Z28" s="21">
        <v>0</v>
      </c>
      <c r="AA28" s="21">
        <v>0</v>
      </c>
      <c r="AB28" s="21">
        <v>0</v>
      </c>
      <c r="AC28" s="24"/>
    </row>
    <row r="29" spans="1:29" s="8" customFormat="1" ht="12" x14ac:dyDescent="0.2">
      <c r="A29" s="26" t="s">
        <v>36</v>
      </c>
      <c r="B29" s="21">
        <v>128</v>
      </c>
      <c r="C29" s="21">
        <v>45</v>
      </c>
      <c r="D29" s="21">
        <v>83</v>
      </c>
      <c r="E29" s="21"/>
      <c r="F29" s="21">
        <v>23</v>
      </c>
      <c r="G29" s="21">
        <v>0</v>
      </c>
      <c r="H29" s="21">
        <v>23</v>
      </c>
      <c r="I29" s="21"/>
      <c r="J29" s="21">
        <v>23</v>
      </c>
      <c r="K29" s="21">
        <v>9</v>
      </c>
      <c r="L29" s="21">
        <v>14</v>
      </c>
      <c r="M29" s="21"/>
      <c r="N29" s="21">
        <v>31</v>
      </c>
      <c r="O29" s="21">
        <v>18</v>
      </c>
      <c r="P29" s="21">
        <v>13</v>
      </c>
      <c r="Q29" s="21"/>
      <c r="R29" s="21">
        <v>38</v>
      </c>
      <c r="S29" s="21">
        <v>11</v>
      </c>
      <c r="T29" s="21">
        <v>27</v>
      </c>
      <c r="U29" s="21"/>
      <c r="V29" s="21">
        <v>13</v>
      </c>
      <c r="W29" s="21">
        <v>7</v>
      </c>
      <c r="X29" s="21">
        <v>6</v>
      </c>
      <c r="Y29" s="21"/>
      <c r="Z29" s="21">
        <v>0</v>
      </c>
      <c r="AA29" s="21">
        <v>0</v>
      </c>
      <c r="AB29" s="21">
        <v>0</v>
      </c>
      <c r="AC29" s="24"/>
    </row>
    <row r="30" spans="1:29" s="8" customFormat="1" ht="12" x14ac:dyDescent="0.2">
      <c r="A30" s="26" t="s">
        <v>68</v>
      </c>
      <c r="B30" s="21">
        <v>62</v>
      </c>
      <c r="C30" s="21">
        <v>21</v>
      </c>
      <c r="D30" s="21">
        <v>41</v>
      </c>
      <c r="E30" s="21"/>
      <c r="F30" s="21">
        <v>16</v>
      </c>
      <c r="G30" s="21">
        <v>3</v>
      </c>
      <c r="H30" s="21">
        <v>13</v>
      </c>
      <c r="I30" s="21"/>
      <c r="J30" s="21">
        <v>14</v>
      </c>
      <c r="K30" s="21">
        <v>6</v>
      </c>
      <c r="L30" s="21">
        <v>8</v>
      </c>
      <c r="M30" s="21"/>
      <c r="N30" s="21">
        <v>13</v>
      </c>
      <c r="O30" s="21">
        <v>6</v>
      </c>
      <c r="P30" s="21">
        <v>7</v>
      </c>
      <c r="Q30" s="21"/>
      <c r="R30" s="21">
        <v>7</v>
      </c>
      <c r="S30" s="21">
        <v>0</v>
      </c>
      <c r="T30" s="21">
        <v>7</v>
      </c>
      <c r="U30" s="21"/>
      <c r="V30" s="21">
        <v>12</v>
      </c>
      <c r="W30" s="21">
        <v>6</v>
      </c>
      <c r="X30" s="21">
        <v>6</v>
      </c>
      <c r="Y30" s="21"/>
      <c r="Z30" s="21">
        <v>0</v>
      </c>
      <c r="AA30" s="21">
        <v>0</v>
      </c>
      <c r="AB30" s="21">
        <v>0</v>
      </c>
      <c r="AC30" s="24"/>
    </row>
    <row r="31" spans="1:29" s="8" customFormat="1" ht="12" x14ac:dyDescent="0.2">
      <c r="A31" s="26" t="s">
        <v>38</v>
      </c>
      <c r="B31" s="21">
        <v>55</v>
      </c>
      <c r="C31" s="21">
        <v>18</v>
      </c>
      <c r="D31" s="21">
        <v>37</v>
      </c>
      <c r="E31" s="21"/>
      <c r="F31" s="21">
        <v>3</v>
      </c>
      <c r="G31" s="21">
        <v>0</v>
      </c>
      <c r="H31" s="21">
        <v>3</v>
      </c>
      <c r="I31" s="21"/>
      <c r="J31" s="21">
        <v>12</v>
      </c>
      <c r="K31" s="21">
        <v>5</v>
      </c>
      <c r="L31" s="21">
        <v>7</v>
      </c>
      <c r="M31" s="21"/>
      <c r="N31" s="21">
        <v>9</v>
      </c>
      <c r="O31" s="21">
        <v>3</v>
      </c>
      <c r="P31" s="21">
        <v>6</v>
      </c>
      <c r="Q31" s="21"/>
      <c r="R31" s="21">
        <v>16</v>
      </c>
      <c r="S31" s="21">
        <v>7</v>
      </c>
      <c r="T31" s="21">
        <v>9</v>
      </c>
      <c r="U31" s="21"/>
      <c r="V31" s="21">
        <v>15</v>
      </c>
      <c r="W31" s="21">
        <v>3</v>
      </c>
      <c r="X31" s="21">
        <v>12</v>
      </c>
      <c r="Y31" s="21"/>
      <c r="Z31" s="21">
        <v>0</v>
      </c>
      <c r="AA31" s="21">
        <v>0</v>
      </c>
      <c r="AB31" s="21">
        <v>0</v>
      </c>
      <c r="AC31" s="24"/>
    </row>
    <row r="32" spans="1:29" s="8" customFormat="1" ht="12" x14ac:dyDescent="0.2">
      <c r="A32" s="26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4"/>
    </row>
    <row r="33" spans="1:29" s="8" customFormat="1" ht="12" x14ac:dyDescent="0.2">
      <c r="A33" s="239" t="s">
        <v>5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4"/>
    </row>
    <row r="34" spans="1:29" s="8" customFormat="1" ht="12" x14ac:dyDescent="0.2">
      <c r="A34" s="25" t="s">
        <v>9</v>
      </c>
      <c r="B34" s="85">
        <v>1.7374104565380091</v>
      </c>
      <c r="C34" s="85">
        <v>2.0352472996020468</v>
      </c>
      <c r="D34" s="85">
        <v>1.4494831467117808</v>
      </c>
      <c r="E34" s="85"/>
      <c r="F34" s="85">
        <v>2.3905090946042069</v>
      </c>
      <c r="G34" s="85">
        <v>2.7751895036389733</v>
      </c>
      <c r="H34" s="85">
        <v>1.9990261154822009</v>
      </c>
      <c r="I34" s="85"/>
      <c r="J34" s="85">
        <v>2.0444645869526901</v>
      </c>
      <c r="K34" s="85">
        <v>2.2661071340409773</v>
      </c>
      <c r="L34" s="85">
        <v>1.8137909772890763</v>
      </c>
      <c r="M34" s="85"/>
      <c r="N34" s="85">
        <v>1.8791326662231334</v>
      </c>
      <c r="O34" s="85">
        <v>2.1954194335275781</v>
      </c>
      <c r="P34" s="85">
        <v>1.5616497986723255</v>
      </c>
      <c r="Q34" s="85"/>
      <c r="R34" s="85">
        <v>1.6234970389423939</v>
      </c>
      <c r="S34" s="85">
        <v>2.0310543451039318</v>
      </c>
      <c r="T34" s="85">
        <v>1.2507158401099532</v>
      </c>
      <c r="U34" s="85"/>
      <c r="V34" s="85">
        <v>1.0954822890438589</v>
      </c>
      <c r="W34" s="85">
        <v>1.2099781761927124</v>
      </c>
      <c r="X34" s="85">
        <v>0.99097281759039779</v>
      </c>
      <c r="Y34" s="85"/>
      <c r="Z34" s="85">
        <v>0.35508211273857077</v>
      </c>
      <c r="AA34" s="85">
        <v>0.42026100420261003</v>
      </c>
      <c r="AB34" s="85">
        <v>0.30262572318647085</v>
      </c>
      <c r="AC34" s="24"/>
    </row>
    <row r="35" spans="1:29" s="8" customFormat="1" ht="12" x14ac:dyDescent="0.2">
      <c r="A35" s="25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4"/>
    </row>
    <row r="36" spans="1:29" s="8" customFormat="1" ht="12" x14ac:dyDescent="0.2">
      <c r="A36" s="26">
        <v>11</v>
      </c>
      <c r="B36" s="22">
        <v>0</v>
      </c>
      <c r="C36" s="22">
        <v>0</v>
      </c>
      <c r="D36" s="22">
        <v>0</v>
      </c>
      <c r="E36" s="22"/>
      <c r="F36" s="22">
        <v>0</v>
      </c>
      <c r="G36" s="22">
        <v>0</v>
      </c>
      <c r="H36" s="22">
        <v>0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4"/>
    </row>
    <row r="37" spans="1:29" s="8" customFormat="1" ht="12" x14ac:dyDescent="0.2">
      <c r="A37" s="26">
        <v>12</v>
      </c>
      <c r="B37" s="22">
        <v>0.13489722660447676</v>
      </c>
      <c r="C37" s="22">
        <v>0.10682272072825229</v>
      </c>
      <c r="D37" s="22">
        <v>0.16211834639286679</v>
      </c>
      <c r="E37" s="22"/>
      <c r="F37" s="22">
        <v>0.13122151111929645</v>
      </c>
      <c r="G37" s="22">
        <v>9.8112502336011959E-2</v>
      </c>
      <c r="H37" s="22">
        <v>0.16338386130525551</v>
      </c>
      <c r="I37" s="22"/>
      <c r="J37" s="22">
        <v>0.66889632107023411</v>
      </c>
      <c r="K37" s="22">
        <v>1.5748031496062991</v>
      </c>
      <c r="L37" s="22">
        <v>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4"/>
    </row>
    <row r="38" spans="1:29" s="8" customFormat="1" ht="12" x14ac:dyDescent="0.2">
      <c r="A38" s="26">
        <v>13</v>
      </c>
      <c r="B38" s="22">
        <v>0.71541508163872314</v>
      </c>
      <c r="C38" s="22">
        <v>0.81508213041314082</v>
      </c>
      <c r="D38" s="22">
        <v>0.61446352607531118</v>
      </c>
      <c r="E38" s="22"/>
      <c r="F38" s="22">
        <v>1.6612012426648257</v>
      </c>
      <c r="G38" s="22">
        <v>1.8555334658714382</v>
      </c>
      <c r="H38" s="22">
        <v>1.4499279538904899</v>
      </c>
      <c r="I38" s="22"/>
      <c r="J38" s="22">
        <v>0.17807677087455481</v>
      </c>
      <c r="K38" s="22">
        <v>0.19045709703287891</v>
      </c>
      <c r="L38" s="22">
        <v>0.166015625</v>
      </c>
      <c r="M38" s="22"/>
      <c r="N38" s="22">
        <v>0</v>
      </c>
      <c r="O38" s="22">
        <v>0</v>
      </c>
      <c r="P38" s="22">
        <v>0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4"/>
    </row>
    <row r="39" spans="1:29" s="8" customFormat="1" ht="12" x14ac:dyDescent="0.2">
      <c r="A39" s="26">
        <v>14</v>
      </c>
      <c r="B39" s="22">
        <v>1.0730544114459137</v>
      </c>
      <c r="C39" s="22">
        <v>1.3378132609968867</v>
      </c>
      <c r="D39" s="22">
        <v>0.80582433651722096</v>
      </c>
      <c r="E39" s="22"/>
      <c r="F39" s="22">
        <v>9.4180364282541085</v>
      </c>
      <c r="G39" s="22">
        <v>10.442678774120317</v>
      </c>
      <c r="H39" s="22">
        <v>7.9612694997310385</v>
      </c>
      <c r="I39" s="22"/>
      <c r="J39" s="22">
        <v>0.88450198692475324</v>
      </c>
      <c r="K39" s="22">
        <v>1.0317720275139208</v>
      </c>
      <c r="L39" s="22">
        <v>0.72379590742560995</v>
      </c>
      <c r="M39" s="22"/>
      <c r="N39" s="22">
        <v>0.16455939222731136</v>
      </c>
      <c r="O39" s="22">
        <v>0.17138939670932357</v>
      </c>
      <c r="P39" s="22">
        <v>0.1582528881152081</v>
      </c>
      <c r="Q39" s="22"/>
      <c r="R39" s="22">
        <v>0.92592592592592582</v>
      </c>
      <c r="S39" s="22">
        <v>2.4390243902439024</v>
      </c>
      <c r="T39" s="22">
        <v>0</v>
      </c>
      <c r="U39" s="22"/>
      <c r="V39" s="22"/>
      <c r="W39" s="22"/>
      <c r="X39" s="22"/>
      <c r="Y39" s="22"/>
      <c r="Z39" s="22"/>
      <c r="AA39" s="22"/>
      <c r="AB39" s="22"/>
      <c r="AC39" s="24"/>
    </row>
    <row r="40" spans="1:29" s="8" customFormat="1" ht="12" x14ac:dyDescent="0.2">
      <c r="A40" s="26">
        <v>15</v>
      </c>
      <c r="B40" s="22">
        <v>1.0395043849062675</v>
      </c>
      <c r="C40" s="22">
        <v>1.3059582348808991</v>
      </c>
      <c r="D40" s="22">
        <v>0.76880656567294903</v>
      </c>
      <c r="E40" s="22"/>
      <c r="F40" s="22">
        <v>17.371601208459214</v>
      </c>
      <c r="G40" s="22">
        <v>19.190600522193211</v>
      </c>
      <c r="H40" s="22">
        <v>14.874551971326163</v>
      </c>
      <c r="I40" s="22"/>
      <c r="J40" s="22">
        <v>3.4272532542428733</v>
      </c>
      <c r="K40" s="22">
        <v>3.7704918032786887</v>
      </c>
      <c r="L40" s="22">
        <v>2.9057700290577002</v>
      </c>
      <c r="M40" s="22"/>
      <c r="N40" s="22">
        <v>0.87571572920175145</v>
      </c>
      <c r="O40" s="22">
        <v>1.1027006821792356</v>
      </c>
      <c r="P40" s="22">
        <v>0.63479468359452484</v>
      </c>
      <c r="Q40" s="22"/>
      <c r="R40" s="22">
        <v>7.6991412496298484E-2</v>
      </c>
      <c r="S40" s="161">
        <v>3.7243947858472994E-2</v>
      </c>
      <c r="T40" s="22">
        <v>0.11325028312570783</v>
      </c>
      <c r="U40" s="22"/>
      <c r="V40" s="22">
        <v>0</v>
      </c>
      <c r="W40" s="22">
        <v>0</v>
      </c>
      <c r="X40" s="22">
        <v>0</v>
      </c>
      <c r="Y40" s="22"/>
      <c r="Z40" s="22"/>
      <c r="AA40" s="22"/>
      <c r="AB40" s="22"/>
      <c r="AC40" s="24"/>
    </row>
    <row r="41" spans="1:29" s="8" customFormat="1" ht="12" x14ac:dyDescent="0.2">
      <c r="A41" s="26">
        <v>16</v>
      </c>
      <c r="B41" s="22">
        <v>1.0704263220689307</v>
      </c>
      <c r="C41" s="22">
        <v>1.4966535499276896</v>
      </c>
      <c r="D41" s="22">
        <v>0.64481461579795807</v>
      </c>
      <c r="E41" s="22"/>
      <c r="F41" s="22">
        <v>16.699801192842941</v>
      </c>
      <c r="G41" s="22">
        <v>18.831168831168831</v>
      </c>
      <c r="H41" s="22">
        <v>13.333333333333334</v>
      </c>
      <c r="I41" s="22"/>
      <c r="J41" s="22">
        <v>7.8895463510848129</v>
      </c>
      <c r="K41" s="22">
        <v>8.8524590163934427</v>
      </c>
      <c r="L41" s="22">
        <v>6.435643564356436</v>
      </c>
      <c r="M41" s="22"/>
      <c r="N41" s="22">
        <v>3.3293898935271251</v>
      </c>
      <c r="O41" s="22">
        <v>3.8648726023475524</v>
      </c>
      <c r="P41" s="22">
        <v>2.557755775577558</v>
      </c>
      <c r="Q41" s="22"/>
      <c r="R41" s="22">
        <v>0.89312443867877456</v>
      </c>
      <c r="S41" s="22">
        <v>1.3445873000294435</v>
      </c>
      <c r="T41" s="22">
        <v>0.42626611184410845</v>
      </c>
      <c r="U41" s="22"/>
      <c r="V41" s="22">
        <v>5.4886514060633454E-2</v>
      </c>
      <c r="W41" s="22">
        <v>4.8242591316333558E-2</v>
      </c>
      <c r="X41" s="22">
        <v>6.0742270546073014E-2</v>
      </c>
      <c r="Y41" s="22"/>
      <c r="Z41" s="22">
        <v>0</v>
      </c>
      <c r="AA41" s="22">
        <v>0</v>
      </c>
      <c r="AB41" s="22">
        <v>0</v>
      </c>
      <c r="AC41" s="24"/>
    </row>
    <row r="42" spans="1:29" s="8" customFormat="1" ht="12" x14ac:dyDescent="0.2">
      <c r="A42" s="26">
        <v>17</v>
      </c>
      <c r="B42" s="22">
        <v>1.1574253086897122</v>
      </c>
      <c r="C42" s="22">
        <v>1.560140915953699</v>
      </c>
      <c r="D42" s="22">
        <v>0.73455583152777049</v>
      </c>
      <c r="E42" s="22"/>
      <c r="F42" s="22">
        <v>10.714285714285714</v>
      </c>
      <c r="G42" s="22">
        <v>9.8837209302325579</v>
      </c>
      <c r="H42" s="22">
        <v>11.76470588235294</v>
      </c>
      <c r="I42" s="22"/>
      <c r="J42" s="22">
        <v>9.4808126410835225</v>
      </c>
      <c r="K42" s="22">
        <v>9.0225563909774422</v>
      </c>
      <c r="L42" s="22">
        <v>10.16949152542373</v>
      </c>
      <c r="M42" s="22"/>
      <c r="N42" s="22">
        <v>5.5763628797336668</v>
      </c>
      <c r="O42" s="22">
        <v>6.8292682926829276</v>
      </c>
      <c r="P42" s="22">
        <v>3.71900826446281</v>
      </c>
      <c r="Q42" s="22"/>
      <c r="R42" s="22">
        <v>2.1879815100154083</v>
      </c>
      <c r="S42" s="22">
        <v>2.9197080291970803</v>
      </c>
      <c r="T42" s="22">
        <v>1.2182013615191687</v>
      </c>
      <c r="U42" s="22"/>
      <c r="V42" s="22">
        <v>0.25069067839967257</v>
      </c>
      <c r="W42" s="22">
        <v>0.37223340040241448</v>
      </c>
      <c r="X42" s="22">
        <v>0.12492192379762648</v>
      </c>
      <c r="Y42" s="22"/>
      <c r="Z42" s="22">
        <v>7.6419213973799124E-2</v>
      </c>
      <c r="AA42" s="161">
        <v>4.8875855327468229E-2</v>
      </c>
      <c r="AB42" s="22">
        <v>9.8658247829518556E-2</v>
      </c>
      <c r="AC42" s="24"/>
    </row>
    <row r="43" spans="1:29" s="8" customFormat="1" ht="12" x14ac:dyDescent="0.2">
      <c r="A43" s="26">
        <v>18</v>
      </c>
      <c r="B43" s="22">
        <v>2.1337946943483272</v>
      </c>
      <c r="C43" s="22">
        <v>2.6763729793384003</v>
      </c>
      <c r="D43" s="22">
        <v>1.50018752344043</v>
      </c>
      <c r="E43" s="22"/>
      <c r="F43" s="22">
        <v>15.957446808510639</v>
      </c>
      <c r="G43" s="22">
        <v>14.838709677419354</v>
      </c>
      <c r="H43" s="22">
        <v>17.322834645669293</v>
      </c>
      <c r="I43" s="22"/>
      <c r="J43" s="22">
        <v>13.380281690140844</v>
      </c>
      <c r="K43" s="22">
        <v>14.106583072100312</v>
      </c>
      <c r="L43" s="22">
        <v>12.449799196787147</v>
      </c>
      <c r="M43" s="22"/>
      <c r="N43" s="22">
        <v>6.2680810028929601</v>
      </c>
      <c r="O43" s="22">
        <v>7.796610169491526</v>
      </c>
      <c r="P43" s="22">
        <v>4.2505592841163313</v>
      </c>
      <c r="Q43" s="22"/>
      <c r="R43" s="22">
        <v>3.0410392677886033</v>
      </c>
      <c r="S43" s="22">
        <v>4.5674368619022028</v>
      </c>
      <c r="T43" s="22">
        <v>1.1795543905635648</v>
      </c>
      <c r="U43" s="22"/>
      <c r="V43" s="22">
        <v>1.0158821004435543</v>
      </c>
      <c r="W43" s="22">
        <v>1.1346054667354306</v>
      </c>
      <c r="X43" s="22">
        <v>0.86788813886210214</v>
      </c>
      <c r="Y43" s="22"/>
      <c r="Z43" s="22">
        <v>0.19696671262556625</v>
      </c>
      <c r="AA43" s="22">
        <v>0.27580772261623326</v>
      </c>
      <c r="AB43" s="22">
        <v>0.11815675462780621</v>
      </c>
      <c r="AC43" s="24"/>
    </row>
    <row r="44" spans="1:29" s="8" customFormat="1" ht="12" x14ac:dyDescent="0.2">
      <c r="A44" s="34">
        <v>19</v>
      </c>
      <c r="B44" s="22">
        <v>3.5889256010026203</v>
      </c>
      <c r="C44" s="22">
        <v>4.1098853558295474</v>
      </c>
      <c r="D44" s="22">
        <v>3.0091478093403947</v>
      </c>
      <c r="E44" s="22"/>
      <c r="F44" s="22">
        <v>13.128491620111731</v>
      </c>
      <c r="G44" s="22">
        <v>14.210526315789473</v>
      </c>
      <c r="H44" s="22">
        <v>11.904761904761903</v>
      </c>
      <c r="I44" s="22"/>
      <c r="J44" s="22">
        <v>15.264187866927593</v>
      </c>
      <c r="K44" s="22">
        <v>18.867924528301888</v>
      </c>
      <c r="L44" s="22">
        <v>11.38211382113821</v>
      </c>
      <c r="M44" s="22"/>
      <c r="N44" s="22">
        <v>8.1500646830530403</v>
      </c>
      <c r="O44" s="22">
        <v>8.536585365853659</v>
      </c>
      <c r="P44" s="22">
        <v>7.7134986225895315</v>
      </c>
      <c r="Q44" s="22"/>
      <c r="R44" s="22">
        <v>2.5979557069846679</v>
      </c>
      <c r="S44" s="22">
        <v>3.7671232876712328</v>
      </c>
      <c r="T44" s="22">
        <v>1.4406779661016949</v>
      </c>
      <c r="U44" s="22"/>
      <c r="V44" s="22">
        <v>1.1497641509433962</v>
      </c>
      <c r="W44" s="22">
        <v>1.1437908496732025</v>
      </c>
      <c r="X44" s="22">
        <v>1.1568123393316194</v>
      </c>
      <c r="Y44" s="22"/>
      <c r="Z44" s="22">
        <v>1.935483870967742</v>
      </c>
      <c r="AA44" s="22">
        <v>1.7241379310344827</v>
      </c>
      <c r="AB44" s="22">
        <v>2.1840873634945397</v>
      </c>
      <c r="AC44" s="24"/>
    </row>
    <row r="45" spans="1:29" s="8" customFormat="1" ht="12" x14ac:dyDescent="0.2">
      <c r="A45" s="26">
        <v>20</v>
      </c>
      <c r="B45" s="22">
        <v>5.5951814867649396</v>
      </c>
      <c r="C45" s="22">
        <v>7.2134387351778653</v>
      </c>
      <c r="D45" s="22">
        <v>4.0941032691720132</v>
      </c>
      <c r="E45" s="22"/>
      <c r="F45" s="22">
        <v>16.716417910447763</v>
      </c>
      <c r="G45" s="22">
        <v>19.886363636363637</v>
      </c>
      <c r="H45" s="22">
        <v>13.20754716981132</v>
      </c>
      <c r="I45" s="22"/>
      <c r="J45" s="22">
        <v>20.37037037037037</v>
      </c>
      <c r="K45" s="22">
        <v>25.514403292181072</v>
      </c>
      <c r="L45" s="22">
        <v>15.22633744855967</v>
      </c>
      <c r="M45" s="22"/>
      <c r="N45" s="22">
        <v>9.9540581929555891</v>
      </c>
      <c r="O45" s="22">
        <v>10.248447204968944</v>
      </c>
      <c r="P45" s="22">
        <v>9.667673716012084</v>
      </c>
      <c r="Q45" s="22"/>
      <c r="R45" s="22">
        <v>3.3062054933875888</v>
      </c>
      <c r="S45" s="22">
        <v>4.2529989094874594</v>
      </c>
      <c r="T45" s="22">
        <v>2.478551000953289</v>
      </c>
      <c r="U45" s="22"/>
      <c r="V45" s="22">
        <v>2.7352804821511358</v>
      </c>
      <c r="W45" s="22">
        <v>4.1306436119116237</v>
      </c>
      <c r="X45" s="22">
        <v>1.4336917562724014</v>
      </c>
      <c r="Y45" s="22"/>
      <c r="Z45" s="22">
        <v>1.2640449438202246</v>
      </c>
      <c r="AA45" s="22">
        <v>2.0771513353115725</v>
      </c>
      <c r="AB45" s="22">
        <v>0.53333333333333333</v>
      </c>
      <c r="AC45" s="24"/>
    </row>
    <row r="46" spans="1:29" s="8" customFormat="1" ht="12" x14ac:dyDescent="0.2">
      <c r="A46" s="26">
        <v>21</v>
      </c>
      <c r="B46" s="22">
        <v>6.8364611260053625</v>
      </c>
      <c r="C46" s="22">
        <v>8.0478745356995471</v>
      </c>
      <c r="D46" s="22">
        <v>5.787781350482315</v>
      </c>
      <c r="E46" s="22"/>
      <c r="F46" s="22">
        <v>15.384615384615385</v>
      </c>
      <c r="G46" s="22">
        <v>21.604938271604937</v>
      </c>
      <c r="H46" s="22">
        <v>8.6666666666666679</v>
      </c>
      <c r="I46" s="22"/>
      <c r="J46" s="22">
        <v>21.535181236673772</v>
      </c>
      <c r="K46" s="22">
        <v>20</v>
      </c>
      <c r="L46" s="22">
        <v>23.01255230125523</v>
      </c>
      <c r="M46" s="22"/>
      <c r="N46" s="22">
        <v>13.035714285714286</v>
      </c>
      <c r="O46" s="22">
        <v>14.527027027027026</v>
      </c>
      <c r="P46" s="22">
        <v>11.363636363636363</v>
      </c>
      <c r="Q46" s="22"/>
      <c r="R46" s="22">
        <v>4.1617122473246138</v>
      </c>
      <c r="S46" s="22">
        <v>5.721716514954486</v>
      </c>
      <c r="T46" s="22">
        <v>2.8477546549835706</v>
      </c>
      <c r="U46" s="22"/>
      <c r="V46" s="22">
        <v>3.6429872495446269</v>
      </c>
      <c r="W46" s="22">
        <v>3.4165571616294348</v>
      </c>
      <c r="X46" s="22">
        <v>3.8374717832957108</v>
      </c>
      <c r="Y46" s="22"/>
      <c r="Z46" s="22">
        <v>0.90579710144927539</v>
      </c>
      <c r="AA46" s="22">
        <v>0.48780487804878048</v>
      </c>
      <c r="AB46" s="22">
        <v>1.1527377521613833</v>
      </c>
      <c r="AC46" s="24"/>
    </row>
    <row r="47" spans="1:29" s="8" customFormat="1" ht="12" x14ac:dyDescent="0.2">
      <c r="A47" s="26">
        <v>22</v>
      </c>
      <c r="B47" s="22">
        <v>7.015399657785383</v>
      </c>
      <c r="C47" s="22">
        <v>7.7224398433128147</v>
      </c>
      <c r="D47" s="22">
        <v>6.4670138888888893</v>
      </c>
      <c r="E47" s="22"/>
      <c r="F47" s="22">
        <v>19.475655430711612</v>
      </c>
      <c r="G47" s="22">
        <v>25.78125</v>
      </c>
      <c r="H47" s="22">
        <v>13.669064748201439</v>
      </c>
      <c r="I47" s="22"/>
      <c r="J47" s="22">
        <v>11.590296495956872</v>
      </c>
      <c r="K47" s="22">
        <v>12.105263157894736</v>
      </c>
      <c r="L47" s="22">
        <v>11.049723756906078</v>
      </c>
      <c r="M47" s="22"/>
      <c r="N47" s="22">
        <v>14.449541284403669</v>
      </c>
      <c r="O47" s="22">
        <v>9.4420600858369106</v>
      </c>
      <c r="P47" s="22">
        <v>20.19704433497537</v>
      </c>
      <c r="Q47" s="22"/>
      <c r="R47" s="22">
        <v>5.4669703872437356</v>
      </c>
      <c r="S47" s="22">
        <v>5.9753954305799644</v>
      </c>
      <c r="T47" s="22">
        <v>5.0802139037433154</v>
      </c>
      <c r="U47" s="22"/>
      <c r="V47" s="22">
        <v>4.2977743668457409</v>
      </c>
      <c r="W47" s="22">
        <v>5.019305019305019</v>
      </c>
      <c r="X47" s="22">
        <v>3.8216560509554141</v>
      </c>
      <c r="Y47" s="22"/>
      <c r="Z47" s="22">
        <v>0.25188916876574308</v>
      </c>
      <c r="AA47" s="22">
        <v>0</v>
      </c>
      <c r="AB47" s="22">
        <v>0.40322580645161288</v>
      </c>
      <c r="AC47" s="24"/>
    </row>
    <row r="48" spans="1:29" s="8" customFormat="1" ht="12" x14ac:dyDescent="0.2">
      <c r="A48" s="26">
        <v>23</v>
      </c>
      <c r="B48" s="22">
        <v>7.6419785396493065</v>
      </c>
      <c r="C48" s="22">
        <v>11.811023622047244</v>
      </c>
      <c r="D48" s="22">
        <v>4.4700460829493087</v>
      </c>
      <c r="E48" s="22"/>
      <c r="F48" s="22">
        <v>19.377162629757784</v>
      </c>
      <c r="G48" s="22">
        <v>27.338129496402878</v>
      </c>
      <c r="H48" s="22">
        <v>12</v>
      </c>
      <c r="I48" s="22"/>
      <c r="J48" s="22">
        <v>14.588859416445624</v>
      </c>
      <c r="K48" s="22">
        <v>22.699386503067483</v>
      </c>
      <c r="L48" s="22">
        <v>8.4112149532710276</v>
      </c>
      <c r="M48" s="22"/>
      <c r="N48" s="22">
        <v>13.96508728179551</v>
      </c>
      <c r="O48" s="22">
        <v>18.478260869565215</v>
      </c>
      <c r="P48" s="22">
        <v>10.138248847926267</v>
      </c>
      <c r="Q48" s="22"/>
      <c r="R48" s="22">
        <v>6.5560821484992111</v>
      </c>
      <c r="S48" s="22">
        <v>9.6601073345259394</v>
      </c>
      <c r="T48" s="22">
        <v>4.1018387553041018</v>
      </c>
      <c r="U48" s="22"/>
      <c r="V48" s="22">
        <v>3.4180543382997373</v>
      </c>
      <c r="W48" s="22">
        <v>6.3265306122448974</v>
      </c>
      <c r="X48" s="22">
        <v>1.228878648233487</v>
      </c>
      <c r="Y48" s="22"/>
      <c r="Z48" s="22">
        <v>0.86455331412103753</v>
      </c>
      <c r="AA48" s="22">
        <v>0.86206896551724133</v>
      </c>
      <c r="AB48" s="22">
        <v>0.86580086580086579</v>
      </c>
      <c r="AC48" s="24"/>
    </row>
    <row r="49" spans="1:29" s="8" customFormat="1" ht="12" x14ac:dyDescent="0.2">
      <c r="A49" s="26">
        <v>24</v>
      </c>
      <c r="B49" s="22">
        <v>7.4640023508668811</v>
      </c>
      <c r="C49" s="22">
        <v>8.87459807073955</v>
      </c>
      <c r="D49" s="22">
        <v>6.2770562770562766</v>
      </c>
      <c r="E49" s="22"/>
      <c r="F49" s="22">
        <v>22.131147540983605</v>
      </c>
      <c r="G49" s="22">
        <v>22.950819672131146</v>
      </c>
      <c r="H49" s="22">
        <v>21.311475409836063</v>
      </c>
      <c r="I49" s="22"/>
      <c r="J49" s="22">
        <v>12.947658402203857</v>
      </c>
      <c r="K49" s="22">
        <v>16.48936170212766</v>
      </c>
      <c r="L49" s="22">
        <v>9.1428571428571423</v>
      </c>
      <c r="M49" s="22"/>
      <c r="N49" s="22">
        <v>11.246943765281173</v>
      </c>
      <c r="O49" s="22">
        <v>11.76470588235294</v>
      </c>
      <c r="P49" s="22">
        <v>10.638297872340425</v>
      </c>
      <c r="Q49" s="22"/>
      <c r="R49" s="22">
        <v>4.7358834244080148</v>
      </c>
      <c r="S49" s="22">
        <v>5.5066079295154182</v>
      </c>
      <c r="T49" s="22">
        <v>4.1925465838509322</v>
      </c>
      <c r="U49" s="22"/>
      <c r="V49" s="22">
        <v>5.5785123966942152</v>
      </c>
      <c r="W49" s="22">
        <v>6.0810810810810816</v>
      </c>
      <c r="X49" s="22">
        <v>5.1526717557251906</v>
      </c>
      <c r="Y49" s="22"/>
      <c r="Z49" s="22">
        <v>0.3115264797507788</v>
      </c>
      <c r="AA49" s="22">
        <v>0.79365079365079361</v>
      </c>
      <c r="AB49" s="22">
        <v>0</v>
      </c>
      <c r="AC49" s="24"/>
    </row>
    <row r="50" spans="1:29" s="8" customFormat="1" ht="12" x14ac:dyDescent="0.2">
      <c r="A50" s="26" t="s">
        <v>33</v>
      </c>
      <c r="B50" s="22">
        <v>8.0763825741919479</v>
      </c>
      <c r="C50" s="22">
        <v>9.9582587954680974</v>
      </c>
      <c r="D50" s="22">
        <v>6.7364845740164174</v>
      </c>
      <c r="E50" s="22"/>
      <c r="F50" s="22">
        <v>15.312791783380019</v>
      </c>
      <c r="G50" s="22">
        <v>17.255717255717258</v>
      </c>
      <c r="H50" s="22">
        <v>13.728813559322035</v>
      </c>
      <c r="I50" s="22"/>
      <c r="J50" s="22">
        <v>16.131687242798353</v>
      </c>
      <c r="K50" s="22">
        <v>18.164794007490638</v>
      </c>
      <c r="L50" s="22">
        <v>14.537444933920703</v>
      </c>
      <c r="M50" s="22"/>
      <c r="N50" s="22">
        <v>11.887172599059772</v>
      </c>
      <c r="O50" s="22">
        <v>13.154172560113153</v>
      </c>
      <c r="P50" s="22">
        <v>10.741687979539643</v>
      </c>
      <c r="Q50" s="22"/>
      <c r="R50" s="22">
        <v>5.9158415841584153</v>
      </c>
      <c r="S50" s="22">
        <v>8.2424242424242422</v>
      </c>
      <c r="T50" s="22">
        <v>4.3096234309623425</v>
      </c>
      <c r="U50" s="22"/>
      <c r="V50" s="22">
        <v>5.9596577017114916</v>
      </c>
      <c r="W50" s="22">
        <v>6.5399239543726244</v>
      </c>
      <c r="X50" s="22">
        <v>5.5697496167603475</v>
      </c>
      <c r="Y50" s="22"/>
      <c r="Z50" s="22">
        <v>0.59405940594059403</v>
      </c>
      <c r="AA50" s="22">
        <v>1.7441860465116279</v>
      </c>
      <c r="AB50" s="22">
        <v>0</v>
      </c>
      <c r="AC50" s="24"/>
    </row>
    <row r="51" spans="1:29" s="8" customFormat="1" ht="12" x14ac:dyDescent="0.2">
      <c r="A51" s="26" t="s">
        <v>34</v>
      </c>
      <c r="B51" s="22">
        <v>6.0875079264426128</v>
      </c>
      <c r="C51" s="22">
        <v>8.4739803094233466</v>
      </c>
      <c r="D51" s="22">
        <v>4.7411227930966078</v>
      </c>
      <c r="E51" s="22"/>
      <c r="F51" s="22">
        <v>7.0719602977667497</v>
      </c>
      <c r="G51" s="22">
        <v>10.967741935483872</v>
      </c>
      <c r="H51" s="22">
        <v>4.637096774193548</v>
      </c>
      <c r="I51" s="22"/>
      <c r="J51" s="22">
        <v>10.574712643678161</v>
      </c>
      <c r="K51" s="22">
        <v>10.057471264367816</v>
      </c>
      <c r="L51" s="22">
        <v>10.919540229885058</v>
      </c>
      <c r="M51" s="22"/>
      <c r="N51" s="22">
        <v>10.37037037037037</v>
      </c>
      <c r="O51" s="22">
        <v>16.422287390029325</v>
      </c>
      <c r="P51" s="22">
        <v>6.9536423841059598</v>
      </c>
      <c r="Q51" s="22"/>
      <c r="R51" s="22">
        <v>4.5240680419833517</v>
      </c>
      <c r="S51" s="22">
        <v>6.3081695966907967</v>
      </c>
      <c r="T51" s="22">
        <v>3.5634743875278394</v>
      </c>
      <c r="U51" s="22"/>
      <c r="V51" s="22">
        <v>5.4095826893353935</v>
      </c>
      <c r="W51" s="22">
        <v>7.8796561604584525</v>
      </c>
      <c r="X51" s="22">
        <v>4.0225261464199518</v>
      </c>
      <c r="Y51" s="22"/>
      <c r="Z51" s="22">
        <v>0.5357142857142857</v>
      </c>
      <c r="AA51" s="22">
        <v>0</v>
      </c>
      <c r="AB51" s="22">
        <v>0.78947368421052633</v>
      </c>
      <c r="AC51" s="24"/>
    </row>
    <row r="52" spans="1:29" s="8" customFormat="1" ht="12" x14ac:dyDescent="0.2">
      <c r="A52" s="26" t="s">
        <v>35</v>
      </c>
      <c r="B52" s="22">
        <v>5.5225653206650831</v>
      </c>
      <c r="C52" s="22">
        <v>5.3896103896103895</v>
      </c>
      <c r="D52" s="22">
        <v>5.5808656036446465</v>
      </c>
      <c r="E52" s="22"/>
      <c r="F52" s="22">
        <v>7.5709779179810726</v>
      </c>
      <c r="G52" s="22">
        <v>10.638297872340425</v>
      </c>
      <c r="H52" s="22">
        <v>6.2780269058295968</v>
      </c>
      <c r="I52" s="22"/>
      <c r="J52" s="22">
        <v>10.416666666666668</v>
      </c>
      <c r="K52" s="22">
        <v>7.1428571428571423</v>
      </c>
      <c r="L52" s="22">
        <v>11.944444444444445</v>
      </c>
      <c r="M52" s="22"/>
      <c r="N52" s="22">
        <v>8.7542087542087543</v>
      </c>
      <c r="O52" s="22">
        <v>7.2538860103626934</v>
      </c>
      <c r="P52" s="22">
        <v>9.4763092269326688</v>
      </c>
      <c r="Q52" s="22"/>
      <c r="R52" s="22">
        <v>4.5161290322580641</v>
      </c>
      <c r="S52" s="22">
        <v>3.4749034749034751</v>
      </c>
      <c r="T52" s="22">
        <v>4.9705139005897223</v>
      </c>
      <c r="U52" s="22"/>
      <c r="V52" s="22">
        <v>3.7690457097032879</v>
      </c>
      <c r="W52" s="22">
        <v>4.8843187660668379</v>
      </c>
      <c r="X52" s="22">
        <v>3.263403263403263</v>
      </c>
      <c r="Y52" s="22"/>
      <c r="Z52" s="22">
        <v>0</v>
      </c>
      <c r="AA52" s="22">
        <v>0</v>
      </c>
      <c r="AB52" s="22">
        <v>0</v>
      </c>
      <c r="AC52" s="24"/>
    </row>
    <row r="53" spans="1:29" s="8" customFormat="1" ht="12" x14ac:dyDescent="0.2">
      <c r="A53" s="26" t="s">
        <v>36</v>
      </c>
      <c r="B53" s="22">
        <v>4.9960967993754881</v>
      </c>
      <c r="C53" s="22">
        <v>6.3380281690140841</v>
      </c>
      <c r="D53" s="22">
        <v>4.481641468682505</v>
      </c>
      <c r="E53" s="22"/>
      <c r="F53" s="22">
        <v>6.4788732394366191</v>
      </c>
      <c r="G53" s="22">
        <v>0</v>
      </c>
      <c r="H53" s="22">
        <v>9.2741935483870961</v>
      </c>
      <c r="I53" s="22"/>
      <c r="J53" s="22">
        <v>7.6923076923076925</v>
      </c>
      <c r="K53" s="22">
        <v>10.843373493975903</v>
      </c>
      <c r="L53" s="22">
        <v>6.481481481481481</v>
      </c>
      <c r="M53" s="22"/>
      <c r="N53" s="22">
        <v>10.801393728222997</v>
      </c>
      <c r="O53" s="22">
        <v>21.428571428571427</v>
      </c>
      <c r="P53" s="22">
        <v>6.403940886699508</v>
      </c>
      <c r="Q53" s="22"/>
      <c r="R53" s="22">
        <v>4.4289044289044286</v>
      </c>
      <c r="S53" s="22">
        <v>4.954954954954955</v>
      </c>
      <c r="T53" s="22">
        <v>4.2452830188679247</v>
      </c>
      <c r="U53" s="22"/>
      <c r="V53" s="22">
        <v>2.2687609075043627</v>
      </c>
      <c r="W53" s="22">
        <v>4.3478260869565215</v>
      </c>
      <c r="X53" s="22">
        <v>1.4563106796116505</v>
      </c>
      <c r="Y53" s="22"/>
      <c r="Z53" s="22">
        <v>0</v>
      </c>
      <c r="AA53" s="22">
        <v>0</v>
      </c>
      <c r="AB53" s="22">
        <v>0</v>
      </c>
      <c r="AC53" s="24"/>
    </row>
    <row r="54" spans="1:29" s="8" customFormat="1" ht="12" x14ac:dyDescent="0.2">
      <c r="A54" s="26" t="s">
        <v>68</v>
      </c>
      <c r="B54" s="22">
        <v>5.4290718038528896</v>
      </c>
      <c r="C54" s="22">
        <v>6.624605678233439</v>
      </c>
      <c r="D54" s="22">
        <v>4.9696969696969697</v>
      </c>
      <c r="E54" s="22"/>
      <c r="F54" s="22">
        <v>11.03448275862069</v>
      </c>
      <c r="G54" s="22">
        <v>6.666666666666667</v>
      </c>
      <c r="H54" s="22">
        <v>13</v>
      </c>
      <c r="I54" s="22"/>
      <c r="J54" s="22">
        <v>8.536585365853659</v>
      </c>
      <c r="K54" s="22">
        <v>15.789473684210526</v>
      </c>
      <c r="L54" s="22">
        <v>6.3492063492063489</v>
      </c>
      <c r="M54" s="22"/>
      <c r="N54" s="22">
        <v>9.9236641221374047</v>
      </c>
      <c r="O54" s="22">
        <v>15.384615384615385</v>
      </c>
      <c r="P54" s="22">
        <v>7.608695652173914</v>
      </c>
      <c r="Q54" s="22"/>
      <c r="R54" s="22">
        <v>2.0172910662824206</v>
      </c>
      <c r="S54" s="22">
        <v>0</v>
      </c>
      <c r="T54" s="22">
        <v>2.8688524590163933</v>
      </c>
      <c r="U54" s="22"/>
      <c r="V54" s="22">
        <v>4.4943820224719104</v>
      </c>
      <c r="W54" s="22">
        <v>8.9552238805970141</v>
      </c>
      <c r="X54" s="22">
        <v>3</v>
      </c>
      <c r="Y54" s="22"/>
      <c r="Z54" s="22">
        <v>0</v>
      </c>
      <c r="AA54" s="22">
        <v>0</v>
      </c>
      <c r="AB54" s="22">
        <v>0</v>
      </c>
      <c r="AC54" s="24"/>
    </row>
    <row r="55" spans="1:29" s="8" customFormat="1" ht="12.75" thickBot="1" x14ac:dyDescent="0.25">
      <c r="A55" s="27" t="s">
        <v>38</v>
      </c>
      <c r="B55" s="113">
        <v>6.0175054704595183</v>
      </c>
      <c r="C55" s="113">
        <v>6.3157894736842106</v>
      </c>
      <c r="D55" s="113">
        <v>5.8823529411764701</v>
      </c>
      <c r="E55" s="113"/>
      <c r="F55" s="113">
        <v>2.8037383177570092</v>
      </c>
      <c r="G55" s="113">
        <v>0</v>
      </c>
      <c r="H55" s="113">
        <v>4.225352112676056</v>
      </c>
      <c r="I55" s="113"/>
      <c r="J55" s="113">
        <v>12.5</v>
      </c>
      <c r="K55" s="113">
        <v>13.157894736842104</v>
      </c>
      <c r="L55" s="113">
        <v>12.068965517241379</v>
      </c>
      <c r="M55" s="113"/>
      <c r="N55" s="113">
        <v>8.9108910891089099</v>
      </c>
      <c r="O55" s="113">
        <v>13.636363636363635</v>
      </c>
      <c r="P55" s="113">
        <v>7.59493670886076</v>
      </c>
      <c r="Q55" s="113"/>
      <c r="R55" s="113">
        <v>5.5172413793103452</v>
      </c>
      <c r="S55" s="113">
        <v>7.5268817204301079</v>
      </c>
      <c r="T55" s="113">
        <v>4.5685279187817258</v>
      </c>
      <c r="U55" s="113"/>
      <c r="V55" s="113">
        <v>6.1983471074380168</v>
      </c>
      <c r="W55" s="113">
        <v>4.2857142857142856</v>
      </c>
      <c r="X55" s="113">
        <v>6.9767441860465116</v>
      </c>
      <c r="Y55" s="113"/>
      <c r="Z55" s="113">
        <v>0</v>
      </c>
      <c r="AA55" s="113">
        <v>0</v>
      </c>
      <c r="AB55" s="113">
        <v>0</v>
      </c>
      <c r="AC55" s="24"/>
    </row>
    <row r="56" spans="1:29" ht="15" customHeight="1" x14ac:dyDescent="0.25">
      <c r="A56" s="244" t="s">
        <v>329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1"/>
    </row>
    <row r="57" spans="1:29" ht="15" customHeight="1" x14ac:dyDescent="0.25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1"/>
    </row>
    <row r="58" spans="1:29" ht="15" x14ac:dyDescent="0.25">
      <c r="A58" s="249" t="s">
        <v>260</v>
      </c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</row>
    <row r="59" spans="1:29" s="8" customFormat="1" ht="12" x14ac:dyDescent="0.2">
      <c r="A59" s="26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4"/>
    </row>
  </sheetData>
  <mergeCells count="17">
    <mergeCell ref="A4:AB4"/>
    <mergeCell ref="A1:AB1"/>
    <mergeCell ref="A2:AB2"/>
    <mergeCell ref="A3:AB3"/>
    <mergeCell ref="A56:AB57"/>
    <mergeCell ref="A58:AB58"/>
    <mergeCell ref="A9:AB9"/>
    <mergeCell ref="A33:AB33"/>
    <mergeCell ref="A5:AB5"/>
    <mergeCell ref="R6:T6"/>
    <mergeCell ref="V6:X6"/>
    <mergeCell ref="Z6:AB6"/>
    <mergeCell ref="A6:A7"/>
    <mergeCell ref="B6:D6"/>
    <mergeCell ref="F6:H6"/>
    <mergeCell ref="J6:L6"/>
    <mergeCell ref="N6:P6"/>
  </mergeCells>
  <conditionalFormatting sqref="B10:AB31">
    <cfRule type="cellIs" dxfId="6" priority="2" operator="equal">
      <formula>0</formula>
    </cfRule>
  </conditionalFormatting>
  <conditionalFormatting sqref="B36:AB55">
    <cfRule type="cellIs" dxfId="5" priority="1" operator="equal">
      <formula>0</formula>
    </cfRule>
  </conditionalFormatting>
  <hyperlinks>
    <hyperlink ref="AC1" location="'CONTENIDO-INDICE'!D5" display="Indice"/>
  </hyperlinks>
  <printOptions horizontalCentered="1"/>
  <pageMargins left="0" right="0" top="0.55000000000000004" bottom="0.35433070866141736" header="0.31496062992125984" footer="0.31496062992125984"/>
  <pageSetup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78"/>
  <sheetViews>
    <sheetView showGridLines="0" zoomScaleNormal="100" zoomScaleSheetLayoutView="100" workbookViewId="0">
      <selection activeCell="A3" sqref="A3:AB3"/>
    </sheetView>
  </sheetViews>
  <sheetFormatPr baseColWidth="10" defaultRowHeight="12.75" x14ac:dyDescent="0.25"/>
  <cols>
    <col min="1" max="1" width="16.140625" style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1.7109375" style="1" customWidth="1"/>
    <col min="6" max="6" width="6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6.57031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6.57031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6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1" width="11.42578125" style="1"/>
    <col min="32" max="32" width="11.42578125" style="1" customWidth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59" s="112" customFormat="1" ht="16.5" thickBot="1" x14ac:dyDescent="0.3">
      <c r="A1" s="240" t="s">
        <v>94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59" s="112" customFormat="1" ht="15.75" x14ac:dyDescent="0.25">
      <c r="A2" s="240" t="s">
        <v>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59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59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59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59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</row>
    <row r="7" spans="1:59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59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 t="s">
        <v>31</v>
      </c>
      <c r="AH8" s="37" t="s">
        <v>120</v>
      </c>
      <c r="AI8" s="37" t="s">
        <v>121</v>
      </c>
      <c r="AJ8" s="37"/>
      <c r="AK8" s="37" t="s">
        <v>102</v>
      </c>
      <c r="AL8" s="37" t="s">
        <v>103</v>
      </c>
      <c r="AM8" s="37" t="s">
        <v>104</v>
      </c>
      <c r="AN8" s="37"/>
      <c r="AO8" s="37" t="s">
        <v>105</v>
      </c>
      <c r="AP8" s="37" t="s">
        <v>106</v>
      </c>
      <c r="AQ8" s="37" t="s">
        <v>107</v>
      </c>
      <c r="AR8" s="37"/>
      <c r="AS8" s="37" t="s">
        <v>108</v>
      </c>
      <c r="AT8" s="37" t="s">
        <v>109</v>
      </c>
      <c r="AU8" s="37" t="s">
        <v>110</v>
      </c>
      <c r="AV8" s="37"/>
      <c r="AW8" s="37" t="s">
        <v>111</v>
      </c>
      <c r="AX8" s="37" t="s">
        <v>112</v>
      </c>
      <c r="AY8" s="37" t="s">
        <v>113</v>
      </c>
      <c r="AZ8" s="37"/>
      <c r="BA8" s="37" t="s">
        <v>114</v>
      </c>
      <c r="BB8" s="37" t="s">
        <v>115</v>
      </c>
      <c r="BC8" s="37" t="s">
        <v>116</v>
      </c>
      <c r="BD8" s="37"/>
      <c r="BE8" s="37" t="s">
        <v>117</v>
      </c>
      <c r="BF8" s="37" t="s">
        <v>118</v>
      </c>
      <c r="BG8" s="37" t="s">
        <v>119</v>
      </c>
    </row>
    <row r="9" spans="1:59" s="6" customFormat="1" x14ac:dyDescent="0.25">
      <c r="A9" s="46" t="s">
        <v>9</v>
      </c>
      <c r="B9" s="59">
        <v>7150</v>
      </c>
      <c r="C9" s="59">
        <v>4117</v>
      </c>
      <c r="D9" s="59">
        <v>3033</v>
      </c>
      <c r="E9" s="59"/>
      <c r="F9" s="59">
        <v>1882</v>
      </c>
      <c r="G9" s="59">
        <v>1102</v>
      </c>
      <c r="H9" s="59">
        <v>780</v>
      </c>
      <c r="I9" s="59"/>
      <c r="J9" s="59">
        <v>1624</v>
      </c>
      <c r="K9" s="59">
        <v>918</v>
      </c>
      <c r="L9" s="59">
        <v>706</v>
      </c>
      <c r="M9" s="59"/>
      <c r="N9" s="59">
        <v>1384</v>
      </c>
      <c r="O9" s="59">
        <v>810</v>
      </c>
      <c r="P9" s="59">
        <v>574</v>
      </c>
      <c r="Q9" s="59"/>
      <c r="R9" s="59">
        <v>1357</v>
      </c>
      <c r="S9" s="59">
        <v>811</v>
      </c>
      <c r="T9" s="59">
        <v>546</v>
      </c>
      <c r="U9" s="59"/>
      <c r="V9" s="59">
        <v>831</v>
      </c>
      <c r="W9" s="59">
        <v>438</v>
      </c>
      <c r="X9" s="59">
        <v>393</v>
      </c>
      <c r="Y9" s="59"/>
      <c r="Z9" s="59">
        <v>72</v>
      </c>
      <c r="AA9" s="59">
        <v>38</v>
      </c>
      <c r="AB9" s="59">
        <v>34</v>
      </c>
      <c r="AG9" s="60">
        <v>411532</v>
      </c>
      <c r="AH9" s="60">
        <v>202285</v>
      </c>
      <c r="AI9" s="60">
        <v>209247</v>
      </c>
      <c r="AJ9" s="60"/>
      <c r="AK9" s="60">
        <v>78728</v>
      </c>
      <c r="AL9" s="60">
        <v>39709</v>
      </c>
      <c r="AM9" s="60">
        <v>39019</v>
      </c>
      <c r="AN9" s="60"/>
      <c r="AO9" s="60">
        <v>79434</v>
      </c>
      <c r="AP9" s="60">
        <v>40510</v>
      </c>
      <c r="AQ9" s="60">
        <v>38924</v>
      </c>
      <c r="AR9" s="60"/>
      <c r="AS9" s="60">
        <v>73651</v>
      </c>
      <c r="AT9" s="60">
        <v>36895</v>
      </c>
      <c r="AU9" s="60">
        <v>36756</v>
      </c>
      <c r="AV9" s="60"/>
      <c r="AW9" s="60">
        <v>83585</v>
      </c>
      <c r="AX9" s="60">
        <v>39930</v>
      </c>
      <c r="AY9" s="60">
        <v>43655</v>
      </c>
      <c r="AZ9" s="60"/>
      <c r="BA9" s="60">
        <v>75857</v>
      </c>
      <c r="BB9" s="60">
        <v>36199</v>
      </c>
      <c r="BC9" s="60">
        <v>39658</v>
      </c>
      <c r="BD9" s="60"/>
      <c r="BE9" s="60">
        <v>20277</v>
      </c>
      <c r="BF9" s="60">
        <v>9042</v>
      </c>
      <c r="BG9" s="60">
        <v>11235</v>
      </c>
    </row>
    <row r="10" spans="1:59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59" x14ac:dyDescent="0.25">
      <c r="A11" s="1" t="s">
        <v>39</v>
      </c>
      <c r="B11" s="50">
        <v>236</v>
      </c>
      <c r="C11" s="50">
        <v>130</v>
      </c>
      <c r="D11" s="50">
        <v>106</v>
      </c>
      <c r="E11" s="50"/>
      <c r="F11" s="50">
        <v>70</v>
      </c>
      <c r="G11" s="50">
        <v>33</v>
      </c>
      <c r="H11" s="61">
        <v>37</v>
      </c>
      <c r="I11" s="50"/>
      <c r="J11" s="50">
        <v>75</v>
      </c>
      <c r="K11" s="50">
        <v>36</v>
      </c>
      <c r="L11" s="61">
        <v>39</v>
      </c>
      <c r="M11" s="50"/>
      <c r="N11" s="50">
        <v>36</v>
      </c>
      <c r="O11" s="50">
        <v>21</v>
      </c>
      <c r="P11" s="61">
        <v>15</v>
      </c>
      <c r="Q11" s="50"/>
      <c r="R11" s="50">
        <v>37</v>
      </c>
      <c r="S11" s="50">
        <v>25</v>
      </c>
      <c r="T11" s="61">
        <v>12</v>
      </c>
      <c r="U11" s="50"/>
      <c r="V11" s="50">
        <v>16</v>
      </c>
      <c r="W11" s="50">
        <v>13</v>
      </c>
      <c r="X11" s="61">
        <v>3</v>
      </c>
      <c r="Y11" s="50"/>
      <c r="Z11" s="50">
        <v>2</v>
      </c>
      <c r="AA11" s="50">
        <v>2</v>
      </c>
      <c r="AB11" s="61">
        <v>0</v>
      </c>
      <c r="AG11" s="37">
        <v>23283</v>
      </c>
      <c r="AH11" s="37">
        <v>11719</v>
      </c>
      <c r="AI11" s="37">
        <v>11564</v>
      </c>
      <c r="AJ11" s="37"/>
      <c r="AK11" s="37">
        <v>4671</v>
      </c>
      <c r="AL11" s="37">
        <v>2383</v>
      </c>
      <c r="AM11" s="37">
        <v>2288</v>
      </c>
      <c r="AN11" s="37"/>
      <c r="AO11" s="37">
        <v>4583</v>
      </c>
      <c r="AP11" s="37">
        <v>2330</v>
      </c>
      <c r="AQ11" s="37">
        <v>2253</v>
      </c>
      <c r="AR11" s="37"/>
      <c r="AS11" s="37">
        <v>4160</v>
      </c>
      <c r="AT11" s="37">
        <v>2105</v>
      </c>
      <c r="AU11" s="37">
        <v>2055</v>
      </c>
      <c r="AV11" s="37"/>
      <c r="AW11" s="37">
        <v>4427</v>
      </c>
      <c r="AX11" s="37">
        <v>2227</v>
      </c>
      <c r="AY11" s="37">
        <v>2200</v>
      </c>
      <c r="AZ11" s="37"/>
      <c r="BA11" s="37">
        <v>4391</v>
      </c>
      <c r="BB11" s="37">
        <v>2180</v>
      </c>
      <c r="BC11" s="37">
        <v>2211</v>
      </c>
      <c r="BD11" s="37"/>
      <c r="BE11" s="37">
        <v>1051</v>
      </c>
      <c r="BF11" s="37">
        <v>494</v>
      </c>
      <c r="BG11" s="37">
        <v>557</v>
      </c>
    </row>
    <row r="12" spans="1:59" x14ac:dyDescent="0.25">
      <c r="A12" s="1" t="s">
        <v>40</v>
      </c>
      <c r="B12" s="50">
        <v>448</v>
      </c>
      <c r="C12" s="50">
        <v>255</v>
      </c>
      <c r="D12" s="50">
        <v>193</v>
      </c>
      <c r="E12" s="50"/>
      <c r="F12" s="50">
        <v>133</v>
      </c>
      <c r="G12" s="50">
        <v>76</v>
      </c>
      <c r="H12" s="61">
        <v>57</v>
      </c>
      <c r="I12" s="50"/>
      <c r="J12" s="50">
        <v>127</v>
      </c>
      <c r="K12" s="50">
        <v>70</v>
      </c>
      <c r="L12" s="61">
        <v>57</v>
      </c>
      <c r="M12" s="50"/>
      <c r="N12" s="50">
        <v>83</v>
      </c>
      <c r="O12" s="50">
        <v>48</v>
      </c>
      <c r="P12" s="61">
        <v>35</v>
      </c>
      <c r="Q12" s="50"/>
      <c r="R12" s="50">
        <v>63</v>
      </c>
      <c r="S12" s="50">
        <v>42</v>
      </c>
      <c r="T12" s="61">
        <v>21</v>
      </c>
      <c r="U12" s="50"/>
      <c r="V12" s="50">
        <v>40</v>
      </c>
      <c r="W12" s="50">
        <v>18</v>
      </c>
      <c r="X12" s="61">
        <v>22</v>
      </c>
      <c r="Y12" s="50"/>
      <c r="Z12" s="50">
        <v>2</v>
      </c>
      <c r="AA12" s="50">
        <v>1</v>
      </c>
      <c r="AB12" s="61">
        <v>1</v>
      </c>
      <c r="AG12" s="37">
        <v>25219</v>
      </c>
      <c r="AH12" s="37">
        <v>12560</v>
      </c>
      <c r="AI12" s="37">
        <v>12659</v>
      </c>
      <c r="AJ12" s="37"/>
      <c r="AK12" s="37">
        <v>4985</v>
      </c>
      <c r="AL12" s="37">
        <v>2535</v>
      </c>
      <c r="AM12" s="37">
        <v>2450</v>
      </c>
      <c r="AN12" s="37"/>
      <c r="AO12" s="37">
        <v>4983</v>
      </c>
      <c r="AP12" s="37">
        <v>2552</v>
      </c>
      <c r="AQ12" s="37">
        <v>2431</v>
      </c>
      <c r="AR12" s="37"/>
      <c r="AS12" s="37">
        <v>4558</v>
      </c>
      <c r="AT12" s="37">
        <v>2329</v>
      </c>
      <c r="AU12" s="37">
        <v>2229</v>
      </c>
      <c r="AV12" s="37"/>
      <c r="AW12" s="37">
        <v>5012</v>
      </c>
      <c r="AX12" s="37">
        <v>2423</v>
      </c>
      <c r="AY12" s="37">
        <v>2589</v>
      </c>
      <c r="AZ12" s="37"/>
      <c r="BA12" s="37">
        <v>4770</v>
      </c>
      <c r="BB12" s="37">
        <v>2339</v>
      </c>
      <c r="BC12" s="37">
        <v>2431</v>
      </c>
      <c r="BD12" s="37"/>
      <c r="BE12" s="37">
        <v>911</v>
      </c>
      <c r="BF12" s="37">
        <v>382</v>
      </c>
      <c r="BG12" s="37">
        <v>529</v>
      </c>
    </row>
    <row r="13" spans="1:59" x14ac:dyDescent="0.25">
      <c r="A13" s="1" t="s">
        <v>41</v>
      </c>
      <c r="B13" s="50">
        <v>262</v>
      </c>
      <c r="C13" s="50">
        <v>164</v>
      </c>
      <c r="D13" s="50">
        <v>98</v>
      </c>
      <c r="E13" s="50"/>
      <c r="F13" s="50">
        <v>95</v>
      </c>
      <c r="G13" s="50">
        <v>59</v>
      </c>
      <c r="H13" s="61">
        <v>36</v>
      </c>
      <c r="I13" s="50"/>
      <c r="J13" s="50">
        <v>63</v>
      </c>
      <c r="K13" s="50">
        <v>39</v>
      </c>
      <c r="L13" s="61">
        <v>24</v>
      </c>
      <c r="M13" s="50"/>
      <c r="N13" s="50">
        <v>48</v>
      </c>
      <c r="O13" s="50">
        <v>30</v>
      </c>
      <c r="P13" s="61">
        <v>18</v>
      </c>
      <c r="Q13" s="50"/>
      <c r="R13" s="50">
        <v>42</v>
      </c>
      <c r="S13" s="50">
        <v>25</v>
      </c>
      <c r="T13" s="61">
        <v>17</v>
      </c>
      <c r="U13" s="50"/>
      <c r="V13" s="50">
        <v>14</v>
      </c>
      <c r="W13" s="50">
        <v>11</v>
      </c>
      <c r="X13" s="61">
        <v>3</v>
      </c>
      <c r="Y13" s="50"/>
      <c r="Z13" s="50">
        <v>0</v>
      </c>
      <c r="AA13" s="50">
        <v>0</v>
      </c>
      <c r="AB13" s="61">
        <v>0</v>
      </c>
      <c r="AG13" s="37">
        <v>19874</v>
      </c>
      <c r="AH13" s="37">
        <v>9656</v>
      </c>
      <c r="AI13" s="37">
        <v>10218</v>
      </c>
      <c r="AJ13" s="37"/>
      <c r="AK13" s="37">
        <v>4089</v>
      </c>
      <c r="AL13" s="37">
        <v>2100</v>
      </c>
      <c r="AM13" s="37">
        <v>1989</v>
      </c>
      <c r="AN13" s="37"/>
      <c r="AO13" s="37">
        <v>3897</v>
      </c>
      <c r="AP13" s="37">
        <v>1980</v>
      </c>
      <c r="AQ13" s="37">
        <v>1917</v>
      </c>
      <c r="AR13" s="37"/>
      <c r="AS13" s="37">
        <v>3670</v>
      </c>
      <c r="AT13" s="37">
        <v>1788</v>
      </c>
      <c r="AU13" s="37">
        <v>1882</v>
      </c>
      <c r="AV13" s="37"/>
      <c r="AW13" s="37">
        <v>3729</v>
      </c>
      <c r="AX13" s="37">
        <v>1738</v>
      </c>
      <c r="AY13" s="37">
        <v>1991</v>
      </c>
      <c r="AZ13" s="37"/>
      <c r="BA13" s="37">
        <v>3565</v>
      </c>
      <c r="BB13" s="37">
        <v>1673</v>
      </c>
      <c r="BC13" s="37">
        <v>1892</v>
      </c>
      <c r="BD13" s="37"/>
      <c r="BE13" s="37">
        <v>924</v>
      </c>
      <c r="BF13" s="37">
        <v>377</v>
      </c>
      <c r="BG13" s="37">
        <v>547</v>
      </c>
    </row>
    <row r="14" spans="1:59" x14ac:dyDescent="0.25">
      <c r="A14" s="1" t="s">
        <v>42</v>
      </c>
      <c r="B14" s="50">
        <v>376</v>
      </c>
      <c r="C14" s="50">
        <v>219</v>
      </c>
      <c r="D14" s="50">
        <v>157</v>
      </c>
      <c r="E14" s="50"/>
      <c r="F14" s="50">
        <v>137</v>
      </c>
      <c r="G14" s="50">
        <v>77</v>
      </c>
      <c r="H14" s="61">
        <v>60</v>
      </c>
      <c r="I14" s="50"/>
      <c r="J14" s="50">
        <v>69</v>
      </c>
      <c r="K14" s="50">
        <v>36</v>
      </c>
      <c r="L14" s="61">
        <v>33</v>
      </c>
      <c r="M14" s="50"/>
      <c r="N14" s="50">
        <v>71</v>
      </c>
      <c r="O14" s="50">
        <v>43</v>
      </c>
      <c r="P14" s="61">
        <v>28</v>
      </c>
      <c r="Q14" s="50"/>
      <c r="R14" s="50">
        <v>53</v>
      </c>
      <c r="S14" s="50">
        <v>35</v>
      </c>
      <c r="T14" s="61">
        <v>18</v>
      </c>
      <c r="U14" s="50"/>
      <c r="V14" s="50">
        <v>40</v>
      </c>
      <c r="W14" s="50">
        <v>25</v>
      </c>
      <c r="X14" s="61">
        <v>15</v>
      </c>
      <c r="Y14" s="50"/>
      <c r="Z14" s="50">
        <v>6</v>
      </c>
      <c r="AA14" s="50">
        <v>3</v>
      </c>
      <c r="AB14" s="61">
        <v>3</v>
      </c>
      <c r="AG14" s="37">
        <v>26147</v>
      </c>
      <c r="AH14" s="37">
        <v>12805</v>
      </c>
      <c r="AI14" s="37">
        <v>13342</v>
      </c>
      <c r="AJ14" s="37"/>
      <c r="AK14" s="37">
        <v>4673</v>
      </c>
      <c r="AL14" s="37">
        <v>2418</v>
      </c>
      <c r="AM14" s="37">
        <v>2255</v>
      </c>
      <c r="AN14" s="37"/>
      <c r="AO14" s="37">
        <v>4971</v>
      </c>
      <c r="AP14" s="37">
        <v>2506</v>
      </c>
      <c r="AQ14" s="37">
        <v>2465</v>
      </c>
      <c r="AR14" s="37"/>
      <c r="AS14" s="37">
        <v>4477</v>
      </c>
      <c r="AT14" s="37">
        <v>2264</v>
      </c>
      <c r="AU14" s="37">
        <v>2213</v>
      </c>
      <c r="AV14" s="37"/>
      <c r="AW14" s="37">
        <v>5117</v>
      </c>
      <c r="AX14" s="37">
        <v>2417</v>
      </c>
      <c r="AY14" s="37">
        <v>2700</v>
      </c>
      <c r="AZ14" s="37"/>
      <c r="BA14" s="37">
        <v>4840</v>
      </c>
      <c r="BB14" s="37">
        <v>2284</v>
      </c>
      <c r="BC14" s="37">
        <v>2556</v>
      </c>
      <c r="BD14" s="37"/>
      <c r="BE14" s="37">
        <v>2069</v>
      </c>
      <c r="BF14" s="37">
        <v>916</v>
      </c>
      <c r="BG14" s="37">
        <v>1153</v>
      </c>
    </row>
    <row r="15" spans="1:59" x14ac:dyDescent="0.25">
      <c r="A15" s="1" t="s">
        <v>43</v>
      </c>
      <c r="B15" s="50">
        <v>83</v>
      </c>
      <c r="C15" s="50">
        <v>51</v>
      </c>
      <c r="D15" s="50">
        <v>32</v>
      </c>
      <c r="E15" s="50"/>
      <c r="F15" s="50">
        <v>12</v>
      </c>
      <c r="G15" s="50">
        <v>9</v>
      </c>
      <c r="H15" s="61">
        <v>3</v>
      </c>
      <c r="I15" s="50"/>
      <c r="J15" s="50">
        <v>20</v>
      </c>
      <c r="K15" s="50">
        <v>14</v>
      </c>
      <c r="L15" s="61">
        <v>6</v>
      </c>
      <c r="M15" s="50"/>
      <c r="N15" s="50">
        <v>21</v>
      </c>
      <c r="O15" s="50">
        <v>13</v>
      </c>
      <c r="P15" s="61">
        <v>8</v>
      </c>
      <c r="Q15" s="50"/>
      <c r="R15" s="50">
        <v>15</v>
      </c>
      <c r="S15" s="50">
        <v>9</v>
      </c>
      <c r="T15" s="61">
        <v>6</v>
      </c>
      <c r="U15" s="50"/>
      <c r="V15" s="50">
        <v>15</v>
      </c>
      <c r="W15" s="50">
        <v>6</v>
      </c>
      <c r="X15" s="61">
        <v>9</v>
      </c>
      <c r="Y15" s="50"/>
      <c r="Z15" s="50">
        <v>0</v>
      </c>
      <c r="AA15" s="50">
        <v>0</v>
      </c>
      <c r="AB15" s="61">
        <v>0</v>
      </c>
      <c r="AG15" s="37">
        <v>6669</v>
      </c>
      <c r="AH15" s="37">
        <v>3393</v>
      </c>
      <c r="AI15" s="37">
        <v>3276</v>
      </c>
      <c r="AJ15" s="37"/>
      <c r="AK15" s="37">
        <v>1211</v>
      </c>
      <c r="AL15" s="37">
        <v>625</v>
      </c>
      <c r="AM15" s="37">
        <v>586</v>
      </c>
      <c r="AN15" s="37"/>
      <c r="AO15" s="37">
        <v>1164</v>
      </c>
      <c r="AP15" s="37">
        <v>605</v>
      </c>
      <c r="AQ15" s="37">
        <v>559</v>
      </c>
      <c r="AR15" s="37"/>
      <c r="AS15" s="37">
        <v>1181</v>
      </c>
      <c r="AT15" s="37">
        <v>606</v>
      </c>
      <c r="AU15" s="37">
        <v>575</v>
      </c>
      <c r="AV15" s="37"/>
      <c r="AW15" s="37">
        <v>1389</v>
      </c>
      <c r="AX15" s="37">
        <v>697</v>
      </c>
      <c r="AY15" s="37">
        <v>692</v>
      </c>
      <c r="AZ15" s="37"/>
      <c r="BA15" s="37">
        <v>1246</v>
      </c>
      <c r="BB15" s="37">
        <v>627</v>
      </c>
      <c r="BC15" s="37">
        <v>619</v>
      </c>
      <c r="BD15" s="37"/>
      <c r="BE15" s="37">
        <v>478</v>
      </c>
      <c r="BF15" s="37">
        <v>233</v>
      </c>
      <c r="BG15" s="37">
        <v>245</v>
      </c>
    </row>
    <row r="16" spans="1:59" x14ac:dyDescent="0.25">
      <c r="A16" s="1" t="s">
        <v>44</v>
      </c>
      <c r="B16" s="50">
        <v>581</v>
      </c>
      <c r="C16" s="50">
        <v>323</v>
      </c>
      <c r="D16" s="50">
        <v>258</v>
      </c>
      <c r="E16" s="50"/>
      <c r="F16" s="50">
        <v>105</v>
      </c>
      <c r="G16" s="50">
        <v>61</v>
      </c>
      <c r="H16" s="61">
        <v>44</v>
      </c>
      <c r="I16" s="50"/>
      <c r="J16" s="50">
        <v>131</v>
      </c>
      <c r="K16" s="50">
        <v>78</v>
      </c>
      <c r="L16" s="61">
        <v>53</v>
      </c>
      <c r="M16" s="50"/>
      <c r="N16" s="50">
        <v>110</v>
      </c>
      <c r="O16" s="50">
        <v>63</v>
      </c>
      <c r="P16" s="61">
        <v>47</v>
      </c>
      <c r="Q16" s="50"/>
      <c r="R16" s="50">
        <v>133</v>
      </c>
      <c r="S16" s="50">
        <v>72</v>
      </c>
      <c r="T16" s="61">
        <v>61</v>
      </c>
      <c r="U16" s="50"/>
      <c r="V16" s="50">
        <v>102</v>
      </c>
      <c r="W16" s="50">
        <v>49</v>
      </c>
      <c r="X16" s="61">
        <v>53</v>
      </c>
      <c r="Y16" s="50"/>
      <c r="Z16" s="50">
        <v>0</v>
      </c>
      <c r="AA16" s="50">
        <v>0</v>
      </c>
      <c r="AB16" s="61">
        <v>0</v>
      </c>
      <c r="AG16" s="37">
        <v>15948</v>
      </c>
      <c r="AH16" s="37">
        <v>7852</v>
      </c>
      <c r="AI16" s="37">
        <v>8096</v>
      </c>
      <c r="AJ16" s="37"/>
      <c r="AK16" s="37">
        <v>2728</v>
      </c>
      <c r="AL16" s="37">
        <v>1354</v>
      </c>
      <c r="AM16" s="37">
        <v>1374</v>
      </c>
      <c r="AN16" s="37"/>
      <c r="AO16" s="37">
        <v>2992</v>
      </c>
      <c r="AP16" s="37">
        <v>1542</v>
      </c>
      <c r="AQ16" s="37">
        <v>1450</v>
      </c>
      <c r="AR16" s="37"/>
      <c r="AS16" s="37">
        <v>2829</v>
      </c>
      <c r="AT16" s="37">
        <v>1405</v>
      </c>
      <c r="AU16" s="37">
        <v>1424</v>
      </c>
      <c r="AV16" s="37"/>
      <c r="AW16" s="37">
        <v>3381</v>
      </c>
      <c r="AX16" s="37">
        <v>1623</v>
      </c>
      <c r="AY16" s="37">
        <v>1758</v>
      </c>
      <c r="AZ16" s="37"/>
      <c r="BA16" s="37">
        <v>3232</v>
      </c>
      <c r="BB16" s="37">
        <v>1563</v>
      </c>
      <c r="BC16" s="37">
        <v>1669</v>
      </c>
      <c r="BD16" s="37"/>
      <c r="BE16" s="37">
        <v>786</v>
      </c>
      <c r="BF16" s="37">
        <v>365</v>
      </c>
      <c r="BG16" s="37">
        <v>421</v>
      </c>
    </row>
    <row r="17" spans="1:59" x14ac:dyDescent="0.25">
      <c r="A17" s="1" t="s">
        <v>45</v>
      </c>
      <c r="B17" s="50">
        <v>17</v>
      </c>
      <c r="C17" s="50">
        <v>10</v>
      </c>
      <c r="D17" s="50">
        <v>7</v>
      </c>
      <c r="E17" s="50"/>
      <c r="F17" s="50">
        <v>2</v>
      </c>
      <c r="G17" s="50">
        <v>1</v>
      </c>
      <c r="H17" s="61">
        <v>1</v>
      </c>
      <c r="I17" s="50"/>
      <c r="J17" s="50">
        <v>2</v>
      </c>
      <c r="K17" s="50">
        <v>2</v>
      </c>
      <c r="L17" s="61">
        <v>0</v>
      </c>
      <c r="M17" s="50"/>
      <c r="N17" s="50">
        <v>2</v>
      </c>
      <c r="O17" s="50">
        <v>2</v>
      </c>
      <c r="P17" s="61">
        <v>0</v>
      </c>
      <c r="Q17" s="50"/>
      <c r="R17" s="50">
        <v>5</v>
      </c>
      <c r="S17" s="50">
        <v>2</v>
      </c>
      <c r="T17" s="61">
        <v>3</v>
      </c>
      <c r="U17" s="50"/>
      <c r="V17" s="50">
        <v>2</v>
      </c>
      <c r="W17" s="50">
        <v>1</v>
      </c>
      <c r="X17" s="61">
        <v>1</v>
      </c>
      <c r="Y17" s="50"/>
      <c r="Z17" s="50">
        <v>4</v>
      </c>
      <c r="AA17" s="50">
        <v>2</v>
      </c>
      <c r="AB17" s="61">
        <v>2</v>
      </c>
      <c r="AG17" s="37">
        <v>3095</v>
      </c>
      <c r="AH17" s="37">
        <v>1501</v>
      </c>
      <c r="AI17" s="37">
        <v>1594</v>
      </c>
      <c r="AJ17" s="37"/>
      <c r="AK17" s="37">
        <v>518</v>
      </c>
      <c r="AL17" s="37">
        <v>255</v>
      </c>
      <c r="AM17" s="37">
        <v>263</v>
      </c>
      <c r="AN17" s="37"/>
      <c r="AO17" s="37">
        <v>511</v>
      </c>
      <c r="AP17" s="37">
        <v>296</v>
      </c>
      <c r="AQ17" s="37">
        <v>215</v>
      </c>
      <c r="AR17" s="37"/>
      <c r="AS17" s="37">
        <v>537</v>
      </c>
      <c r="AT17" s="37">
        <v>270</v>
      </c>
      <c r="AU17" s="37">
        <v>267</v>
      </c>
      <c r="AV17" s="37"/>
      <c r="AW17" s="37">
        <v>652</v>
      </c>
      <c r="AX17" s="37">
        <v>291</v>
      </c>
      <c r="AY17" s="37">
        <v>361</v>
      </c>
      <c r="AZ17" s="37"/>
      <c r="BA17" s="37">
        <v>629</v>
      </c>
      <c r="BB17" s="37">
        <v>287</v>
      </c>
      <c r="BC17" s="37">
        <v>342</v>
      </c>
      <c r="BD17" s="37"/>
      <c r="BE17" s="37">
        <v>248</v>
      </c>
      <c r="BF17" s="37">
        <v>102</v>
      </c>
      <c r="BG17" s="37">
        <v>146</v>
      </c>
    </row>
    <row r="18" spans="1:59" x14ac:dyDescent="0.25">
      <c r="A18" s="1" t="s">
        <v>46</v>
      </c>
      <c r="B18" s="50">
        <v>717</v>
      </c>
      <c r="C18" s="50">
        <v>398</v>
      </c>
      <c r="D18" s="50">
        <v>319</v>
      </c>
      <c r="E18" s="50"/>
      <c r="F18" s="50">
        <v>240</v>
      </c>
      <c r="G18" s="50">
        <v>130</v>
      </c>
      <c r="H18" s="61">
        <v>110</v>
      </c>
      <c r="I18" s="50"/>
      <c r="J18" s="50">
        <v>175</v>
      </c>
      <c r="K18" s="50">
        <v>96</v>
      </c>
      <c r="L18" s="61">
        <v>79</v>
      </c>
      <c r="M18" s="50"/>
      <c r="N18" s="50">
        <v>133</v>
      </c>
      <c r="O18" s="50">
        <v>78</v>
      </c>
      <c r="P18" s="61">
        <v>55</v>
      </c>
      <c r="Q18" s="50"/>
      <c r="R18" s="50">
        <v>114</v>
      </c>
      <c r="S18" s="50">
        <v>62</v>
      </c>
      <c r="T18" s="61">
        <v>52</v>
      </c>
      <c r="U18" s="50"/>
      <c r="V18" s="50">
        <v>54</v>
      </c>
      <c r="W18" s="50">
        <v>31</v>
      </c>
      <c r="X18" s="61">
        <v>23</v>
      </c>
      <c r="Y18" s="50"/>
      <c r="Z18" s="50">
        <v>1</v>
      </c>
      <c r="AA18" s="50">
        <v>1</v>
      </c>
      <c r="AB18" s="61">
        <v>0</v>
      </c>
      <c r="AG18" s="37">
        <v>37870</v>
      </c>
      <c r="AH18" s="37">
        <v>18703</v>
      </c>
      <c r="AI18" s="37">
        <v>19167</v>
      </c>
      <c r="AJ18" s="37"/>
      <c r="AK18" s="37">
        <v>7510</v>
      </c>
      <c r="AL18" s="37">
        <v>3776</v>
      </c>
      <c r="AM18" s="37">
        <v>3734</v>
      </c>
      <c r="AN18" s="37"/>
      <c r="AO18" s="37">
        <v>7347</v>
      </c>
      <c r="AP18" s="37">
        <v>3744</v>
      </c>
      <c r="AQ18" s="37">
        <v>3603</v>
      </c>
      <c r="AR18" s="37"/>
      <c r="AS18" s="37">
        <v>6947</v>
      </c>
      <c r="AT18" s="37">
        <v>3462</v>
      </c>
      <c r="AU18" s="37">
        <v>3485</v>
      </c>
      <c r="AV18" s="37"/>
      <c r="AW18" s="37">
        <v>7485</v>
      </c>
      <c r="AX18" s="37">
        <v>3607</v>
      </c>
      <c r="AY18" s="37">
        <v>3878</v>
      </c>
      <c r="AZ18" s="37"/>
      <c r="BA18" s="37">
        <v>6641</v>
      </c>
      <c r="BB18" s="37">
        <v>3218</v>
      </c>
      <c r="BC18" s="37">
        <v>3423</v>
      </c>
      <c r="BD18" s="37"/>
      <c r="BE18" s="37">
        <v>1940</v>
      </c>
      <c r="BF18" s="37">
        <v>896</v>
      </c>
      <c r="BG18" s="37">
        <v>1044</v>
      </c>
    </row>
    <row r="19" spans="1:59" x14ac:dyDescent="0.25">
      <c r="A19" s="1" t="s">
        <v>47</v>
      </c>
      <c r="B19" s="50">
        <v>432</v>
      </c>
      <c r="C19" s="50">
        <v>248</v>
      </c>
      <c r="D19" s="50">
        <v>184</v>
      </c>
      <c r="E19" s="50"/>
      <c r="F19" s="50">
        <v>122</v>
      </c>
      <c r="G19" s="50">
        <v>67</v>
      </c>
      <c r="H19" s="61">
        <v>55</v>
      </c>
      <c r="I19" s="50"/>
      <c r="J19" s="50">
        <v>71</v>
      </c>
      <c r="K19" s="50">
        <v>46</v>
      </c>
      <c r="L19" s="61">
        <v>25</v>
      </c>
      <c r="M19" s="50"/>
      <c r="N19" s="50">
        <v>100</v>
      </c>
      <c r="O19" s="50">
        <v>64</v>
      </c>
      <c r="P19" s="61">
        <v>36</v>
      </c>
      <c r="Q19" s="50"/>
      <c r="R19" s="50">
        <v>97</v>
      </c>
      <c r="S19" s="50">
        <v>51</v>
      </c>
      <c r="T19" s="61">
        <v>46</v>
      </c>
      <c r="U19" s="50"/>
      <c r="V19" s="50">
        <v>42</v>
      </c>
      <c r="W19" s="50">
        <v>20</v>
      </c>
      <c r="X19" s="61">
        <v>22</v>
      </c>
      <c r="Y19" s="50"/>
      <c r="Z19" s="50">
        <v>0</v>
      </c>
      <c r="AA19" s="50">
        <v>0</v>
      </c>
      <c r="AB19" s="61">
        <v>0</v>
      </c>
      <c r="AG19" s="37">
        <v>17628</v>
      </c>
      <c r="AH19" s="37">
        <v>8796</v>
      </c>
      <c r="AI19" s="37">
        <v>8832</v>
      </c>
      <c r="AJ19" s="37"/>
      <c r="AK19" s="37">
        <v>3347</v>
      </c>
      <c r="AL19" s="37">
        <v>1694</v>
      </c>
      <c r="AM19" s="37">
        <v>1653</v>
      </c>
      <c r="AN19" s="37"/>
      <c r="AO19" s="37">
        <v>3430</v>
      </c>
      <c r="AP19" s="37">
        <v>1756</v>
      </c>
      <c r="AQ19" s="37">
        <v>1674</v>
      </c>
      <c r="AR19" s="37"/>
      <c r="AS19" s="37">
        <v>3285</v>
      </c>
      <c r="AT19" s="37">
        <v>1672</v>
      </c>
      <c r="AU19" s="37">
        <v>1613</v>
      </c>
      <c r="AV19" s="37"/>
      <c r="AW19" s="37">
        <v>3565</v>
      </c>
      <c r="AX19" s="37">
        <v>1745</v>
      </c>
      <c r="AY19" s="37">
        <v>1820</v>
      </c>
      <c r="AZ19" s="37"/>
      <c r="BA19" s="37">
        <v>3342</v>
      </c>
      <c r="BB19" s="37">
        <v>1624</v>
      </c>
      <c r="BC19" s="37">
        <v>1718</v>
      </c>
      <c r="BD19" s="37"/>
      <c r="BE19" s="37">
        <v>659</v>
      </c>
      <c r="BF19" s="37">
        <v>305</v>
      </c>
      <c r="BG19" s="37">
        <v>354</v>
      </c>
    </row>
    <row r="20" spans="1:59" x14ac:dyDescent="0.25">
      <c r="A20" s="1" t="s">
        <v>48</v>
      </c>
      <c r="B20" s="50">
        <v>162</v>
      </c>
      <c r="C20" s="50">
        <v>89</v>
      </c>
      <c r="D20" s="50">
        <v>73</v>
      </c>
      <c r="E20" s="50"/>
      <c r="F20" s="50">
        <v>50</v>
      </c>
      <c r="G20" s="50">
        <v>28</v>
      </c>
      <c r="H20" s="61">
        <v>22</v>
      </c>
      <c r="I20" s="50"/>
      <c r="J20" s="50">
        <v>45</v>
      </c>
      <c r="K20" s="50">
        <v>25</v>
      </c>
      <c r="L20" s="61">
        <v>20</v>
      </c>
      <c r="M20" s="50"/>
      <c r="N20" s="50">
        <v>24</v>
      </c>
      <c r="O20" s="50">
        <v>16</v>
      </c>
      <c r="P20" s="61">
        <v>8</v>
      </c>
      <c r="Q20" s="50"/>
      <c r="R20" s="50">
        <v>22</v>
      </c>
      <c r="S20" s="50">
        <v>13</v>
      </c>
      <c r="T20" s="61">
        <v>9</v>
      </c>
      <c r="U20" s="50"/>
      <c r="V20" s="50">
        <v>19</v>
      </c>
      <c r="W20" s="50">
        <v>6</v>
      </c>
      <c r="X20" s="61">
        <v>13</v>
      </c>
      <c r="Y20" s="50"/>
      <c r="Z20" s="50">
        <v>2</v>
      </c>
      <c r="AA20" s="50">
        <v>1</v>
      </c>
      <c r="AB20" s="61">
        <v>1</v>
      </c>
      <c r="AG20" s="37">
        <v>20707</v>
      </c>
      <c r="AH20" s="37">
        <v>10104</v>
      </c>
      <c r="AI20" s="37">
        <v>10603</v>
      </c>
      <c r="AJ20" s="37"/>
      <c r="AK20" s="37">
        <v>4132</v>
      </c>
      <c r="AL20" s="37">
        <v>2092</v>
      </c>
      <c r="AM20" s="37">
        <v>2040</v>
      </c>
      <c r="AN20" s="37"/>
      <c r="AO20" s="37">
        <v>4150</v>
      </c>
      <c r="AP20" s="37">
        <v>2134</v>
      </c>
      <c r="AQ20" s="37">
        <v>2016</v>
      </c>
      <c r="AR20" s="37"/>
      <c r="AS20" s="37">
        <v>3676</v>
      </c>
      <c r="AT20" s="37">
        <v>1814</v>
      </c>
      <c r="AU20" s="37">
        <v>1862</v>
      </c>
      <c r="AV20" s="37"/>
      <c r="AW20" s="37">
        <v>4151</v>
      </c>
      <c r="AX20" s="37">
        <v>1928</v>
      </c>
      <c r="AY20" s="37">
        <v>2223</v>
      </c>
      <c r="AZ20" s="37"/>
      <c r="BA20" s="37">
        <v>3379</v>
      </c>
      <c r="BB20" s="37">
        <v>1633</v>
      </c>
      <c r="BC20" s="37">
        <v>1746</v>
      </c>
      <c r="BD20" s="37"/>
      <c r="BE20" s="37">
        <v>1219</v>
      </c>
      <c r="BF20" s="37">
        <v>503</v>
      </c>
      <c r="BG20" s="37">
        <v>716</v>
      </c>
    </row>
    <row r="21" spans="1:59" x14ac:dyDescent="0.25">
      <c r="A21" s="1" t="s">
        <v>49</v>
      </c>
      <c r="B21" s="50">
        <v>26</v>
      </c>
      <c r="C21" s="50">
        <v>17</v>
      </c>
      <c r="D21" s="50">
        <v>9</v>
      </c>
      <c r="E21" s="50"/>
      <c r="F21" s="50">
        <v>8</v>
      </c>
      <c r="G21" s="50">
        <v>7</v>
      </c>
      <c r="H21" s="61">
        <v>1</v>
      </c>
      <c r="I21" s="50"/>
      <c r="J21" s="50">
        <v>3</v>
      </c>
      <c r="K21" s="50">
        <v>3</v>
      </c>
      <c r="L21" s="61">
        <v>0</v>
      </c>
      <c r="M21" s="50"/>
      <c r="N21" s="50">
        <v>4</v>
      </c>
      <c r="O21" s="50">
        <v>3</v>
      </c>
      <c r="P21" s="61">
        <v>1</v>
      </c>
      <c r="Q21" s="50"/>
      <c r="R21" s="50">
        <v>1</v>
      </c>
      <c r="S21" s="50">
        <v>1</v>
      </c>
      <c r="T21" s="61">
        <v>0</v>
      </c>
      <c r="U21" s="50"/>
      <c r="V21" s="50">
        <v>4</v>
      </c>
      <c r="W21" s="50">
        <v>1</v>
      </c>
      <c r="X21" s="61">
        <v>3</v>
      </c>
      <c r="Y21" s="50"/>
      <c r="Z21" s="50">
        <v>6</v>
      </c>
      <c r="AA21" s="50">
        <v>2</v>
      </c>
      <c r="AB21" s="61">
        <v>4</v>
      </c>
      <c r="AG21" s="37">
        <v>6315</v>
      </c>
      <c r="AH21" s="37">
        <v>3067</v>
      </c>
      <c r="AI21" s="37">
        <v>3248</v>
      </c>
      <c r="AJ21" s="37"/>
      <c r="AK21" s="37">
        <v>1373</v>
      </c>
      <c r="AL21" s="37">
        <v>678</v>
      </c>
      <c r="AM21" s="37">
        <v>695</v>
      </c>
      <c r="AN21" s="37"/>
      <c r="AO21" s="37">
        <v>1291</v>
      </c>
      <c r="AP21" s="37">
        <v>670</v>
      </c>
      <c r="AQ21" s="37">
        <v>621</v>
      </c>
      <c r="AR21" s="37"/>
      <c r="AS21" s="37">
        <v>1163</v>
      </c>
      <c r="AT21" s="37">
        <v>568</v>
      </c>
      <c r="AU21" s="37">
        <v>595</v>
      </c>
      <c r="AV21" s="37"/>
      <c r="AW21" s="37">
        <v>1172</v>
      </c>
      <c r="AX21" s="37">
        <v>540</v>
      </c>
      <c r="AY21" s="37">
        <v>632</v>
      </c>
      <c r="AZ21" s="37"/>
      <c r="BA21" s="37">
        <v>1092</v>
      </c>
      <c r="BB21" s="37">
        <v>513</v>
      </c>
      <c r="BC21" s="37">
        <v>579</v>
      </c>
      <c r="BD21" s="37"/>
      <c r="BE21" s="37">
        <v>224</v>
      </c>
      <c r="BF21" s="37">
        <v>98</v>
      </c>
      <c r="BG21" s="37">
        <v>126</v>
      </c>
    </row>
    <row r="22" spans="1:59" x14ac:dyDescent="0.25">
      <c r="A22" s="48" t="s">
        <v>50</v>
      </c>
      <c r="B22" s="50">
        <v>693</v>
      </c>
      <c r="C22" s="50">
        <v>416</v>
      </c>
      <c r="D22" s="50">
        <v>277</v>
      </c>
      <c r="E22" s="50"/>
      <c r="F22" s="50">
        <v>191</v>
      </c>
      <c r="G22" s="50">
        <v>111</v>
      </c>
      <c r="H22" s="61">
        <v>80</v>
      </c>
      <c r="I22" s="50"/>
      <c r="J22" s="50">
        <v>179</v>
      </c>
      <c r="K22" s="50">
        <v>104</v>
      </c>
      <c r="L22" s="61">
        <v>75</v>
      </c>
      <c r="M22" s="50"/>
      <c r="N22" s="50">
        <v>138</v>
      </c>
      <c r="O22" s="50">
        <v>69</v>
      </c>
      <c r="P22" s="61">
        <v>69</v>
      </c>
      <c r="Q22" s="50"/>
      <c r="R22" s="50">
        <v>126</v>
      </c>
      <c r="S22" s="50">
        <v>95</v>
      </c>
      <c r="T22" s="61">
        <v>31</v>
      </c>
      <c r="U22" s="50"/>
      <c r="V22" s="50">
        <v>50</v>
      </c>
      <c r="W22" s="50">
        <v>32</v>
      </c>
      <c r="X22" s="61">
        <v>18</v>
      </c>
      <c r="Y22" s="50"/>
      <c r="Z22" s="50">
        <v>9</v>
      </c>
      <c r="AA22" s="50">
        <v>5</v>
      </c>
      <c r="AB22" s="61">
        <v>4</v>
      </c>
      <c r="AG22" s="37">
        <v>35279</v>
      </c>
      <c r="AH22" s="37">
        <v>17585</v>
      </c>
      <c r="AI22" s="37">
        <v>17694</v>
      </c>
      <c r="AJ22" s="37"/>
      <c r="AK22" s="37">
        <v>6523</v>
      </c>
      <c r="AL22" s="37">
        <v>3285</v>
      </c>
      <c r="AM22" s="37">
        <v>3238</v>
      </c>
      <c r="AN22" s="37"/>
      <c r="AO22" s="37">
        <v>6912</v>
      </c>
      <c r="AP22" s="37">
        <v>3562</v>
      </c>
      <c r="AQ22" s="37">
        <v>3350</v>
      </c>
      <c r="AR22" s="37"/>
      <c r="AS22" s="37">
        <v>6457</v>
      </c>
      <c r="AT22" s="37">
        <v>3259</v>
      </c>
      <c r="AU22" s="37">
        <v>3198</v>
      </c>
      <c r="AV22" s="37"/>
      <c r="AW22" s="37">
        <v>7198</v>
      </c>
      <c r="AX22" s="37">
        <v>3603</v>
      </c>
      <c r="AY22" s="37">
        <v>3595</v>
      </c>
      <c r="AZ22" s="37"/>
      <c r="BA22" s="37">
        <v>6549</v>
      </c>
      <c r="BB22" s="37">
        <v>3127</v>
      </c>
      <c r="BC22" s="37">
        <v>3422</v>
      </c>
      <c r="BD22" s="37"/>
      <c r="BE22" s="37">
        <v>1640</v>
      </c>
      <c r="BF22" s="37">
        <v>749</v>
      </c>
      <c r="BG22" s="37">
        <v>891</v>
      </c>
    </row>
    <row r="23" spans="1:59" x14ac:dyDescent="0.25">
      <c r="A23" s="1" t="s">
        <v>51</v>
      </c>
      <c r="B23" s="50">
        <v>37</v>
      </c>
      <c r="C23" s="50">
        <v>24</v>
      </c>
      <c r="D23" s="50">
        <v>13</v>
      </c>
      <c r="E23" s="50"/>
      <c r="F23" s="50">
        <v>14</v>
      </c>
      <c r="G23" s="50">
        <v>9</v>
      </c>
      <c r="H23" s="61">
        <v>5</v>
      </c>
      <c r="I23" s="50"/>
      <c r="J23" s="50">
        <v>6</v>
      </c>
      <c r="K23" s="50">
        <v>5</v>
      </c>
      <c r="L23" s="61">
        <v>1</v>
      </c>
      <c r="M23" s="50"/>
      <c r="N23" s="50">
        <v>14</v>
      </c>
      <c r="O23" s="50">
        <v>8</v>
      </c>
      <c r="P23" s="61">
        <v>6</v>
      </c>
      <c r="Q23" s="50"/>
      <c r="R23" s="50">
        <v>2</v>
      </c>
      <c r="S23" s="50">
        <v>1</v>
      </c>
      <c r="T23" s="61">
        <v>1</v>
      </c>
      <c r="U23" s="50"/>
      <c r="V23" s="50">
        <v>1</v>
      </c>
      <c r="W23" s="50">
        <v>1</v>
      </c>
      <c r="X23" s="61">
        <v>0</v>
      </c>
      <c r="Y23" s="50"/>
      <c r="Z23" s="50">
        <v>0</v>
      </c>
      <c r="AA23" s="50">
        <v>0</v>
      </c>
      <c r="AB23" s="61">
        <v>0</v>
      </c>
      <c r="AG23" s="37">
        <v>8275</v>
      </c>
      <c r="AH23" s="37">
        <v>4115</v>
      </c>
      <c r="AI23" s="37">
        <v>4160</v>
      </c>
      <c r="AJ23" s="37"/>
      <c r="AK23" s="37">
        <v>1651</v>
      </c>
      <c r="AL23" s="37">
        <v>841</v>
      </c>
      <c r="AM23" s="37">
        <v>810</v>
      </c>
      <c r="AN23" s="37"/>
      <c r="AO23" s="37">
        <v>1674</v>
      </c>
      <c r="AP23" s="37">
        <v>821</v>
      </c>
      <c r="AQ23" s="37">
        <v>853</v>
      </c>
      <c r="AR23" s="37"/>
      <c r="AS23" s="37">
        <v>1498</v>
      </c>
      <c r="AT23" s="37">
        <v>756</v>
      </c>
      <c r="AU23" s="37">
        <v>742</v>
      </c>
      <c r="AV23" s="37"/>
      <c r="AW23" s="37">
        <v>1721</v>
      </c>
      <c r="AX23" s="37">
        <v>860</v>
      </c>
      <c r="AY23" s="37">
        <v>861</v>
      </c>
      <c r="AZ23" s="37"/>
      <c r="BA23" s="37">
        <v>1552</v>
      </c>
      <c r="BB23" s="37">
        <v>763</v>
      </c>
      <c r="BC23" s="37">
        <v>789</v>
      </c>
      <c r="BD23" s="37"/>
      <c r="BE23" s="37">
        <v>179</v>
      </c>
      <c r="BF23" s="37">
        <v>74</v>
      </c>
      <c r="BG23" s="37">
        <v>105</v>
      </c>
    </row>
    <row r="24" spans="1:59" x14ac:dyDescent="0.25">
      <c r="A24" s="1" t="s">
        <v>52</v>
      </c>
      <c r="B24" s="50">
        <v>511</v>
      </c>
      <c r="C24" s="50">
        <v>283</v>
      </c>
      <c r="D24" s="50">
        <v>228</v>
      </c>
      <c r="E24" s="50"/>
      <c r="F24" s="50">
        <v>138</v>
      </c>
      <c r="G24" s="50">
        <v>89</v>
      </c>
      <c r="H24" s="61">
        <v>49</v>
      </c>
      <c r="I24" s="50"/>
      <c r="J24" s="50">
        <v>121</v>
      </c>
      <c r="K24" s="50">
        <v>58</v>
      </c>
      <c r="L24" s="61">
        <v>63</v>
      </c>
      <c r="M24" s="50"/>
      <c r="N24" s="50">
        <v>135</v>
      </c>
      <c r="O24" s="50">
        <v>68</v>
      </c>
      <c r="P24" s="61">
        <v>67</v>
      </c>
      <c r="Q24" s="50"/>
      <c r="R24" s="50">
        <v>68</v>
      </c>
      <c r="S24" s="50">
        <v>46</v>
      </c>
      <c r="T24" s="61">
        <v>22</v>
      </c>
      <c r="U24" s="50"/>
      <c r="V24" s="50">
        <v>49</v>
      </c>
      <c r="W24" s="50">
        <v>22</v>
      </c>
      <c r="X24" s="61">
        <v>27</v>
      </c>
      <c r="Y24" s="50"/>
      <c r="Z24" s="50">
        <v>0</v>
      </c>
      <c r="AA24" s="50">
        <v>0</v>
      </c>
      <c r="AB24" s="61">
        <v>0</v>
      </c>
      <c r="AG24" s="37">
        <v>32802</v>
      </c>
      <c r="AH24" s="37">
        <v>16141</v>
      </c>
      <c r="AI24" s="37">
        <v>16661</v>
      </c>
      <c r="AJ24" s="37"/>
      <c r="AK24" s="37">
        <v>5968</v>
      </c>
      <c r="AL24" s="37">
        <v>2959</v>
      </c>
      <c r="AM24" s="37">
        <v>3009</v>
      </c>
      <c r="AN24" s="37"/>
      <c r="AO24" s="37">
        <v>6310</v>
      </c>
      <c r="AP24" s="37">
        <v>3156</v>
      </c>
      <c r="AQ24" s="37">
        <v>3154</v>
      </c>
      <c r="AR24" s="37"/>
      <c r="AS24" s="37">
        <v>6192</v>
      </c>
      <c r="AT24" s="37">
        <v>3134</v>
      </c>
      <c r="AU24" s="37">
        <v>3058</v>
      </c>
      <c r="AV24" s="37"/>
      <c r="AW24" s="37">
        <v>6608</v>
      </c>
      <c r="AX24" s="37">
        <v>3202</v>
      </c>
      <c r="AY24" s="37">
        <v>3406</v>
      </c>
      <c r="AZ24" s="37"/>
      <c r="BA24" s="37">
        <v>6049</v>
      </c>
      <c r="BB24" s="37">
        <v>2936</v>
      </c>
      <c r="BC24" s="37">
        <v>3113</v>
      </c>
      <c r="BD24" s="37"/>
      <c r="BE24" s="37">
        <v>1675</v>
      </c>
      <c r="BF24" s="37">
        <v>754</v>
      </c>
      <c r="BG24" s="37">
        <v>921</v>
      </c>
    </row>
    <row r="25" spans="1:59" x14ac:dyDescent="0.25">
      <c r="A25" s="1" t="s">
        <v>53</v>
      </c>
      <c r="B25" s="50">
        <v>277</v>
      </c>
      <c r="C25" s="50">
        <v>149</v>
      </c>
      <c r="D25" s="50">
        <v>128</v>
      </c>
      <c r="E25" s="50"/>
      <c r="F25" s="50">
        <v>41</v>
      </c>
      <c r="G25" s="50">
        <v>28</v>
      </c>
      <c r="H25" s="61">
        <v>13</v>
      </c>
      <c r="I25" s="50"/>
      <c r="J25" s="50">
        <v>68</v>
      </c>
      <c r="K25" s="50">
        <v>24</v>
      </c>
      <c r="L25" s="61">
        <v>44</v>
      </c>
      <c r="M25" s="50"/>
      <c r="N25" s="50">
        <v>60</v>
      </c>
      <c r="O25" s="50">
        <v>44</v>
      </c>
      <c r="P25" s="61">
        <v>16</v>
      </c>
      <c r="Q25" s="50"/>
      <c r="R25" s="50">
        <v>72</v>
      </c>
      <c r="S25" s="50">
        <v>32</v>
      </c>
      <c r="T25" s="61">
        <v>40</v>
      </c>
      <c r="U25" s="50"/>
      <c r="V25" s="50">
        <v>35</v>
      </c>
      <c r="W25" s="50">
        <v>20</v>
      </c>
      <c r="X25" s="61">
        <v>15</v>
      </c>
      <c r="Y25" s="50"/>
      <c r="Z25" s="50">
        <v>1</v>
      </c>
      <c r="AA25" s="50">
        <v>1</v>
      </c>
      <c r="AB25" s="61">
        <v>0</v>
      </c>
      <c r="AG25" s="37">
        <v>7186</v>
      </c>
      <c r="AH25" s="37">
        <v>3400</v>
      </c>
      <c r="AI25" s="37">
        <v>3786</v>
      </c>
      <c r="AJ25" s="37"/>
      <c r="AK25" s="37">
        <v>1434</v>
      </c>
      <c r="AL25" s="37">
        <v>676</v>
      </c>
      <c r="AM25" s="37">
        <v>758</v>
      </c>
      <c r="AN25" s="37"/>
      <c r="AO25" s="37">
        <v>1436</v>
      </c>
      <c r="AP25" s="37">
        <v>684</v>
      </c>
      <c r="AQ25" s="37">
        <v>752</v>
      </c>
      <c r="AR25" s="37"/>
      <c r="AS25" s="37">
        <v>1366</v>
      </c>
      <c r="AT25" s="37">
        <v>669</v>
      </c>
      <c r="AU25" s="37">
        <v>697</v>
      </c>
      <c r="AV25" s="37"/>
      <c r="AW25" s="37">
        <v>1490</v>
      </c>
      <c r="AX25" s="37">
        <v>682</v>
      </c>
      <c r="AY25" s="37">
        <v>808</v>
      </c>
      <c r="AZ25" s="37"/>
      <c r="BA25" s="37">
        <v>1310</v>
      </c>
      <c r="BB25" s="37">
        <v>625</v>
      </c>
      <c r="BC25" s="37">
        <v>685</v>
      </c>
      <c r="BD25" s="37"/>
      <c r="BE25" s="37">
        <v>150</v>
      </c>
      <c r="BF25" s="37">
        <v>64</v>
      </c>
      <c r="BG25" s="37">
        <v>86</v>
      </c>
    </row>
    <row r="26" spans="1:59" x14ac:dyDescent="0.25">
      <c r="A26" s="1" t="s">
        <v>54</v>
      </c>
      <c r="B26" s="50">
        <v>361</v>
      </c>
      <c r="C26" s="50">
        <v>180</v>
      </c>
      <c r="D26" s="50">
        <v>181</v>
      </c>
      <c r="E26" s="50"/>
      <c r="F26" s="50">
        <v>87</v>
      </c>
      <c r="G26" s="50">
        <v>44</v>
      </c>
      <c r="H26" s="61">
        <v>43</v>
      </c>
      <c r="I26" s="50"/>
      <c r="J26" s="50">
        <v>83</v>
      </c>
      <c r="K26" s="50">
        <v>44</v>
      </c>
      <c r="L26" s="61">
        <v>39</v>
      </c>
      <c r="M26" s="50"/>
      <c r="N26" s="50">
        <v>57</v>
      </c>
      <c r="O26" s="50">
        <v>23</v>
      </c>
      <c r="P26" s="61">
        <v>34</v>
      </c>
      <c r="Q26" s="50"/>
      <c r="R26" s="50">
        <v>84</v>
      </c>
      <c r="S26" s="50">
        <v>41</v>
      </c>
      <c r="T26" s="61">
        <v>43</v>
      </c>
      <c r="U26" s="50"/>
      <c r="V26" s="50">
        <v>46</v>
      </c>
      <c r="W26" s="50">
        <v>26</v>
      </c>
      <c r="X26" s="61">
        <v>20</v>
      </c>
      <c r="Y26" s="50"/>
      <c r="Z26" s="50">
        <v>4</v>
      </c>
      <c r="AA26" s="50">
        <v>2</v>
      </c>
      <c r="AB26" s="61">
        <v>2</v>
      </c>
      <c r="AG26" s="37">
        <v>12593</v>
      </c>
      <c r="AH26" s="37">
        <v>5999</v>
      </c>
      <c r="AI26" s="37">
        <v>6594</v>
      </c>
      <c r="AJ26" s="37"/>
      <c r="AK26" s="37">
        <v>2565</v>
      </c>
      <c r="AL26" s="37">
        <v>1242</v>
      </c>
      <c r="AM26" s="37">
        <v>1323</v>
      </c>
      <c r="AN26" s="37"/>
      <c r="AO26" s="37">
        <v>2559</v>
      </c>
      <c r="AP26" s="37">
        <v>1256</v>
      </c>
      <c r="AQ26" s="37">
        <v>1303</v>
      </c>
      <c r="AR26" s="37"/>
      <c r="AS26" s="37">
        <v>2233</v>
      </c>
      <c r="AT26" s="37">
        <v>1073</v>
      </c>
      <c r="AU26" s="37">
        <v>1160</v>
      </c>
      <c r="AV26" s="37"/>
      <c r="AW26" s="37">
        <v>2514</v>
      </c>
      <c r="AX26" s="37">
        <v>1178</v>
      </c>
      <c r="AY26" s="37">
        <v>1336</v>
      </c>
      <c r="AZ26" s="37"/>
      <c r="BA26" s="37">
        <v>2279</v>
      </c>
      <c r="BB26" s="37">
        <v>1053</v>
      </c>
      <c r="BC26" s="37">
        <v>1226</v>
      </c>
      <c r="BD26" s="37"/>
      <c r="BE26" s="37">
        <v>443</v>
      </c>
      <c r="BF26" s="37">
        <v>197</v>
      </c>
      <c r="BG26" s="37">
        <v>246</v>
      </c>
    </row>
    <row r="27" spans="1:59" x14ac:dyDescent="0.25">
      <c r="A27" s="1" t="s">
        <v>55</v>
      </c>
      <c r="B27" s="50">
        <v>91</v>
      </c>
      <c r="C27" s="50">
        <v>70</v>
      </c>
      <c r="D27" s="50">
        <v>21</v>
      </c>
      <c r="E27" s="50"/>
      <c r="F27" s="50">
        <v>13</v>
      </c>
      <c r="G27" s="50">
        <v>11</v>
      </c>
      <c r="H27" s="61">
        <v>2</v>
      </c>
      <c r="I27" s="50"/>
      <c r="J27" s="50">
        <v>9</v>
      </c>
      <c r="K27" s="50">
        <v>5</v>
      </c>
      <c r="L27" s="61">
        <v>4</v>
      </c>
      <c r="M27" s="50"/>
      <c r="N27" s="50">
        <v>15</v>
      </c>
      <c r="O27" s="50">
        <v>12</v>
      </c>
      <c r="P27" s="61">
        <v>3</v>
      </c>
      <c r="Q27" s="50"/>
      <c r="R27" s="50">
        <v>31</v>
      </c>
      <c r="S27" s="50">
        <v>27</v>
      </c>
      <c r="T27" s="61">
        <v>4</v>
      </c>
      <c r="U27" s="50"/>
      <c r="V27" s="50">
        <v>10</v>
      </c>
      <c r="W27" s="50">
        <v>6</v>
      </c>
      <c r="X27" s="61">
        <v>4</v>
      </c>
      <c r="Y27" s="50"/>
      <c r="Z27" s="50">
        <v>13</v>
      </c>
      <c r="AA27" s="50">
        <v>9</v>
      </c>
      <c r="AB27" s="61">
        <v>4</v>
      </c>
      <c r="AG27" s="37">
        <v>7431</v>
      </c>
      <c r="AH27" s="37">
        <v>3596</v>
      </c>
      <c r="AI27" s="37">
        <v>3835</v>
      </c>
      <c r="AJ27" s="37"/>
      <c r="AK27" s="37">
        <v>1213</v>
      </c>
      <c r="AL27" s="37">
        <v>610</v>
      </c>
      <c r="AM27" s="37">
        <v>603</v>
      </c>
      <c r="AN27" s="37"/>
      <c r="AO27" s="37">
        <v>1158</v>
      </c>
      <c r="AP27" s="37">
        <v>602</v>
      </c>
      <c r="AQ27" s="37">
        <v>556</v>
      </c>
      <c r="AR27" s="37"/>
      <c r="AS27" s="37">
        <v>1135</v>
      </c>
      <c r="AT27" s="37">
        <v>589</v>
      </c>
      <c r="AU27" s="37">
        <v>546</v>
      </c>
      <c r="AV27" s="37"/>
      <c r="AW27" s="37">
        <v>1864</v>
      </c>
      <c r="AX27" s="37">
        <v>817</v>
      </c>
      <c r="AY27" s="37">
        <v>1047</v>
      </c>
      <c r="AZ27" s="37"/>
      <c r="BA27" s="37">
        <v>1434</v>
      </c>
      <c r="BB27" s="37">
        <v>689</v>
      </c>
      <c r="BC27" s="37">
        <v>745</v>
      </c>
      <c r="BD27" s="37"/>
      <c r="BE27" s="37">
        <v>627</v>
      </c>
      <c r="BF27" s="37">
        <v>289</v>
      </c>
      <c r="BG27" s="37">
        <v>338</v>
      </c>
    </row>
    <row r="28" spans="1:59" x14ac:dyDescent="0.25">
      <c r="A28" s="1" t="s">
        <v>56</v>
      </c>
      <c r="B28" s="50">
        <v>63</v>
      </c>
      <c r="C28" s="50">
        <v>36</v>
      </c>
      <c r="D28" s="50">
        <v>27</v>
      </c>
      <c r="E28" s="50"/>
      <c r="F28" s="50">
        <v>4</v>
      </c>
      <c r="G28" s="50">
        <v>3</v>
      </c>
      <c r="H28" s="61">
        <v>1</v>
      </c>
      <c r="I28" s="50"/>
      <c r="J28" s="50">
        <v>5</v>
      </c>
      <c r="K28" s="50">
        <v>4</v>
      </c>
      <c r="L28" s="61">
        <v>1</v>
      </c>
      <c r="M28" s="50"/>
      <c r="N28" s="50">
        <v>3</v>
      </c>
      <c r="O28" s="50">
        <v>1</v>
      </c>
      <c r="P28" s="61">
        <v>2</v>
      </c>
      <c r="Q28" s="50"/>
      <c r="R28" s="50">
        <v>11</v>
      </c>
      <c r="S28" s="50">
        <v>8</v>
      </c>
      <c r="T28" s="61">
        <v>3</v>
      </c>
      <c r="U28" s="50"/>
      <c r="V28" s="50">
        <v>34</v>
      </c>
      <c r="W28" s="50">
        <v>17</v>
      </c>
      <c r="X28" s="61">
        <v>17</v>
      </c>
      <c r="Y28" s="50"/>
      <c r="Z28" s="50">
        <v>6</v>
      </c>
      <c r="AA28" s="50">
        <v>3</v>
      </c>
      <c r="AB28" s="61">
        <v>3</v>
      </c>
      <c r="AG28" s="37">
        <v>10038</v>
      </c>
      <c r="AH28" s="37">
        <v>4846</v>
      </c>
      <c r="AI28" s="37">
        <v>5192</v>
      </c>
      <c r="AJ28" s="37"/>
      <c r="AK28" s="37">
        <v>1840</v>
      </c>
      <c r="AL28" s="37">
        <v>935</v>
      </c>
      <c r="AM28" s="37">
        <v>905</v>
      </c>
      <c r="AN28" s="37"/>
      <c r="AO28" s="37">
        <v>1851</v>
      </c>
      <c r="AP28" s="37">
        <v>934</v>
      </c>
      <c r="AQ28" s="37">
        <v>917</v>
      </c>
      <c r="AR28" s="37"/>
      <c r="AS28" s="37">
        <v>1614</v>
      </c>
      <c r="AT28" s="37">
        <v>833</v>
      </c>
      <c r="AU28" s="37">
        <v>781</v>
      </c>
      <c r="AV28" s="37"/>
      <c r="AW28" s="37">
        <v>2201</v>
      </c>
      <c r="AX28" s="37">
        <v>997</v>
      </c>
      <c r="AY28" s="37">
        <v>1204</v>
      </c>
      <c r="AZ28" s="37"/>
      <c r="BA28" s="37">
        <v>1821</v>
      </c>
      <c r="BB28" s="37">
        <v>842</v>
      </c>
      <c r="BC28" s="37">
        <v>979</v>
      </c>
      <c r="BD28" s="37"/>
      <c r="BE28" s="37">
        <v>711</v>
      </c>
      <c r="BF28" s="37">
        <v>305</v>
      </c>
      <c r="BG28" s="37">
        <v>406</v>
      </c>
    </row>
    <row r="29" spans="1:59" x14ac:dyDescent="0.25">
      <c r="A29" s="1" t="s">
        <v>57</v>
      </c>
      <c r="B29" s="50">
        <v>65</v>
      </c>
      <c r="C29" s="50">
        <v>37</v>
      </c>
      <c r="D29" s="50">
        <v>28</v>
      </c>
      <c r="E29" s="50"/>
      <c r="F29" s="50">
        <v>14</v>
      </c>
      <c r="G29" s="50">
        <v>10</v>
      </c>
      <c r="H29" s="61">
        <v>4</v>
      </c>
      <c r="I29" s="50"/>
      <c r="J29" s="50">
        <v>12</v>
      </c>
      <c r="K29" s="50">
        <v>10</v>
      </c>
      <c r="L29" s="61">
        <v>2</v>
      </c>
      <c r="M29" s="50"/>
      <c r="N29" s="50">
        <v>9</v>
      </c>
      <c r="O29" s="50">
        <v>6</v>
      </c>
      <c r="P29" s="61">
        <v>3</v>
      </c>
      <c r="Q29" s="50"/>
      <c r="R29" s="50">
        <v>9</v>
      </c>
      <c r="S29" s="50">
        <v>7</v>
      </c>
      <c r="T29" s="61">
        <v>2</v>
      </c>
      <c r="U29" s="50"/>
      <c r="V29" s="50">
        <v>21</v>
      </c>
      <c r="W29" s="50">
        <v>4</v>
      </c>
      <c r="X29" s="61">
        <v>17</v>
      </c>
      <c r="Y29" s="50"/>
      <c r="Z29" s="50">
        <v>0</v>
      </c>
      <c r="AA29" s="50">
        <v>0</v>
      </c>
      <c r="AB29" s="61">
        <v>0</v>
      </c>
      <c r="AG29" s="37">
        <v>6204</v>
      </c>
      <c r="AH29" s="37">
        <v>3105</v>
      </c>
      <c r="AI29" s="37">
        <v>3099</v>
      </c>
      <c r="AJ29" s="37"/>
      <c r="AK29" s="37">
        <v>1167</v>
      </c>
      <c r="AL29" s="37">
        <v>606</v>
      </c>
      <c r="AM29" s="37">
        <v>561</v>
      </c>
      <c r="AN29" s="37"/>
      <c r="AO29" s="37">
        <v>1176</v>
      </c>
      <c r="AP29" s="37">
        <v>628</v>
      </c>
      <c r="AQ29" s="37">
        <v>548</v>
      </c>
      <c r="AR29" s="37"/>
      <c r="AS29" s="37">
        <v>1070</v>
      </c>
      <c r="AT29" s="37">
        <v>546</v>
      </c>
      <c r="AU29" s="37">
        <v>524</v>
      </c>
      <c r="AV29" s="37"/>
      <c r="AW29" s="37">
        <v>1276</v>
      </c>
      <c r="AX29" s="37">
        <v>638</v>
      </c>
      <c r="AY29" s="37">
        <v>638</v>
      </c>
      <c r="AZ29" s="37"/>
      <c r="BA29" s="37">
        <v>1218</v>
      </c>
      <c r="BB29" s="37">
        <v>554</v>
      </c>
      <c r="BC29" s="37">
        <v>664</v>
      </c>
      <c r="BD29" s="37"/>
      <c r="BE29" s="37">
        <v>297</v>
      </c>
      <c r="BF29" s="37">
        <v>133</v>
      </c>
      <c r="BG29" s="37">
        <v>164</v>
      </c>
    </row>
    <row r="30" spans="1:59" x14ac:dyDescent="0.25">
      <c r="A30" s="1" t="s">
        <v>58</v>
      </c>
      <c r="B30" s="50">
        <v>164</v>
      </c>
      <c r="C30" s="50">
        <v>94</v>
      </c>
      <c r="D30" s="50">
        <v>70</v>
      </c>
      <c r="E30" s="50"/>
      <c r="F30" s="50">
        <v>27</v>
      </c>
      <c r="G30" s="50">
        <v>18</v>
      </c>
      <c r="H30" s="61">
        <v>9</v>
      </c>
      <c r="I30" s="50"/>
      <c r="J30" s="50">
        <v>25</v>
      </c>
      <c r="K30" s="50">
        <v>13</v>
      </c>
      <c r="L30" s="61">
        <v>12</v>
      </c>
      <c r="M30" s="50"/>
      <c r="N30" s="50">
        <v>26</v>
      </c>
      <c r="O30" s="50">
        <v>15</v>
      </c>
      <c r="P30" s="61">
        <v>11</v>
      </c>
      <c r="Q30" s="50"/>
      <c r="R30" s="50">
        <v>63</v>
      </c>
      <c r="S30" s="50">
        <v>38</v>
      </c>
      <c r="T30" s="61">
        <v>25</v>
      </c>
      <c r="U30" s="50"/>
      <c r="V30" s="50">
        <v>23</v>
      </c>
      <c r="W30" s="50">
        <v>10</v>
      </c>
      <c r="X30" s="61">
        <v>13</v>
      </c>
      <c r="Y30" s="50"/>
      <c r="Z30" s="50">
        <v>0</v>
      </c>
      <c r="AA30" s="50">
        <v>0</v>
      </c>
      <c r="AB30" s="61">
        <v>0</v>
      </c>
      <c r="AG30" s="37">
        <v>12427</v>
      </c>
      <c r="AH30" s="37">
        <v>6233</v>
      </c>
      <c r="AI30" s="37">
        <v>6194</v>
      </c>
      <c r="AJ30" s="37"/>
      <c r="AK30" s="37">
        <v>2603</v>
      </c>
      <c r="AL30" s="37">
        <v>1310</v>
      </c>
      <c r="AM30" s="37">
        <v>1293</v>
      </c>
      <c r="AN30" s="37"/>
      <c r="AO30" s="37">
        <v>2400</v>
      </c>
      <c r="AP30" s="37">
        <v>1254</v>
      </c>
      <c r="AQ30" s="37">
        <v>1146</v>
      </c>
      <c r="AR30" s="37"/>
      <c r="AS30" s="37">
        <v>2246</v>
      </c>
      <c r="AT30" s="37">
        <v>1132</v>
      </c>
      <c r="AU30" s="37">
        <v>1114</v>
      </c>
      <c r="AV30" s="37"/>
      <c r="AW30" s="37">
        <v>2446</v>
      </c>
      <c r="AX30" s="37">
        <v>1204</v>
      </c>
      <c r="AY30" s="37">
        <v>1242</v>
      </c>
      <c r="AZ30" s="37"/>
      <c r="BA30" s="37">
        <v>2348</v>
      </c>
      <c r="BB30" s="37">
        <v>1151</v>
      </c>
      <c r="BC30" s="37">
        <v>1197</v>
      </c>
      <c r="BD30" s="37"/>
      <c r="BE30" s="37">
        <v>384</v>
      </c>
      <c r="BF30" s="37">
        <v>182</v>
      </c>
      <c r="BG30" s="37">
        <v>202</v>
      </c>
    </row>
    <row r="31" spans="1:59" x14ac:dyDescent="0.25">
      <c r="A31" s="1" t="s">
        <v>59</v>
      </c>
      <c r="B31" s="50">
        <v>321</v>
      </c>
      <c r="C31" s="50">
        <v>181</v>
      </c>
      <c r="D31" s="50">
        <v>140</v>
      </c>
      <c r="E31" s="50"/>
      <c r="F31" s="50">
        <v>79</v>
      </c>
      <c r="G31" s="50">
        <v>51</v>
      </c>
      <c r="H31" s="61">
        <v>28</v>
      </c>
      <c r="I31" s="50"/>
      <c r="J31" s="50">
        <v>56</v>
      </c>
      <c r="K31" s="50">
        <v>32</v>
      </c>
      <c r="L31" s="61">
        <v>24</v>
      </c>
      <c r="M31" s="50"/>
      <c r="N31" s="50">
        <v>48</v>
      </c>
      <c r="O31" s="50">
        <v>28</v>
      </c>
      <c r="P31" s="61">
        <v>20</v>
      </c>
      <c r="Q31" s="50"/>
      <c r="R31" s="50">
        <v>78</v>
      </c>
      <c r="S31" s="50">
        <v>43</v>
      </c>
      <c r="T31" s="61">
        <v>35</v>
      </c>
      <c r="U31" s="50"/>
      <c r="V31" s="50">
        <v>59</v>
      </c>
      <c r="W31" s="50">
        <v>27</v>
      </c>
      <c r="X31" s="61">
        <v>32</v>
      </c>
      <c r="Y31" s="50"/>
      <c r="Z31" s="50">
        <v>1</v>
      </c>
      <c r="AA31" s="50">
        <v>0</v>
      </c>
      <c r="AB31" s="61">
        <v>1</v>
      </c>
      <c r="AG31" s="37">
        <v>15011</v>
      </c>
      <c r="AH31" s="37">
        <v>7235</v>
      </c>
      <c r="AI31" s="37">
        <v>7776</v>
      </c>
      <c r="AJ31" s="37"/>
      <c r="AK31" s="37">
        <v>2644</v>
      </c>
      <c r="AL31" s="37">
        <v>1321</v>
      </c>
      <c r="AM31" s="37">
        <v>1323</v>
      </c>
      <c r="AN31" s="37"/>
      <c r="AO31" s="37">
        <v>2667</v>
      </c>
      <c r="AP31" s="37">
        <v>1361</v>
      </c>
      <c r="AQ31" s="37">
        <v>1306</v>
      </c>
      <c r="AR31" s="37"/>
      <c r="AS31" s="37">
        <v>2616</v>
      </c>
      <c r="AT31" s="37">
        <v>1250</v>
      </c>
      <c r="AU31" s="37">
        <v>1366</v>
      </c>
      <c r="AV31" s="37"/>
      <c r="AW31" s="37">
        <v>3290</v>
      </c>
      <c r="AX31" s="37">
        <v>1564</v>
      </c>
      <c r="AY31" s="37">
        <v>1726</v>
      </c>
      <c r="AZ31" s="37"/>
      <c r="BA31" s="37">
        <v>2959</v>
      </c>
      <c r="BB31" s="37">
        <v>1386</v>
      </c>
      <c r="BC31" s="37">
        <v>1573</v>
      </c>
      <c r="BD31" s="37"/>
      <c r="BE31" s="37">
        <v>835</v>
      </c>
      <c r="BF31" s="37">
        <v>353</v>
      </c>
      <c r="BG31" s="37">
        <v>482</v>
      </c>
    </row>
    <row r="32" spans="1:59" x14ac:dyDescent="0.25">
      <c r="A32" s="1" t="s">
        <v>60</v>
      </c>
      <c r="B32" s="50">
        <v>319</v>
      </c>
      <c r="C32" s="50">
        <v>203</v>
      </c>
      <c r="D32" s="50">
        <v>116</v>
      </c>
      <c r="E32" s="50"/>
      <c r="F32" s="50">
        <v>97</v>
      </c>
      <c r="G32" s="50">
        <v>58</v>
      </c>
      <c r="H32" s="61">
        <v>39</v>
      </c>
      <c r="I32" s="50"/>
      <c r="J32" s="50">
        <v>73</v>
      </c>
      <c r="K32" s="50">
        <v>45</v>
      </c>
      <c r="L32" s="61">
        <v>28</v>
      </c>
      <c r="M32" s="50"/>
      <c r="N32" s="50">
        <v>60</v>
      </c>
      <c r="O32" s="50">
        <v>41</v>
      </c>
      <c r="P32" s="61">
        <v>19</v>
      </c>
      <c r="Q32" s="50"/>
      <c r="R32" s="50">
        <v>54</v>
      </c>
      <c r="S32" s="50">
        <v>36</v>
      </c>
      <c r="T32" s="61">
        <v>18</v>
      </c>
      <c r="U32" s="50"/>
      <c r="V32" s="50">
        <v>33</v>
      </c>
      <c r="W32" s="50">
        <v>21</v>
      </c>
      <c r="X32" s="61">
        <v>12</v>
      </c>
      <c r="Y32" s="50"/>
      <c r="Z32" s="50">
        <v>2</v>
      </c>
      <c r="AA32" s="50">
        <v>2</v>
      </c>
      <c r="AB32" s="61">
        <v>0</v>
      </c>
      <c r="AG32" s="37">
        <v>8729</v>
      </c>
      <c r="AH32" s="37">
        <v>4149</v>
      </c>
      <c r="AI32" s="37">
        <v>4580</v>
      </c>
      <c r="AJ32" s="37"/>
      <c r="AK32" s="37">
        <v>1542</v>
      </c>
      <c r="AL32" s="37">
        <v>776</v>
      </c>
      <c r="AM32" s="37">
        <v>766</v>
      </c>
      <c r="AN32" s="37"/>
      <c r="AO32" s="37">
        <v>1620</v>
      </c>
      <c r="AP32" s="37">
        <v>822</v>
      </c>
      <c r="AQ32" s="37">
        <v>798</v>
      </c>
      <c r="AR32" s="37"/>
      <c r="AS32" s="37">
        <v>1456</v>
      </c>
      <c r="AT32" s="37">
        <v>707</v>
      </c>
      <c r="AU32" s="37">
        <v>749</v>
      </c>
      <c r="AV32" s="37"/>
      <c r="AW32" s="37">
        <v>1987</v>
      </c>
      <c r="AX32" s="37">
        <v>879</v>
      </c>
      <c r="AY32" s="37">
        <v>1108</v>
      </c>
      <c r="AZ32" s="37"/>
      <c r="BA32" s="37">
        <v>1549</v>
      </c>
      <c r="BB32" s="37">
        <v>697</v>
      </c>
      <c r="BC32" s="37">
        <v>852</v>
      </c>
      <c r="BD32" s="37"/>
      <c r="BE32" s="37">
        <v>575</v>
      </c>
      <c r="BF32" s="37">
        <v>268</v>
      </c>
      <c r="BG32" s="37">
        <v>307</v>
      </c>
    </row>
    <row r="33" spans="1:59" x14ac:dyDescent="0.25">
      <c r="A33" s="1" t="s">
        <v>61</v>
      </c>
      <c r="B33" s="50">
        <v>326</v>
      </c>
      <c r="C33" s="50">
        <v>192</v>
      </c>
      <c r="D33" s="50">
        <v>134</v>
      </c>
      <c r="E33" s="50"/>
      <c r="F33" s="50">
        <v>59</v>
      </c>
      <c r="G33" s="50">
        <v>29</v>
      </c>
      <c r="H33" s="61">
        <v>30</v>
      </c>
      <c r="I33" s="50"/>
      <c r="J33" s="50">
        <v>85</v>
      </c>
      <c r="K33" s="50">
        <v>55</v>
      </c>
      <c r="L33" s="61">
        <v>30</v>
      </c>
      <c r="M33" s="50"/>
      <c r="N33" s="50">
        <v>72</v>
      </c>
      <c r="O33" s="50">
        <v>43</v>
      </c>
      <c r="P33" s="61">
        <v>29</v>
      </c>
      <c r="Q33" s="50"/>
      <c r="R33" s="50">
        <v>79</v>
      </c>
      <c r="S33" s="50">
        <v>44</v>
      </c>
      <c r="T33" s="61">
        <v>35</v>
      </c>
      <c r="U33" s="50"/>
      <c r="V33" s="50">
        <v>31</v>
      </c>
      <c r="W33" s="50">
        <v>21</v>
      </c>
      <c r="X33" s="61">
        <v>10</v>
      </c>
      <c r="Y33" s="50"/>
      <c r="Z33" s="50">
        <v>0</v>
      </c>
      <c r="AA33" s="50">
        <v>0</v>
      </c>
      <c r="AB33" s="61">
        <v>0</v>
      </c>
      <c r="AG33" s="37">
        <v>8361</v>
      </c>
      <c r="AH33" s="37">
        <v>4089</v>
      </c>
      <c r="AI33" s="37">
        <v>4272</v>
      </c>
      <c r="AJ33" s="37"/>
      <c r="AK33" s="37">
        <v>1507</v>
      </c>
      <c r="AL33" s="37">
        <v>745</v>
      </c>
      <c r="AM33" s="37">
        <v>762</v>
      </c>
      <c r="AN33" s="37"/>
      <c r="AO33" s="37">
        <v>1548</v>
      </c>
      <c r="AP33" s="37">
        <v>806</v>
      </c>
      <c r="AQ33" s="37">
        <v>742</v>
      </c>
      <c r="AR33" s="37"/>
      <c r="AS33" s="37">
        <v>1466</v>
      </c>
      <c r="AT33" s="37">
        <v>754</v>
      </c>
      <c r="AU33" s="37">
        <v>712</v>
      </c>
      <c r="AV33" s="37"/>
      <c r="AW33" s="37">
        <v>1871</v>
      </c>
      <c r="AX33" s="37">
        <v>898</v>
      </c>
      <c r="AY33" s="37">
        <v>973</v>
      </c>
      <c r="AZ33" s="37"/>
      <c r="BA33" s="37">
        <v>1612</v>
      </c>
      <c r="BB33" s="37">
        <v>731</v>
      </c>
      <c r="BC33" s="37">
        <v>881</v>
      </c>
      <c r="BD33" s="37"/>
      <c r="BE33" s="37">
        <v>357</v>
      </c>
      <c r="BF33" s="37">
        <v>155</v>
      </c>
      <c r="BG33" s="37">
        <v>202</v>
      </c>
    </row>
    <row r="34" spans="1:59" x14ac:dyDescent="0.25">
      <c r="A34" s="1" t="s">
        <v>62</v>
      </c>
      <c r="B34" s="50">
        <v>11</v>
      </c>
      <c r="C34" s="50">
        <v>6</v>
      </c>
      <c r="D34" s="50">
        <v>5</v>
      </c>
      <c r="E34" s="50"/>
      <c r="F34" s="50">
        <v>4</v>
      </c>
      <c r="G34" s="50">
        <v>3</v>
      </c>
      <c r="H34" s="61">
        <v>1</v>
      </c>
      <c r="I34" s="50"/>
      <c r="J34" s="50">
        <v>5</v>
      </c>
      <c r="K34" s="50">
        <v>3</v>
      </c>
      <c r="L34" s="61">
        <v>2</v>
      </c>
      <c r="M34" s="50"/>
      <c r="N34" s="50">
        <v>1</v>
      </c>
      <c r="O34" s="50">
        <v>0</v>
      </c>
      <c r="P34" s="61">
        <v>1</v>
      </c>
      <c r="Q34" s="50"/>
      <c r="R34" s="50">
        <v>0</v>
      </c>
      <c r="S34" s="50">
        <v>0</v>
      </c>
      <c r="T34" s="61">
        <v>0</v>
      </c>
      <c r="U34" s="50"/>
      <c r="V34" s="50">
        <v>0</v>
      </c>
      <c r="W34" s="50">
        <v>0</v>
      </c>
      <c r="X34" s="61">
        <v>0</v>
      </c>
      <c r="Y34" s="50"/>
      <c r="Z34" s="50">
        <v>1</v>
      </c>
      <c r="AA34" s="50">
        <v>0</v>
      </c>
      <c r="AB34" s="61">
        <v>1</v>
      </c>
      <c r="AG34" s="37">
        <v>2976</v>
      </c>
      <c r="AH34" s="37">
        <v>1432</v>
      </c>
      <c r="AI34" s="37">
        <v>1544</v>
      </c>
      <c r="AJ34" s="37"/>
      <c r="AK34" s="37">
        <v>518</v>
      </c>
      <c r="AL34" s="37">
        <v>272</v>
      </c>
      <c r="AM34" s="37">
        <v>246</v>
      </c>
      <c r="AN34" s="37"/>
      <c r="AO34" s="37">
        <v>540</v>
      </c>
      <c r="AP34" s="37">
        <v>300</v>
      </c>
      <c r="AQ34" s="37">
        <v>240</v>
      </c>
      <c r="AR34" s="37"/>
      <c r="AS34" s="37">
        <v>429</v>
      </c>
      <c r="AT34" s="37">
        <v>219</v>
      </c>
      <c r="AU34" s="37">
        <v>210</v>
      </c>
      <c r="AV34" s="37"/>
      <c r="AW34" s="37">
        <v>753</v>
      </c>
      <c r="AX34" s="37">
        <v>336</v>
      </c>
      <c r="AY34" s="37">
        <v>417</v>
      </c>
      <c r="AZ34" s="37"/>
      <c r="BA34" s="37">
        <v>502</v>
      </c>
      <c r="BB34" s="37">
        <v>216</v>
      </c>
      <c r="BC34" s="37">
        <v>286</v>
      </c>
      <c r="BD34" s="37"/>
      <c r="BE34" s="37">
        <v>234</v>
      </c>
      <c r="BF34" s="37">
        <v>89</v>
      </c>
      <c r="BG34" s="37">
        <v>145</v>
      </c>
    </row>
    <row r="35" spans="1:59" x14ac:dyDescent="0.25">
      <c r="A35" s="1" t="s">
        <v>63</v>
      </c>
      <c r="B35" s="50">
        <v>183</v>
      </c>
      <c r="C35" s="50">
        <v>103</v>
      </c>
      <c r="D35" s="50">
        <v>80</v>
      </c>
      <c r="E35" s="50"/>
      <c r="F35" s="50">
        <v>52</v>
      </c>
      <c r="G35" s="50">
        <v>29</v>
      </c>
      <c r="H35" s="61">
        <v>23</v>
      </c>
      <c r="I35" s="50"/>
      <c r="J35" s="50">
        <v>31</v>
      </c>
      <c r="K35" s="50">
        <v>20</v>
      </c>
      <c r="L35" s="61">
        <v>11</v>
      </c>
      <c r="M35" s="50"/>
      <c r="N35" s="50">
        <v>36</v>
      </c>
      <c r="O35" s="50">
        <v>21</v>
      </c>
      <c r="P35" s="61">
        <v>15</v>
      </c>
      <c r="Q35" s="50"/>
      <c r="R35" s="50">
        <v>25</v>
      </c>
      <c r="S35" s="50">
        <v>15</v>
      </c>
      <c r="T35" s="61">
        <v>10</v>
      </c>
      <c r="U35" s="50"/>
      <c r="V35" s="50">
        <v>29</v>
      </c>
      <c r="W35" s="50">
        <v>15</v>
      </c>
      <c r="X35" s="61">
        <v>14</v>
      </c>
      <c r="Y35" s="50"/>
      <c r="Z35" s="50">
        <v>10</v>
      </c>
      <c r="AA35" s="50">
        <v>3</v>
      </c>
      <c r="AB35" s="61">
        <v>7</v>
      </c>
      <c r="AG35" s="37">
        <v>20706</v>
      </c>
      <c r="AH35" s="37">
        <v>9943</v>
      </c>
      <c r="AI35" s="37">
        <v>10763</v>
      </c>
      <c r="AJ35" s="37"/>
      <c r="AK35" s="37">
        <v>4059</v>
      </c>
      <c r="AL35" s="37">
        <v>2084</v>
      </c>
      <c r="AM35" s="37">
        <v>1975</v>
      </c>
      <c r="AN35" s="37"/>
      <c r="AO35" s="37">
        <v>4016</v>
      </c>
      <c r="AP35" s="37">
        <v>2034</v>
      </c>
      <c r="AQ35" s="37">
        <v>1982</v>
      </c>
      <c r="AR35" s="37"/>
      <c r="AS35" s="37">
        <v>3687</v>
      </c>
      <c r="AT35" s="37">
        <v>1832</v>
      </c>
      <c r="AU35" s="37">
        <v>1855</v>
      </c>
      <c r="AV35" s="37"/>
      <c r="AW35" s="37">
        <v>4222</v>
      </c>
      <c r="AX35" s="37">
        <v>1874</v>
      </c>
      <c r="AY35" s="37">
        <v>2348</v>
      </c>
      <c r="AZ35" s="37"/>
      <c r="BA35" s="37">
        <v>3866</v>
      </c>
      <c r="BB35" s="37">
        <v>1751</v>
      </c>
      <c r="BC35" s="37">
        <v>2115</v>
      </c>
      <c r="BD35" s="37"/>
      <c r="BE35" s="37">
        <v>856</v>
      </c>
      <c r="BF35" s="37">
        <v>368</v>
      </c>
      <c r="BG35" s="37">
        <v>488</v>
      </c>
    </row>
    <row r="36" spans="1:59" x14ac:dyDescent="0.25">
      <c r="A36" s="1" t="s">
        <v>64</v>
      </c>
      <c r="B36" s="50">
        <v>381</v>
      </c>
      <c r="C36" s="50">
        <v>233</v>
      </c>
      <c r="D36" s="50">
        <v>148</v>
      </c>
      <c r="E36" s="50"/>
      <c r="F36" s="50">
        <v>86</v>
      </c>
      <c r="G36" s="50">
        <v>59</v>
      </c>
      <c r="H36" s="61">
        <v>27</v>
      </c>
      <c r="I36" s="50"/>
      <c r="J36" s="50">
        <v>82</v>
      </c>
      <c r="K36" s="50">
        <v>49</v>
      </c>
      <c r="L36" s="61">
        <v>33</v>
      </c>
      <c r="M36" s="50"/>
      <c r="N36" s="50">
        <v>78</v>
      </c>
      <c r="O36" s="50">
        <v>50</v>
      </c>
      <c r="P36" s="61">
        <v>28</v>
      </c>
      <c r="Q36" s="50"/>
      <c r="R36" s="50">
        <v>71</v>
      </c>
      <c r="S36" s="50">
        <v>39</v>
      </c>
      <c r="T36" s="61">
        <v>32</v>
      </c>
      <c r="U36" s="50"/>
      <c r="V36" s="50">
        <v>62</v>
      </c>
      <c r="W36" s="50">
        <v>35</v>
      </c>
      <c r="X36" s="61">
        <v>27</v>
      </c>
      <c r="Y36" s="50"/>
      <c r="Z36" s="50">
        <v>2</v>
      </c>
      <c r="AA36" s="50">
        <v>1</v>
      </c>
      <c r="AB36" s="61">
        <v>1</v>
      </c>
      <c r="AG36" s="37">
        <v>17651</v>
      </c>
      <c r="AH36" s="37">
        <v>8679</v>
      </c>
      <c r="AI36" s="37">
        <v>8972</v>
      </c>
      <c r="AJ36" s="37"/>
      <c r="AK36" s="37">
        <v>3597</v>
      </c>
      <c r="AL36" s="37">
        <v>1821</v>
      </c>
      <c r="AM36" s="37">
        <v>1776</v>
      </c>
      <c r="AN36" s="37"/>
      <c r="AO36" s="37">
        <v>3542</v>
      </c>
      <c r="AP36" s="37">
        <v>1807</v>
      </c>
      <c r="AQ36" s="37">
        <v>1735</v>
      </c>
      <c r="AR36" s="37"/>
      <c r="AS36" s="37">
        <v>3117</v>
      </c>
      <c r="AT36" s="37">
        <v>1562</v>
      </c>
      <c r="AU36" s="37">
        <v>1555</v>
      </c>
      <c r="AV36" s="37"/>
      <c r="AW36" s="37">
        <v>3482</v>
      </c>
      <c r="AX36" s="37">
        <v>1648</v>
      </c>
      <c r="AY36" s="37">
        <v>1834</v>
      </c>
      <c r="AZ36" s="37"/>
      <c r="BA36" s="37">
        <v>3257</v>
      </c>
      <c r="BB36" s="37">
        <v>1528</v>
      </c>
      <c r="BC36" s="37">
        <v>1729</v>
      </c>
      <c r="BD36" s="37"/>
      <c r="BE36" s="37">
        <v>656</v>
      </c>
      <c r="BF36" s="37">
        <v>313</v>
      </c>
      <c r="BG36" s="37">
        <v>343</v>
      </c>
    </row>
    <row r="37" spans="1:59" ht="13.5" thickBot="1" x14ac:dyDescent="0.3">
      <c r="A37" s="15" t="s">
        <v>65</v>
      </c>
      <c r="B37" s="62">
        <v>7</v>
      </c>
      <c r="C37" s="62">
        <v>6</v>
      </c>
      <c r="D37" s="62">
        <v>1</v>
      </c>
      <c r="E37" s="62"/>
      <c r="F37" s="62">
        <v>2</v>
      </c>
      <c r="G37" s="62">
        <v>2</v>
      </c>
      <c r="H37" s="63">
        <v>0</v>
      </c>
      <c r="I37" s="62"/>
      <c r="J37" s="62">
        <v>3</v>
      </c>
      <c r="K37" s="62">
        <v>2</v>
      </c>
      <c r="L37" s="63">
        <v>1</v>
      </c>
      <c r="M37" s="62"/>
      <c r="N37" s="62">
        <v>0</v>
      </c>
      <c r="O37" s="62">
        <v>0</v>
      </c>
      <c r="P37" s="63">
        <v>0</v>
      </c>
      <c r="Q37" s="62"/>
      <c r="R37" s="62">
        <v>2</v>
      </c>
      <c r="S37" s="62">
        <v>2</v>
      </c>
      <c r="T37" s="63">
        <v>0</v>
      </c>
      <c r="U37" s="62"/>
      <c r="V37" s="62">
        <v>0</v>
      </c>
      <c r="W37" s="62">
        <v>0</v>
      </c>
      <c r="X37" s="63">
        <v>0</v>
      </c>
      <c r="Y37" s="62"/>
      <c r="Z37" s="62">
        <v>0</v>
      </c>
      <c r="AA37" s="62">
        <v>0</v>
      </c>
      <c r="AB37" s="63">
        <v>0</v>
      </c>
      <c r="AG37" s="37">
        <v>3108</v>
      </c>
      <c r="AH37" s="37">
        <v>1582</v>
      </c>
      <c r="AI37" s="37">
        <v>1526</v>
      </c>
      <c r="AJ37" s="37"/>
      <c r="AK37" s="37">
        <v>660</v>
      </c>
      <c r="AL37" s="37">
        <v>316</v>
      </c>
      <c r="AM37" s="37">
        <v>344</v>
      </c>
      <c r="AN37" s="37"/>
      <c r="AO37" s="37">
        <v>706</v>
      </c>
      <c r="AP37" s="37">
        <v>368</v>
      </c>
      <c r="AQ37" s="37">
        <v>338</v>
      </c>
      <c r="AR37" s="37"/>
      <c r="AS37" s="37">
        <v>586</v>
      </c>
      <c r="AT37" s="37">
        <v>297</v>
      </c>
      <c r="AU37" s="37">
        <v>289</v>
      </c>
      <c r="AV37" s="37"/>
      <c r="AW37" s="37">
        <v>582</v>
      </c>
      <c r="AX37" s="37">
        <v>314</v>
      </c>
      <c r="AY37" s="37">
        <v>268</v>
      </c>
      <c r="AZ37" s="37"/>
      <c r="BA37" s="37">
        <v>425</v>
      </c>
      <c r="BB37" s="37">
        <v>209</v>
      </c>
      <c r="BC37" s="37">
        <v>216</v>
      </c>
      <c r="BD37" s="37"/>
      <c r="BE37" s="37">
        <v>149</v>
      </c>
      <c r="BF37" s="37">
        <v>78</v>
      </c>
      <c r="BG37" s="37">
        <v>71</v>
      </c>
    </row>
    <row r="38" spans="1:59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5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59" ht="16.5" customHeight="1" thickBot="1" x14ac:dyDescent="0.3">
      <c r="A40" s="8"/>
    </row>
    <row r="41" spans="1:59" s="112" customFormat="1" ht="16.5" thickBot="1" x14ac:dyDescent="0.3">
      <c r="A41" s="240" t="s">
        <v>283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10" t="s">
        <v>158</v>
      </c>
    </row>
    <row r="42" spans="1:59" s="112" customFormat="1" ht="15.75" x14ac:dyDescent="0.25">
      <c r="A42" s="240" t="s">
        <v>69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59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59" s="112" customFormat="1" ht="15.75" x14ac:dyDescent="0.25">
      <c r="A44" s="240" t="s">
        <v>78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59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59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180"/>
      <c r="Z46" s="238" t="s">
        <v>24</v>
      </c>
      <c r="AA46" s="238"/>
      <c r="AB46" s="238"/>
    </row>
    <row r="47" spans="1:59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59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 t="shared" ref="B49:B77" si="0">IFERROR(B9/AG9*100,"")</f>
        <v>1.7374104565380091</v>
      </c>
      <c r="C49" s="55">
        <f t="shared" ref="C49:C77" si="1">IFERROR(C9/AH9*100,"")</f>
        <v>2.0352472996020468</v>
      </c>
      <c r="D49" s="55">
        <f t="shared" ref="D49:D77" si="2">IFERROR(D9/AI9*100,"")</f>
        <v>1.4494831467117808</v>
      </c>
      <c r="E49" s="55" t="str">
        <f t="shared" ref="E49:E77" si="3">IFERROR(E9/AJ9*100,"")</f>
        <v/>
      </c>
      <c r="F49" s="55">
        <f t="shared" ref="F49:F77" si="4">IFERROR(F9/AK9*100,"")</f>
        <v>2.3905090946042069</v>
      </c>
      <c r="G49" s="55">
        <f t="shared" ref="G49:G77" si="5">IFERROR(G9/AL9*100,"")</f>
        <v>2.7751895036389733</v>
      </c>
      <c r="H49" s="55">
        <f t="shared" ref="H49:H77" si="6">IFERROR(H9/AM9*100,"")</f>
        <v>1.9990261154822009</v>
      </c>
      <c r="I49" s="55" t="str">
        <f t="shared" ref="I49:I77" si="7">IFERROR(I9/AN9*100,"")</f>
        <v/>
      </c>
      <c r="J49" s="55">
        <f t="shared" ref="J49:J77" si="8">IFERROR(J9/AO9*100,"")</f>
        <v>2.0444645869526901</v>
      </c>
      <c r="K49" s="55">
        <f t="shared" ref="K49:K77" si="9">IFERROR(K9/AP9*100,"")</f>
        <v>2.2661071340409773</v>
      </c>
      <c r="L49" s="55">
        <f t="shared" ref="L49:L77" si="10">IFERROR(L9/AQ9*100,"")</f>
        <v>1.8137909772890763</v>
      </c>
      <c r="M49" s="55" t="str">
        <f t="shared" ref="M49:M77" si="11">IFERROR(M9/AR9*100,"")</f>
        <v/>
      </c>
      <c r="N49" s="55">
        <f t="shared" ref="N49:N77" si="12">IFERROR(N9/AS9*100,"")</f>
        <v>1.8791326662231334</v>
      </c>
      <c r="O49" s="55">
        <f t="shared" ref="O49:O77" si="13">IFERROR(O9/AT9*100,"")</f>
        <v>2.1954194335275781</v>
      </c>
      <c r="P49" s="55">
        <f t="shared" ref="P49:P77" si="14">IFERROR(P9/AU9*100,"")</f>
        <v>1.5616497986723255</v>
      </c>
      <c r="Q49" s="55" t="str">
        <f t="shared" ref="Q49:Q77" si="15">IFERROR(Q9/AV9*100,"")</f>
        <v/>
      </c>
      <c r="R49" s="55">
        <f t="shared" ref="R49:R77" si="16">IFERROR(R9/AW9*100,"")</f>
        <v>1.6234970389423939</v>
      </c>
      <c r="S49" s="55">
        <f t="shared" ref="S49:S77" si="17">IFERROR(S9/AX9*100,"")</f>
        <v>2.0310543451039318</v>
      </c>
      <c r="T49" s="55">
        <f t="shared" ref="T49:T77" si="18">IFERROR(T9/AY9*100,"")</f>
        <v>1.2507158401099532</v>
      </c>
      <c r="U49" s="55" t="str">
        <f t="shared" ref="U49:U77" si="19">IFERROR(U9/AZ9*100,"")</f>
        <v/>
      </c>
      <c r="V49" s="55">
        <f t="shared" ref="V49:V77" si="20">IFERROR(V9/BA9*100,"")</f>
        <v>1.0954822890438589</v>
      </c>
      <c r="W49" s="55">
        <f t="shared" ref="W49:W77" si="21">IFERROR(W9/BB9*100,"")</f>
        <v>1.2099781761927124</v>
      </c>
      <c r="X49" s="55">
        <f t="shared" ref="X49:X77" si="22">IFERROR(X9/BC9*100,"")</f>
        <v>0.99097281759039779</v>
      </c>
      <c r="Y49" s="55" t="str">
        <f t="shared" ref="Y49:Y77" si="23">IFERROR(Y9/BD9*100,"")</f>
        <v/>
      </c>
      <c r="Z49" s="55">
        <f t="shared" ref="Z49:Z77" si="24">IFERROR(Z9/BE9*100,"")</f>
        <v>0.35508211273857077</v>
      </c>
      <c r="AA49" s="55">
        <f t="shared" ref="AA49:AA77" si="25">IFERROR(AA9/BF9*100,"")</f>
        <v>0.42026100420261003</v>
      </c>
      <c r="AB49" s="55">
        <f t="shared" ref="AB49:AB77" si="26">IFERROR(AB9/BG9*100,"")</f>
        <v>0.30262572318647085</v>
      </c>
    </row>
    <row r="50" spans="1:28" x14ac:dyDescent="0.25">
      <c r="A50" s="58"/>
      <c r="B50" s="42" t="str">
        <f t="shared" si="0"/>
        <v/>
      </c>
      <c r="C50" s="42" t="str">
        <f t="shared" si="1"/>
        <v/>
      </c>
      <c r="D50" s="42" t="str">
        <f t="shared" si="2"/>
        <v/>
      </c>
      <c r="E50" s="42" t="str">
        <f t="shared" si="3"/>
        <v/>
      </c>
      <c r="F50" s="42" t="str">
        <f t="shared" si="4"/>
        <v/>
      </c>
      <c r="G50" s="42" t="str">
        <f t="shared" si="5"/>
        <v/>
      </c>
      <c r="H50" s="42" t="str">
        <f t="shared" si="6"/>
        <v/>
      </c>
      <c r="I50" s="42" t="str">
        <f t="shared" si="7"/>
        <v/>
      </c>
      <c r="J50" s="42" t="str">
        <f t="shared" si="8"/>
        <v/>
      </c>
      <c r="K50" s="42" t="str">
        <f t="shared" si="9"/>
        <v/>
      </c>
      <c r="L50" s="42" t="str">
        <f t="shared" si="10"/>
        <v/>
      </c>
      <c r="M50" s="42" t="str">
        <f t="shared" si="11"/>
        <v/>
      </c>
      <c r="N50" s="42" t="str">
        <f t="shared" si="12"/>
        <v/>
      </c>
      <c r="O50" s="42" t="str">
        <f t="shared" si="13"/>
        <v/>
      </c>
      <c r="P50" s="42" t="str">
        <f t="shared" si="14"/>
        <v/>
      </c>
      <c r="Q50" s="42" t="str">
        <f t="shared" si="15"/>
        <v/>
      </c>
      <c r="R50" s="42" t="str">
        <f t="shared" si="16"/>
        <v/>
      </c>
      <c r="S50" s="42" t="str">
        <f t="shared" si="17"/>
        <v/>
      </c>
      <c r="T50" s="42" t="str">
        <f t="shared" si="18"/>
        <v/>
      </c>
      <c r="U50" s="42" t="str">
        <f t="shared" si="19"/>
        <v/>
      </c>
      <c r="V50" s="42" t="str">
        <f t="shared" si="20"/>
        <v/>
      </c>
      <c r="W50" s="42" t="str">
        <f t="shared" si="21"/>
        <v/>
      </c>
      <c r="X50" s="42" t="str">
        <f t="shared" si="22"/>
        <v/>
      </c>
      <c r="Y50" s="42" t="str">
        <f t="shared" si="23"/>
        <v/>
      </c>
      <c r="Z50" s="42" t="str">
        <f t="shared" si="24"/>
        <v/>
      </c>
      <c r="AA50" s="42" t="str">
        <f t="shared" si="25"/>
        <v/>
      </c>
      <c r="AB50" s="42" t="str">
        <f t="shared" si="26"/>
        <v/>
      </c>
    </row>
    <row r="51" spans="1:28" x14ac:dyDescent="0.25">
      <c r="A51" s="1" t="s">
        <v>39</v>
      </c>
      <c r="B51" s="42">
        <f t="shared" si="0"/>
        <v>1.0136150839668427</v>
      </c>
      <c r="C51" s="42">
        <f t="shared" si="1"/>
        <v>1.1093096680604149</v>
      </c>
      <c r="D51" s="42">
        <f t="shared" si="2"/>
        <v>0.91663784157730888</v>
      </c>
      <c r="E51" s="42" t="str">
        <f t="shared" si="3"/>
        <v/>
      </c>
      <c r="F51" s="42">
        <f t="shared" si="4"/>
        <v>1.49860843502462</v>
      </c>
      <c r="G51" s="42">
        <f t="shared" si="5"/>
        <v>1.3848090642047839</v>
      </c>
      <c r="H51" s="42">
        <f t="shared" si="6"/>
        <v>1.6171328671328671</v>
      </c>
      <c r="I51" s="42" t="str">
        <f t="shared" si="7"/>
        <v/>
      </c>
      <c r="J51" s="42">
        <f t="shared" si="8"/>
        <v>1.6364826532838752</v>
      </c>
      <c r="K51" s="42">
        <f t="shared" si="9"/>
        <v>1.5450643776824033</v>
      </c>
      <c r="L51" s="42">
        <f t="shared" si="10"/>
        <v>1.7310252996005324</v>
      </c>
      <c r="M51" s="42" t="str">
        <f t="shared" si="11"/>
        <v/>
      </c>
      <c r="N51" s="42">
        <f t="shared" si="12"/>
        <v>0.86538461538461542</v>
      </c>
      <c r="O51" s="42">
        <f t="shared" si="13"/>
        <v>0.99762470308788587</v>
      </c>
      <c r="P51" s="42">
        <f t="shared" si="14"/>
        <v>0.72992700729927007</v>
      </c>
      <c r="Q51" s="42" t="str">
        <f t="shared" si="15"/>
        <v/>
      </c>
      <c r="R51" s="42">
        <f t="shared" si="16"/>
        <v>0.83578043822001358</v>
      </c>
      <c r="S51" s="42">
        <f t="shared" si="17"/>
        <v>1.1225864391558151</v>
      </c>
      <c r="T51" s="42">
        <f t="shared" si="18"/>
        <v>0.54545454545454553</v>
      </c>
      <c r="U51" s="42" t="str">
        <f t="shared" si="19"/>
        <v/>
      </c>
      <c r="V51" s="42">
        <f t="shared" si="20"/>
        <v>0.36438168982008656</v>
      </c>
      <c r="W51" s="42">
        <f t="shared" si="21"/>
        <v>0.59633027522935778</v>
      </c>
      <c r="X51" s="42">
        <f t="shared" si="22"/>
        <v>0.13568521031207598</v>
      </c>
      <c r="Y51" s="42" t="str">
        <f t="shared" si="23"/>
        <v/>
      </c>
      <c r="Z51" s="42">
        <f t="shared" si="24"/>
        <v>0.19029495718363465</v>
      </c>
      <c r="AA51" s="42">
        <f t="shared" si="25"/>
        <v>0.40485829959514169</v>
      </c>
      <c r="AB51" s="42">
        <f t="shared" si="26"/>
        <v>0</v>
      </c>
    </row>
    <row r="52" spans="1:28" x14ac:dyDescent="0.25">
      <c r="A52" s="1" t="s">
        <v>40</v>
      </c>
      <c r="B52" s="42">
        <f t="shared" si="0"/>
        <v>1.7764383996193345</v>
      </c>
      <c r="C52" s="42">
        <f t="shared" si="1"/>
        <v>2.0302547770700636</v>
      </c>
      <c r="D52" s="42">
        <f t="shared" si="2"/>
        <v>1.5246069989730626</v>
      </c>
      <c r="E52" s="42" t="str">
        <f t="shared" si="3"/>
        <v/>
      </c>
      <c r="F52" s="42">
        <f t="shared" si="4"/>
        <v>2.6680040120361084</v>
      </c>
      <c r="G52" s="42">
        <f t="shared" si="5"/>
        <v>2.9980276134122286</v>
      </c>
      <c r="H52" s="42">
        <f t="shared" si="6"/>
        <v>2.3265306122448983</v>
      </c>
      <c r="I52" s="42" t="str">
        <f t="shared" si="7"/>
        <v/>
      </c>
      <c r="J52" s="42">
        <f t="shared" si="8"/>
        <v>2.5486654625727474</v>
      </c>
      <c r="K52" s="42">
        <f t="shared" si="9"/>
        <v>2.7429467084639501</v>
      </c>
      <c r="L52" s="42">
        <f t="shared" si="10"/>
        <v>2.3447141094199915</v>
      </c>
      <c r="M52" s="42" t="str">
        <f t="shared" si="11"/>
        <v/>
      </c>
      <c r="N52" s="42">
        <f t="shared" si="12"/>
        <v>1.8209741114523912</v>
      </c>
      <c r="O52" s="42">
        <f t="shared" si="13"/>
        <v>2.0609703735508802</v>
      </c>
      <c r="P52" s="42">
        <f t="shared" si="14"/>
        <v>1.5702108568864961</v>
      </c>
      <c r="Q52" s="42" t="str">
        <f t="shared" si="15"/>
        <v/>
      </c>
      <c r="R52" s="42">
        <f t="shared" si="16"/>
        <v>1.2569832402234637</v>
      </c>
      <c r="S52" s="42">
        <f t="shared" si="17"/>
        <v>1.7333883615352867</v>
      </c>
      <c r="T52" s="42">
        <f t="shared" si="18"/>
        <v>0.81112398609501735</v>
      </c>
      <c r="U52" s="42" t="str">
        <f t="shared" si="19"/>
        <v/>
      </c>
      <c r="V52" s="42">
        <f t="shared" si="20"/>
        <v>0.83857442348008393</v>
      </c>
      <c r="W52" s="42">
        <f t="shared" si="21"/>
        <v>0.76955964087216766</v>
      </c>
      <c r="X52" s="42">
        <f t="shared" si="22"/>
        <v>0.90497737556561098</v>
      </c>
      <c r="Y52" s="42" t="str">
        <f t="shared" si="23"/>
        <v/>
      </c>
      <c r="Z52" s="42">
        <f t="shared" si="24"/>
        <v>0.21953896816684962</v>
      </c>
      <c r="AA52" s="42">
        <f t="shared" si="25"/>
        <v>0.26178010471204188</v>
      </c>
      <c r="AB52" s="42">
        <f t="shared" si="26"/>
        <v>0.1890359168241966</v>
      </c>
    </row>
    <row r="53" spans="1:28" x14ac:dyDescent="0.25">
      <c r="A53" s="1" t="s">
        <v>41</v>
      </c>
      <c r="B53" s="42">
        <f t="shared" si="0"/>
        <v>1.3183053235382913</v>
      </c>
      <c r="C53" s="42">
        <f t="shared" si="1"/>
        <v>1.6984258492129245</v>
      </c>
      <c r="D53" s="42">
        <f t="shared" si="2"/>
        <v>0.95909179878645534</v>
      </c>
      <c r="E53" s="42" t="str">
        <f t="shared" si="3"/>
        <v/>
      </c>
      <c r="F53" s="42">
        <f t="shared" si="4"/>
        <v>2.3233064318904377</v>
      </c>
      <c r="G53" s="42">
        <f t="shared" si="5"/>
        <v>2.8095238095238098</v>
      </c>
      <c r="H53" s="42">
        <f t="shared" si="6"/>
        <v>1.809954751131222</v>
      </c>
      <c r="I53" s="42" t="str">
        <f t="shared" si="7"/>
        <v/>
      </c>
      <c r="J53" s="42">
        <f t="shared" si="8"/>
        <v>1.6166281755196306</v>
      </c>
      <c r="K53" s="42">
        <f t="shared" si="9"/>
        <v>1.9696969696969695</v>
      </c>
      <c r="L53" s="42">
        <f t="shared" si="10"/>
        <v>1.2519561815336464</v>
      </c>
      <c r="M53" s="42" t="str">
        <f t="shared" si="11"/>
        <v/>
      </c>
      <c r="N53" s="42">
        <f t="shared" si="12"/>
        <v>1.3079019073569482</v>
      </c>
      <c r="O53" s="42">
        <f t="shared" si="13"/>
        <v>1.6778523489932886</v>
      </c>
      <c r="P53" s="42">
        <f t="shared" si="14"/>
        <v>0.95642933049946877</v>
      </c>
      <c r="Q53" s="42" t="str">
        <f t="shared" si="15"/>
        <v/>
      </c>
      <c r="R53" s="42">
        <f t="shared" si="16"/>
        <v>1.1263073209975865</v>
      </c>
      <c r="S53" s="42">
        <f t="shared" si="17"/>
        <v>1.4384349827387801</v>
      </c>
      <c r="T53" s="42">
        <f t="shared" si="18"/>
        <v>0.8538422903063787</v>
      </c>
      <c r="U53" s="42" t="str">
        <f t="shared" si="19"/>
        <v/>
      </c>
      <c r="V53" s="42">
        <f t="shared" si="20"/>
        <v>0.39270687237026652</v>
      </c>
      <c r="W53" s="42">
        <f t="shared" si="21"/>
        <v>0.65750149432157801</v>
      </c>
      <c r="X53" s="42">
        <f t="shared" si="22"/>
        <v>0.15856236786469344</v>
      </c>
      <c r="Y53" s="42" t="str">
        <f t="shared" si="23"/>
        <v/>
      </c>
      <c r="Z53" s="42">
        <f t="shared" si="24"/>
        <v>0</v>
      </c>
      <c r="AA53" s="42">
        <f t="shared" si="25"/>
        <v>0</v>
      </c>
      <c r="AB53" s="42">
        <f t="shared" si="26"/>
        <v>0</v>
      </c>
    </row>
    <row r="54" spans="1:28" x14ac:dyDescent="0.25">
      <c r="A54" s="1" t="s">
        <v>42</v>
      </c>
      <c r="B54" s="42">
        <f t="shared" si="0"/>
        <v>1.4380234826175087</v>
      </c>
      <c r="C54" s="42">
        <f t="shared" si="1"/>
        <v>1.7102694260054667</v>
      </c>
      <c r="D54" s="42">
        <f t="shared" si="2"/>
        <v>1.1767351221705891</v>
      </c>
      <c r="E54" s="42" t="str">
        <f t="shared" si="3"/>
        <v/>
      </c>
      <c r="F54" s="42">
        <f t="shared" si="4"/>
        <v>2.9317355018189599</v>
      </c>
      <c r="G54" s="42">
        <f t="shared" si="5"/>
        <v>3.1844499586435071</v>
      </c>
      <c r="H54" s="42">
        <f t="shared" si="6"/>
        <v>2.6607538802660753</v>
      </c>
      <c r="I54" s="42" t="str">
        <f t="shared" si="7"/>
        <v/>
      </c>
      <c r="J54" s="42">
        <f t="shared" si="8"/>
        <v>1.388050694025347</v>
      </c>
      <c r="K54" s="42">
        <f t="shared" si="9"/>
        <v>1.4365522745411012</v>
      </c>
      <c r="L54" s="42">
        <f t="shared" si="10"/>
        <v>1.3387423935091278</v>
      </c>
      <c r="M54" s="42" t="str">
        <f t="shared" si="11"/>
        <v/>
      </c>
      <c r="N54" s="42">
        <f t="shared" si="12"/>
        <v>1.5858834040652223</v>
      </c>
      <c r="O54" s="42">
        <f t="shared" si="13"/>
        <v>1.8992932862190812</v>
      </c>
      <c r="P54" s="42">
        <f t="shared" si="14"/>
        <v>1.2652507907817443</v>
      </c>
      <c r="Q54" s="42" t="str">
        <f t="shared" si="15"/>
        <v/>
      </c>
      <c r="R54" s="42">
        <f t="shared" si="16"/>
        <v>1.035763142466289</v>
      </c>
      <c r="S54" s="42">
        <f t="shared" si="17"/>
        <v>1.4480761274306992</v>
      </c>
      <c r="T54" s="42">
        <f t="shared" si="18"/>
        <v>0.66666666666666674</v>
      </c>
      <c r="U54" s="42" t="str">
        <f t="shared" si="19"/>
        <v/>
      </c>
      <c r="V54" s="42">
        <f t="shared" si="20"/>
        <v>0.82644628099173556</v>
      </c>
      <c r="W54" s="42">
        <f t="shared" si="21"/>
        <v>1.0945709281961471</v>
      </c>
      <c r="X54" s="42">
        <f t="shared" si="22"/>
        <v>0.58685446009389663</v>
      </c>
      <c r="Y54" s="42" t="str">
        <f t="shared" si="23"/>
        <v/>
      </c>
      <c r="Z54" s="42">
        <f t="shared" si="24"/>
        <v>0.28999516674722087</v>
      </c>
      <c r="AA54" s="42">
        <f t="shared" si="25"/>
        <v>0.32751091703056767</v>
      </c>
      <c r="AB54" s="42">
        <f t="shared" si="26"/>
        <v>0.26019080659150046</v>
      </c>
    </row>
    <row r="55" spans="1:28" x14ac:dyDescent="0.25">
      <c r="A55" s="1" t="s">
        <v>43</v>
      </c>
      <c r="B55" s="42">
        <f t="shared" si="0"/>
        <v>1.2445644024591394</v>
      </c>
      <c r="C55" s="42">
        <f t="shared" si="1"/>
        <v>1.5030946065428823</v>
      </c>
      <c r="D55" s="42">
        <f t="shared" si="2"/>
        <v>0.97680097680097677</v>
      </c>
      <c r="E55" s="42" t="str">
        <f t="shared" si="3"/>
        <v/>
      </c>
      <c r="F55" s="42">
        <f t="shared" si="4"/>
        <v>0.990916597853014</v>
      </c>
      <c r="G55" s="42">
        <f t="shared" si="5"/>
        <v>1.44</v>
      </c>
      <c r="H55" s="42">
        <f t="shared" si="6"/>
        <v>0.51194539249146753</v>
      </c>
      <c r="I55" s="42" t="str">
        <f t="shared" si="7"/>
        <v/>
      </c>
      <c r="J55" s="42">
        <f t="shared" si="8"/>
        <v>1.7182130584192441</v>
      </c>
      <c r="K55" s="42">
        <f t="shared" si="9"/>
        <v>2.3140495867768593</v>
      </c>
      <c r="L55" s="42">
        <f t="shared" si="10"/>
        <v>1.0733452593917709</v>
      </c>
      <c r="M55" s="42" t="str">
        <f t="shared" si="11"/>
        <v/>
      </c>
      <c r="N55" s="42">
        <f t="shared" si="12"/>
        <v>1.7781541066892466</v>
      </c>
      <c r="O55" s="42">
        <f t="shared" si="13"/>
        <v>2.1452145214521452</v>
      </c>
      <c r="P55" s="42">
        <f t="shared" si="14"/>
        <v>1.3913043478260869</v>
      </c>
      <c r="Q55" s="42" t="str">
        <f t="shared" si="15"/>
        <v/>
      </c>
      <c r="R55" s="42">
        <f t="shared" si="16"/>
        <v>1.079913606911447</v>
      </c>
      <c r="S55" s="42">
        <f t="shared" si="17"/>
        <v>1.2912482065997131</v>
      </c>
      <c r="T55" s="42">
        <f t="shared" si="18"/>
        <v>0.86705202312138718</v>
      </c>
      <c r="U55" s="42" t="str">
        <f t="shared" si="19"/>
        <v/>
      </c>
      <c r="V55" s="42">
        <f t="shared" si="20"/>
        <v>1.2038523274478332</v>
      </c>
      <c r="W55" s="42">
        <f t="shared" si="21"/>
        <v>0.9569377990430622</v>
      </c>
      <c r="X55" s="42">
        <f t="shared" si="22"/>
        <v>1.4539579967689822</v>
      </c>
      <c r="Y55" s="42" t="str">
        <f t="shared" si="23"/>
        <v/>
      </c>
      <c r="Z55" s="42">
        <f t="shared" si="24"/>
        <v>0</v>
      </c>
      <c r="AA55" s="42">
        <f t="shared" si="25"/>
        <v>0</v>
      </c>
      <c r="AB55" s="42">
        <f t="shared" si="26"/>
        <v>0</v>
      </c>
    </row>
    <row r="56" spans="1:28" x14ac:dyDescent="0.25">
      <c r="A56" s="1" t="s">
        <v>44</v>
      </c>
      <c r="B56" s="42">
        <f t="shared" si="0"/>
        <v>3.6430900426385757</v>
      </c>
      <c r="C56" s="42">
        <f t="shared" si="1"/>
        <v>4.1136016301579215</v>
      </c>
      <c r="D56" s="42">
        <f t="shared" si="2"/>
        <v>3.1867588932806328</v>
      </c>
      <c r="E56" s="42" t="str">
        <f t="shared" si="3"/>
        <v/>
      </c>
      <c r="F56" s="42">
        <f t="shared" si="4"/>
        <v>3.8489736070381233</v>
      </c>
      <c r="G56" s="42">
        <f t="shared" si="5"/>
        <v>4.5051698670605616</v>
      </c>
      <c r="H56" s="42">
        <f t="shared" si="6"/>
        <v>3.2023289665211063</v>
      </c>
      <c r="I56" s="42" t="str">
        <f t="shared" si="7"/>
        <v/>
      </c>
      <c r="J56" s="42">
        <f t="shared" si="8"/>
        <v>4.3783422459893053</v>
      </c>
      <c r="K56" s="42">
        <f t="shared" si="9"/>
        <v>5.0583657587548636</v>
      </c>
      <c r="L56" s="42">
        <f t="shared" si="10"/>
        <v>3.6551724137931036</v>
      </c>
      <c r="M56" s="42" t="str">
        <f t="shared" si="11"/>
        <v/>
      </c>
      <c r="N56" s="42">
        <f t="shared" si="12"/>
        <v>3.8882997525627432</v>
      </c>
      <c r="O56" s="42">
        <f t="shared" si="13"/>
        <v>4.4839857651245554</v>
      </c>
      <c r="P56" s="42">
        <f t="shared" si="14"/>
        <v>3.3005617977528088</v>
      </c>
      <c r="Q56" s="42" t="str">
        <f t="shared" si="15"/>
        <v/>
      </c>
      <c r="R56" s="42">
        <f t="shared" si="16"/>
        <v>3.9337474120082816</v>
      </c>
      <c r="S56" s="42">
        <f t="shared" si="17"/>
        <v>4.4362292051756009</v>
      </c>
      <c r="T56" s="42">
        <f t="shared" si="18"/>
        <v>3.4698521046643913</v>
      </c>
      <c r="U56" s="42" t="str">
        <f t="shared" si="19"/>
        <v/>
      </c>
      <c r="V56" s="42">
        <f t="shared" si="20"/>
        <v>3.1559405940594059</v>
      </c>
      <c r="W56" s="42">
        <f t="shared" si="21"/>
        <v>3.1349968010236728</v>
      </c>
      <c r="X56" s="42">
        <f t="shared" si="22"/>
        <v>3.1755542240862793</v>
      </c>
      <c r="Y56" s="42" t="str">
        <f t="shared" si="23"/>
        <v/>
      </c>
      <c r="Z56" s="42">
        <f t="shared" si="24"/>
        <v>0</v>
      </c>
      <c r="AA56" s="42">
        <f t="shared" si="25"/>
        <v>0</v>
      </c>
      <c r="AB56" s="42">
        <f t="shared" si="26"/>
        <v>0</v>
      </c>
    </row>
    <row r="57" spans="1:28" x14ac:dyDescent="0.25">
      <c r="A57" s="1" t="s">
        <v>45</v>
      </c>
      <c r="B57" s="42">
        <f t="shared" si="0"/>
        <v>0.54927302100161546</v>
      </c>
      <c r="C57" s="42">
        <f t="shared" si="1"/>
        <v>0.66622251832111923</v>
      </c>
      <c r="D57" s="42">
        <f t="shared" si="2"/>
        <v>0.43914680050188204</v>
      </c>
      <c r="E57" s="42" t="str">
        <f t="shared" si="3"/>
        <v/>
      </c>
      <c r="F57" s="42">
        <f t="shared" si="4"/>
        <v>0.38610038610038611</v>
      </c>
      <c r="G57" s="42">
        <f t="shared" si="5"/>
        <v>0.39215686274509803</v>
      </c>
      <c r="H57" s="42">
        <f t="shared" si="6"/>
        <v>0.38022813688212925</v>
      </c>
      <c r="I57" s="42" t="str">
        <f t="shared" si="7"/>
        <v/>
      </c>
      <c r="J57" s="42">
        <f t="shared" si="8"/>
        <v>0.39138943248532287</v>
      </c>
      <c r="K57" s="42">
        <f t="shared" si="9"/>
        <v>0.67567567567567566</v>
      </c>
      <c r="L57" s="42">
        <f t="shared" si="10"/>
        <v>0</v>
      </c>
      <c r="M57" s="42" t="str">
        <f t="shared" si="11"/>
        <v/>
      </c>
      <c r="N57" s="42">
        <f t="shared" si="12"/>
        <v>0.37243947858472998</v>
      </c>
      <c r="O57" s="42">
        <f t="shared" si="13"/>
        <v>0.74074074074074081</v>
      </c>
      <c r="P57" s="42">
        <f t="shared" si="14"/>
        <v>0</v>
      </c>
      <c r="Q57" s="42" t="str">
        <f t="shared" si="15"/>
        <v/>
      </c>
      <c r="R57" s="42">
        <f t="shared" si="16"/>
        <v>0.76687116564417179</v>
      </c>
      <c r="S57" s="42">
        <f t="shared" si="17"/>
        <v>0.6872852233676976</v>
      </c>
      <c r="T57" s="42">
        <f t="shared" si="18"/>
        <v>0.8310249307479225</v>
      </c>
      <c r="U57" s="42" t="str">
        <f t="shared" si="19"/>
        <v/>
      </c>
      <c r="V57" s="42">
        <f t="shared" si="20"/>
        <v>0.31796502384737679</v>
      </c>
      <c r="W57" s="42">
        <f t="shared" si="21"/>
        <v>0.34843205574912894</v>
      </c>
      <c r="X57" s="42">
        <f t="shared" si="22"/>
        <v>0.29239766081871343</v>
      </c>
      <c r="Y57" s="42" t="str">
        <f t="shared" si="23"/>
        <v/>
      </c>
      <c r="Z57" s="42">
        <f t="shared" si="24"/>
        <v>1.6129032258064515</v>
      </c>
      <c r="AA57" s="42">
        <f t="shared" si="25"/>
        <v>1.9607843137254901</v>
      </c>
      <c r="AB57" s="42">
        <f t="shared" si="26"/>
        <v>1.3698630136986301</v>
      </c>
    </row>
    <row r="58" spans="1:28" x14ac:dyDescent="0.25">
      <c r="A58" s="1" t="s">
        <v>46</v>
      </c>
      <c r="B58" s="42">
        <f t="shared" si="0"/>
        <v>1.8933192500660154</v>
      </c>
      <c r="C58" s="42">
        <f t="shared" si="1"/>
        <v>2.1280008554777305</v>
      </c>
      <c r="D58" s="42">
        <f t="shared" si="2"/>
        <v>1.6643188814107579</v>
      </c>
      <c r="E58" s="42" t="str">
        <f t="shared" si="3"/>
        <v/>
      </c>
      <c r="F58" s="42">
        <f t="shared" si="4"/>
        <v>3.1957390146471374</v>
      </c>
      <c r="G58" s="42">
        <f t="shared" si="5"/>
        <v>3.4427966101694913</v>
      </c>
      <c r="H58" s="42">
        <f t="shared" si="6"/>
        <v>2.9459025174076059</v>
      </c>
      <c r="I58" s="42" t="str">
        <f t="shared" si="7"/>
        <v/>
      </c>
      <c r="J58" s="42">
        <f t="shared" si="8"/>
        <v>2.3819245950728192</v>
      </c>
      <c r="K58" s="42">
        <f t="shared" si="9"/>
        <v>2.5641025641025639</v>
      </c>
      <c r="L58" s="42">
        <f t="shared" si="10"/>
        <v>2.1926172633916181</v>
      </c>
      <c r="M58" s="42" t="str">
        <f t="shared" si="11"/>
        <v/>
      </c>
      <c r="N58" s="42">
        <f t="shared" si="12"/>
        <v>1.9144954656686339</v>
      </c>
      <c r="O58" s="42">
        <f t="shared" si="13"/>
        <v>2.2530329289428077</v>
      </c>
      <c r="P58" s="42">
        <f t="shared" si="14"/>
        <v>1.5781922525107603</v>
      </c>
      <c r="Q58" s="42" t="str">
        <f t="shared" si="15"/>
        <v/>
      </c>
      <c r="R58" s="42">
        <f t="shared" si="16"/>
        <v>1.5230460921843687</v>
      </c>
      <c r="S58" s="42">
        <f t="shared" si="17"/>
        <v>1.7188799556418075</v>
      </c>
      <c r="T58" s="42">
        <f t="shared" si="18"/>
        <v>1.3408973697782363</v>
      </c>
      <c r="U58" s="42" t="str">
        <f t="shared" si="19"/>
        <v/>
      </c>
      <c r="V58" s="42">
        <f t="shared" si="20"/>
        <v>0.81313055262761635</v>
      </c>
      <c r="W58" s="42">
        <f t="shared" si="21"/>
        <v>0.96333126165320071</v>
      </c>
      <c r="X58" s="42">
        <f t="shared" si="22"/>
        <v>0.67192521180251241</v>
      </c>
      <c r="Y58" s="42" t="str">
        <f t="shared" si="23"/>
        <v/>
      </c>
      <c r="Z58" s="42">
        <f t="shared" si="24"/>
        <v>5.1546391752577324E-2</v>
      </c>
      <c r="AA58" s="42">
        <f t="shared" si="25"/>
        <v>0.11160714285714285</v>
      </c>
      <c r="AB58" s="42">
        <f t="shared" si="26"/>
        <v>0</v>
      </c>
    </row>
    <row r="59" spans="1:28" x14ac:dyDescent="0.25">
      <c r="A59" s="1" t="s">
        <v>47</v>
      </c>
      <c r="B59" s="42">
        <f t="shared" si="0"/>
        <v>2.4506466984343089</v>
      </c>
      <c r="C59" s="42">
        <f t="shared" si="1"/>
        <v>2.8194633924511141</v>
      </c>
      <c r="D59" s="42">
        <f t="shared" si="2"/>
        <v>2.083333333333333</v>
      </c>
      <c r="E59" s="42" t="str">
        <f t="shared" si="3"/>
        <v/>
      </c>
      <c r="F59" s="42">
        <f t="shared" si="4"/>
        <v>3.6450552733791457</v>
      </c>
      <c r="G59" s="42">
        <f t="shared" si="5"/>
        <v>3.9551357733175916</v>
      </c>
      <c r="H59" s="42">
        <f t="shared" si="6"/>
        <v>3.3272837265577739</v>
      </c>
      <c r="I59" s="42" t="str">
        <f t="shared" si="7"/>
        <v/>
      </c>
      <c r="J59" s="42">
        <f t="shared" si="8"/>
        <v>2.0699708454810497</v>
      </c>
      <c r="K59" s="42">
        <f t="shared" si="9"/>
        <v>2.619589977220957</v>
      </c>
      <c r="L59" s="42">
        <f t="shared" si="10"/>
        <v>1.4934289127837514</v>
      </c>
      <c r="M59" s="42" t="str">
        <f t="shared" si="11"/>
        <v/>
      </c>
      <c r="N59" s="42">
        <f t="shared" si="12"/>
        <v>3.0441400304414001</v>
      </c>
      <c r="O59" s="42">
        <f t="shared" si="13"/>
        <v>3.8277511961722488</v>
      </c>
      <c r="P59" s="42">
        <f t="shared" si="14"/>
        <v>2.2318660880347179</v>
      </c>
      <c r="Q59" s="42" t="str">
        <f t="shared" si="15"/>
        <v/>
      </c>
      <c r="R59" s="42">
        <f t="shared" si="16"/>
        <v>2.7208976157082749</v>
      </c>
      <c r="S59" s="42">
        <f t="shared" si="17"/>
        <v>2.9226361031518624</v>
      </c>
      <c r="T59" s="42">
        <f t="shared" si="18"/>
        <v>2.5274725274725274</v>
      </c>
      <c r="U59" s="42" t="str">
        <f t="shared" si="19"/>
        <v/>
      </c>
      <c r="V59" s="42">
        <f t="shared" si="20"/>
        <v>1.2567324955116697</v>
      </c>
      <c r="W59" s="42">
        <f t="shared" si="21"/>
        <v>1.2315270935960592</v>
      </c>
      <c r="X59" s="42">
        <f t="shared" si="22"/>
        <v>1.2805587892898718</v>
      </c>
      <c r="Y59" s="42" t="str">
        <f t="shared" si="23"/>
        <v/>
      </c>
      <c r="Z59" s="42">
        <f t="shared" si="24"/>
        <v>0</v>
      </c>
      <c r="AA59" s="42">
        <f t="shared" si="25"/>
        <v>0</v>
      </c>
      <c r="AB59" s="42">
        <f t="shared" si="26"/>
        <v>0</v>
      </c>
    </row>
    <row r="60" spans="1:28" x14ac:dyDescent="0.25">
      <c r="A60" s="1" t="s">
        <v>48</v>
      </c>
      <c r="B60" s="42">
        <f t="shared" si="0"/>
        <v>0.78234413483363119</v>
      </c>
      <c r="C60" s="42">
        <f t="shared" si="1"/>
        <v>0.8808392715756137</v>
      </c>
      <c r="D60" s="42">
        <f t="shared" si="2"/>
        <v>0.68848439121003491</v>
      </c>
      <c r="E60" s="42" t="str">
        <f t="shared" si="3"/>
        <v/>
      </c>
      <c r="F60" s="42">
        <f t="shared" si="4"/>
        <v>1.2100677637947725</v>
      </c>
      <c r="G60" s="42">
        <f t="shared" si="5"/>
        <v>1.338432122370937</v>
      </c>
      <c r="H60" s="42">
        <f t="shared" si="6"/>
        <v>1.0784313725490196</v>
      </c>
      <c r="I60" s="42" t="str">
        <f t="shared" si="7"/>
        <v/>
      </c>
      <c r="J60" s="42">
        <f t="shared" si="8"/>
        <v>1.0843373493975903</v>
      </c>
      <c r="K60" s="42">
        <f t="shared" si="9"/>
        <v>1.1715089034676665</v>
      </c>
      <c r="L60" s="42">
        <f t="shared" si="10"/>
        <v>0.99206349206349198</v>
      </c>
      <c r="M60" s="42" t="str">
        <f t="shared" si="11"/>
        <v/>
      </c>
      <c r="N60" s="42">
        <f t="shared" si="12"/>
        <v>0.65288356909684442</v>
      </c>
      <c r="O60" s="42">
        <f t="shared" si="13"/>
        <v>0.88202866593164275</v>
      </c>
      <c r="P60" s="42">
        <f t="shared" si="14"/>
        <v>0.42964554242749731</v>
      </c>
      <c r="Q60" s="42" t="str">
        <f t="shared" si="15"/>
        <v/>
      </c>
      <c r="R60" s="42">
        <f t="shared" si="16"/>
        <v>0.52999277282582513</v>
      </c>
      <c r="S60" s="42">
        <f t="shared" si="17"/>
        <v>0.67427385892116187</v>
      </c>
      <c r="T60" s="42">
        <f t="shared" si="18"/>
        <v>0.40485829959514169</v>
      </c>
      <c r="U60" s="42" t="str">
        <f t="shared" si="19"/>
        <v/>
      </c>
      <c r="V60" s="42">
        <f t="shared" si="20"/>
        <v>0.5622965374371115</v>
      </c>
      <c r="W60" s="42">
        <f t="shared" si="21"/>
        <v>0.36742192284139619</v>
      </c>
      <c r="X60" s="42">
        <f t="shared" si="22"/>
        <v>0.7445589919816723</v>
      </c>
      <c r="Y60" s="42" t="str">
        <f t="shared" si="23"/>
        <v/>
      </c>
      <c r="Z60" s="42">
        <f t="shared" si="24"/>
        <v>0.16406890894175555</v>
      </c>
      <c r="AA60" s="42">
        <f t="shared" si="25"/>
        <v>0.19880715705765406</v>
      </c>
      <c r="AB60" s="42">
        <f t="shared" si="26"/>
        <v>0.13966480446927373</v>
      </c>
    </row>
    <row r="61" spans="1:28" x14ac:dyDescent="0.25">
      <c r="A61" s="1" t="s">
        <v>49</v>
      </c>
      <c r="B61" s="42">
        <f t="shared" si="0"/>
        <v>0.41171813143309582</v>
      </c>
      <c r="C61" s="42">
        <f t="shared" si="1"/>
        <v>0.55428757743723511</v>
      </c>
      <c r="D61" s="42">
        <f t="shared" si="2"/>
        <v>0.27709359605911332</v>
      </c>
      <c r="E61" s="42" t="str">
        <f t="shared" si="3"/>
        <v/>
      </c>
      <c r="F61" s="42">
        <f t="shared" si="4"/>
        <v>0.58266569555717407</v>
      </c>
      <c r="G61" s="42">
        <f t="shared" si="5"/>
        <v>1.0324483775811208</v>
      </c>
      <c r="H61" s="42">
        <f t="shared" si="6"/>
        <v>0.14388489208633093</v>
      </c>
      <c r="I61" s="42" t="str">
        <f t="shared" si="7"/>
        <v/>
      </c>
      <c r="J61" s="42">
        <f t="shared" si="8"/>
        <v>0.23237800154918667</v>
      </c>
      <c r="K61" s="42">
        <f t="shared" si="9"/>
        <v>0.44776119402985076</v>
      </c>
      <c r="L61" s="42">
        <f t="shared" si="10"/>
        <v>0</v>
      </c>
      <c r="M61" s="42" t="str">
        <f t="shared" si="11"/>
        <v/>
      </c>
      <c r="N61" s="42">
        <f t="shared" si="12"/>
        <v>0.34393809114359414</v>
      </c>
      <c r="O61" s="42">
        <f t="shared" si="13"/>
        <v>0.528169014084507</v>
      </c>
      <c r="P61" s="42">
        <f t="shared" si="14"/>
        <v>0.16806722689075632</v>
      </c>
      <c r="Q61" s="42" t="str">
        <f t="shared" si="15"/>
        <v/>
      </c>
      <c r="R61" s="42">
        <f t="shared" si="16"/>
        <v>8.5324232081911269E-2</v>
      </c>
      <c r="S61" s="42">
        <f t="shared" si="17"/>
        <v>0.1851851851851852</v>
      </c>
      <c r="T61" s="42">
        <f t="shared" si="18"/>
        <v>0</v>
      </c>
      <c r="U61" s="42" t="str">
        <f t="shared" si="19"/>
        <v/>
      </c>
      <c r="V61" s="42">
        <f t="shared" si="20"/>
        <v>0.36630036630036628</v>
      </c>
      <c r="W61" s="42">
        <f t="shared" si="21"/>
        <v>0.19493177387914229</v>
      </c>
      <c r="X61" s="42">
        <f t="shared" si="22"/>
        <v>0.5181347150259068</v>
      </c>
      <c r="Y61" s="42" t="str">
        <f t="shared" si="23"/>
        <v/>
      </c>
      <c r="Z61" s="42">
        <f t="shared" si="24"/>
        <v>2.6785714285714284</v>
      </c>
      <c r="AA61" s="42">
        <f t="shared" si="25"/>
        <v>2.0408163265306123</v>
      </c>
      <c r="AB61" s="42">
        <f t="shared" si="26"/>
        <v>3.1746031746031744</v>
      </c>
    </row>
    <row r="62" spans="1:28" x14ac:dyDescent="0.25">
      <c r="A62" s="48" t="s">
        <v>50</v>
      </c>
      <c r="B62" s="42">
        <f t="shared" si="0"/>
        <v>1.964341392896624</v>
      </c>
      <c r="C62" s="42">
        <f t="shared" si="1"/>
        <v>2.3656525447824852</v>
      </c>
      <c r="D62" s="42">
        <f t="shared" si="2"/>
        <v>1.5655024302023284</v>
      </c>
      <c r="E62" s="42" t="str">
        <f t="shared" si="3"/>
        <v/>
      </c>
      <c r="F62" s="42">
        <f t="shared" si="4"/>
        <v>2.92810056722367</v>
      </c>
      <c r="G62" s="42">
        <f t="shared" si="5"/>
        <v>3.3789954337899544</v>
      </c>
      <c r="H62" s="42">
        <f t="shared" si="6"/>
        <v>2.4706609017912289</v>
      </c>
      <c r="I62" s="42" t="str">
        <f t="shared" si="7"/>
        <v/>
      </c>
      <c r="J62" s="42">
        <f t="shared" si="8"/>
        <v>2.589699074074074</v>
      </c>
      <c r="K62" s="42">
        <f t="shared" si="9"/>
        <v>2.9197080291970803</v>
      </c>
      <c r="L62" s="42">
        <f t="shared" si="10"/>
        <v>2.2388059701492535</v>
      </c>
      <c r="M62" s="42" t="str">
        <f t="shared" si="11"/>
        <v/>
      </c>
      <c r="N62" s="42">
        <f t="shared" si="12"/>
        <v>2.1372154251200248</v>
      </c>
      <c r="O62" s="42">
        <f t="shared" si="13"/>
        <v>2.1172138692850568</v>
      </c>
      <c r="P62" s="42">
        <f t="shared" si="14"/>
        <v>2.1575984990619137</v>
      </c>
      <c r="Q62" s="42" t="str">
        <f t="shared" si="15"/>
        <v/>
      </c>
      <c r="R62" s="42">
        <f t="shared" si="16"/>
        <v>1.7504862461794941</v>
      </c>
      <c r="S62" s="42">
        <f t="shared" si="17"/>
        <v>2.6366916458506799</v>
      </c>
      <c r="T62" s="42">
        <f t="shared" si="18"/>
        <v>0.86230876216968011</v>
      </c>
      <c r="U62" s="42" t="str">
        <f t="shared" si="19"/>
        <v/>
      </c>
      <c r="V62" s="42">
        <f t="shared" si="20"/>
        <v>0.76347533974652626</v>
      </c>
      <c r="W62" s="42">
        <f t="shared" si="21"/>
        <v>1.0233450591621363</v>
      </c>
      <c r="X62" s="42">
        <f t="shared" si="22"/>
        <v>0.52600818234950319</v>
      </c>
      <c r="Y62" s="42" t="str">
        <f t="shared" si="23"/>
        <v/>
      </c>
      <c r="Z62" s="42">
        <f t="shared" si="24"/>
        <v>0.54878048780487798</v>
      </c>
      <c r="AA62" s="42">
        <f t="shared" si="25"/>
        <v>0.66755674232309747</v>
      </c>
      <c r="AB62" s="42">
        <f t="shared" si="26"/>
        <v>0.44893378226711567</v>
      </c>
    </row>
    <row r="63" spans="1:28" x14ac:dyDescent="0.25">
      <c r="A63" s="1" t="s">
        <v>51</v>
      </c>
      <c r="B63" s="42">
        <f t="shared" si="0"/>
        <v>0.44712990936555891</v>
      </c>
      <c r="C63" s="42">
        <f t="shared" si="1"/>
        <v>0.5832320777642771</v>
      </c>
      <c r="D63" s="42">
        <f t="shared" si="2"/>
        <v>0.3125</v>
      </c>
      <c r="E63" s="42" t="str">
        <f t="shared" si="3"/>
        <v/>
      </c>
      <c r="F63" s="42">
        <f t="shared" si="4"/>
        <v>0.84797092671108421</v>
      </c>
      <c r="G63" s="42">
        <f t="shared" si="5"/>
        <v>1.070154577883472</v>
      </c>
      <c r="H63" s="42">
        <f t="shared" si="6"/>
        <v>0.61728395061728392</v>
      </c>
      <c r="I63" s="42" t="str">
        <f t="shared" si="7"/>
        <v/>
      </c>
      <c r="J63" s="42">
        <f t="shared" si="8"/>
        <v>0.35842293906810035</v>
      </c>
      <c r="K63" s="42">
        <f t="shared" si="9"/>
        <v>0.60901339829476242</v>
      </c>
      <c r="L63" s="42">
        <f t="shared" si="10"/>
        <v>0.11723329425556857</v>
      </c>
      <c r="M63" s="42" t="str">
        <f t="shared" si="11"/>
        <v/>
      </c>
      <c r="N63" s="42">
        <f t="shared" si="12"/>
        <v>0.93457943925233633</v>
      </c>
      <c r="O63" s="42">
        <f t="shared" si="13"/>
        <v>1.0582010582010581</v>
      </c>
      <c r="P63" s="42">
        <f t="shared" si="14"/>
        <v>0.80862533692722371</v>
      </c>
      <c r="Q63" s="42" t="str">
        <f t="shared" si="15"/>
        <v/>
      </c>
      <c r="R63" s="42">
        <f t="shared" si="16"/>
        <v>0.11621150493898895</v>
      </c>
      <c r="S63" s="42">
        <f t="shared" si="17"/>
        <v>0.11627906976744186</v>
      </c>
      <c r="T63" s="42">
        <f t="shared" si="18"/>
        <v>0.11614401858304298</v>
      </c>
      <c r="U63" s="42" t="str">
        <f t="shared" si="19"/>
        <v/>
      </c>
      <c r="V63" s="42">
        <f t="shared" si="20"/>
        <v>6.4432989690721643E-2</v>
      </c>
      <c r="W63" s="42">
        <f t="shared" si="21"/>
        <v>0.13106159895150721</v>
      </c>
      <c r="X63" s="42">
        <f t="shared" si="22"/>
        <v>0</v>
      </c>
      <c r="Y63" s="42" t="str">
        <f t="shared" si="23"/>
        <v/>
      </c>
      <c r="Z63" s="42">
        <f t="shared" si="24"/>
        <v>0</v>
      </c>
      <c r="AA63" s="42">
        <f t="shared" si="25"/>
        <v>0</v>
      </c>
      <c r="AB63" s="42">
        <f t="shared" si="26"/>
        <v>0</v>
      </c>
    </row>
    <row r="64" spans="1:28" x14ac:dyDescent="0.25">
      <c r="A64" s="1" t="s">
        <v>52</v>
      </c>
      <c r="B64" s="42">
        <f t="shared" si="0"/>
        <v>1.5578318395219803</v>
      </c>
      <c r="C64" s="42">
        <f t="shared" si="1"/>
        <v>1.7532990521033391</v>
      </c>
      <c r="D64" s="42">
        <f t="shared" si="2"/>
        <v>1.3684652781945861</v>
      </c>
      <c r="E64" s="42" t="str">
        <f t="shared" si="3"/>
        <v/>
      </c>
      <c r="F64" s="42">
        <f t="shared" si="4"/>
        <v>2.3123324396782845</v>
      </c>
      <c r="G64" s="42">
        <f t="shared" si="5"/>
        <v>3.0077728962487327</v>
      </c>
      <c r="H64" s="42">
        <f t="shared" si="6"/>
        <v>1.6284479893652375</v>
      </c>
      <c r="I64" s="42" t="str">
        <f t="shared" si="7"/>
        <v/>
      </c>
      <c r="J64" s="42">
        <f t="shared" si="8"/>
        <v>1.9175911251980982</v>
      </c>
      <c r="K64" s="42">
        <f t="shared" si="9"/>
        <v>1.8377693282636249</v>
      </c>
      <c r="L64" s="42">
        <f t="shared" si="10"/>
        <v>1.9974635383639823</v>
      </c>
      <c r="M64" s="42" t="str">
        <f t="shared" si="11"/>
        <v/>
      </c>
      <c r="N64" s="42">
        <f t="shared" si="12"/>
        <v>2.1802325581395348</v>
      </c>
      <c r="O64" s="42">
        <f t="shared" si="13"/>
        <v>2.1697511167836629</v>
      </c>
      <c r="P64" s="42">
        <f t="shared" si="14"/>
        <v>2.1909744931327668</v>
      </c>
      <c r="Q64" s="42" t="str">
        <f t="shared" si="15"/>
        <v/>
      </c>
      <c r="R64" s="42">
        <f t="shared" si="16"/>
        <v>1.0290556900726393</v>
      </c>
      <c r="S64" s="42">
        <f t="shared" si="17"/>
        <v>1.4366021236727045</v>
      </c>
      <c r="T64" s="42">
        <f t="shared" si="18"/>
        <v>0.64591896652965353</v>
      </c>
      <c r="U64" s="42" t="str">
        <f t="shared" si="19"/>
        <v/>
      </c>
      <c r="V64" s="42">
        <f t="shared" si="20"/>
        <v>0.81005124814018847</v>
      </c>
      <c r="W64" s="42">
        <f t="shared" si="21"/>
        <v>0.74931880108991822</v>
      </c>
      <c r="X64" s="42">
        <f t="shared" si="22"/>
        <v>0.86733054930934783</v>
      </c>
      <c r="Y64" s="42" t="str">
        <f t="shared" si="23"/>
        <v/>
      </c>
      <c r="Z64" s="42">
        <f t="shared" si="24"/>
        <v>0</v>
      </c>
      <c r="AA64" s="42">
        <f t="shared" si="25"/>
        <v>0</v>
      </c>
      <c r="AB64" s="42">
        <f t="shared" si="26"/>
        <v>0</v>
      </c>
    </row>
    <row r="65" spans="1:28" x14ac:dyDescent="0.25">
      <c r="A65" s="1" t="s">
        <v>53</v>
      </c>
      <c r="B65" s="42">
        <f t="shared" si="0"/>
        <v>3.8547175062621766</v>
      </c>
      <c r="C65" s="42">
        <f t="shared" si="1"/>
        <v>4.382352941176471</v>
      </c>
      <c r="D65" s="42">
        <f t="shared" si="2"/>
        <v>3.3808769149498152</v>
      </c>
      <c r="E65" s="42" t="str">
        <f t="shared" si="3"/>
        <v/>
      </c>
      <c r="F65" s="42">
        <f t="shared" si="4"/>
        <v>2.8591352859135286</v>
      </c>
      <c r="G65" s="42">
        <f t="shared" si="5"/>
        <v>4.1420118343195274</v>
      </c>
      <c r="H65" s="42">
        <f t="shared" si="6"/>
        <v>1.7150395778364116</v>
      </c>
      <c r="I65" s="42" t="str">
        <f t="shared" si="7"/>
        <v/>
      </c>
      <c r="J65" s="42">
        <f t="shared" si="8"/>
        <v>4.7353760445682447</v>
      </c>
      <c r="K65" s="42">
        <f t="shared" si="9"/>
        <v>3.5087719298245612</v>
      </c>
      <c r="L65" s="42">
        <f t="shared" si="10"/>
        <v>5.8510638297872344</v>
      </c>
      <c r="M65" s="42" t="str">
        <f t="shared" si="11"/>
        <v/>
      </c>
      <c r="N65" s="42">
        <f t="shared" si="12"/>
        <v>4.3923865300146412</v>
      </c>
      <c r="O65" s="42">
        <f t="shared" si="13"/>
        <v>6.5769805680119582</v>
      </c>
      <c r="P65" s="42">
        <f t="shared" si="14"/>
        <v>2.2955523672883791</v>
      </c>
      <c r="Q65" s="42" t="str">
        <f t="shared" si="15"/>
        <v/>
      </c>
      <c r="R65" s="42">
        <f t="shared" si="16"/>
        <v>4.8322147651006713</v>
      </c>
      <c r="S65" s="42">
        <f t="shared" si="17"/>
        <v>4.6920821114369504</v>
      </c>
      <c r="T65" s="42">
        <f t="shared" si="18"/>
        <v>4.9504950495049505</v>
      </c>
      <c r="U65" s="42" t="str">
        <f t="shared" si="19"/>
        <v/>
      </c>
      <c r="V65" s="42">
        <f t="shared" si="20"/>
        <v>2.6717557251908395</v>
      </c>
      <c r="W65" s="42">
        <f t="shared" si="21"/>
        <v>3.2</v>
      </c>
      <c r="X65" s="42">
        <f t="shared" si="22"/>
        <v>2.1897810218978102</v>
      </c>
      <c r="Y65" s="42" t="str">
        <f t="shared" si="23"/>
        <v/>
      </c>
      <c r="Z65" s="42">
        <f t="shared" si="24"/>
        <v>0.66666666666666674</v>
      </c>
      <c r="AA65" s="42">
        <f t="shared" si="25"/>
        <v>1.5625</v>
      </c>
      <c r="AB65" s="42">
        <f t="shared" si="26"/>
        <v>0</v>
      </c>
    </row>
    <row r="66" spans="1:28" x14ac:dyDescent="0.25">
      <c r="A66" s="1" t="s">
        <v>54</v>
      </c>
      <c r="B66" s="42">
        <f t="shared" si="0"/>
        <v>2.8666719606130391</v>
      </c>
      <c r="C66" s="42">
        <f t="shared" si="1"/>
        <v>3.0005000833472248</v>
      </c>
      <c r="D66" s="42">
        <f t="shared" si="2"/>
        <v>2.7449196239005156</v>
      </c>
      <c r="E66" s="42" t="str">
        <f t="shared" si="3"/>
        <v/>
      </c>
      <c r="F66" s="42">
        <f t="shared" si="4"/>
        <v>3.3918128654970756</v>
      </c>
      <c r="G66" s="42">
        <f t="shared" si="5"/>
        <v>3.5426731078904989</v>
      </c>
      <c r="H66" s="42">
        <f t="shared" si="6"/>
        <v>3.2501889644746789</v>
      </c>
      <c r="I66" s="42" t="str">
        <f t="shared" si="7"/>
        <v/>
      </c>
      <c r="J66" s="42">
        <f t="shared" si="8"/>
        <v>3.2434544744040643</v>
      </c>
      <c r="K66" s="42">
        <f t="shared" si="9"/>
        <v>3.5031847133757963</v>
      </c>
      <c r="L66" s="42">
        <f t="shared" si="10"/>
        <v>2.9930928626247124</v>
      </c>
      <c r="M66" s="42" t="str">
        <f t="shared" si="11"/>
        <v/>
      </c>
      <c r="N66" s="42">
        <f t="shared" si="12"/>
        <v>2.5526197939991042</v>
      </c>
      <c r="O66" s="42">
        <f t="shared" si="13"/>
        <v>2.1435228331780056</v>
      </c>
      <c r="P66" s="42">
        <f t="shared" si="14"/>
        <v>2.9310344827586206</v>
      </c>
      <c r="Q66" s="42" t="str">
        <f t="shared" si="15"/>
        <v/>
      </c>
      <c r="R66" s="42">
        <f t="shared" si="16"/>
        <v>3.3412887828162292</v>
      </c>
      <c r="S66" s="42">
        <f t="shared" si="17"/>
        <v>3.4804753820033958</v>
      </c>
      <c r="T66" s="42">
        <f t="shared" si="18"/>
        <v>3.2185628742514969</v>
      </c>
      <c r="U66" s="42" t="str">
        <f t="shared" si="19"/>
        <v/>
      </c>
      <c r="V66" s="42">
        <f t="shared" si="20"/>
        <v>2.0184291355857833</v>
      </c>
      <c r="W66" s="42">
        <f t="shared" si="21"/>
        <v>2.4691358024691357</v>
      </c>
      <c r="X66" s="42">
        <f t="shared" si="22"/>
        <v>1.6313213703099509</v>
      </c>
      <c r="Y66" s="42" t="str">
        <f t="shared" si="23"/>
        <v/>
      </c>
      <c r="Z66" s="42">
        <f t="shared" si="24"/>
        <v>0.90293453724604955</v>
      </c>
      <c r="AA66" s="42">
        <f t="shared" si="25"/>
        <v>1.015228426395939</v>
      </c>
      <c r="AB66" s="42">
        <f t="shared" si="26"/>
        <v>0.81300813008130091</v>
      </c>
    </row>
    <row r="67" spans="1:28" x14ac:dyDescent="0.25">
      <c r="A67" s="1" t="s">
        <v>55</v>
      </c>
      <c r="B67" s="42">
        <f t="shared" si="0"/>
        <v>1.2245996501143859</v>
      </c>
      <c r="C67" s="42">
        <f t="shared" si="1"/>
        <v>1.9466073414905452</v>
      </c>
      <c r="D67" s="42">
        <f t="shared" si="2"/>
        <v>0.54758800521512385</v>
      </c>
      <c r="E67" s="42" t="str">
        <f t="shared" si="3"/>
        <v/>
      </c>
      <c r="F67" s="42">
        <f t="shared" si="4"/>
        <v>1.0717230008244023</v>
      </c>
      <c r="G67" s="42">
        <f t="shared" si="5"/>
        <v>1.8032786885245904</v>
      </c>
      <c r="H67" s="42">
        <f t="shared" si="6"/>
        <v>0.33167495854063017</v>
      </c>
      <c r="I67" s="42" t="str">
        <f t="shared" si="7"/>
        <v/>
      </c>
      <c r="J67" s="42">
        <f t="shared" si="8"/>
        <v>0.77720207253886009</v>
      </c>
      <c r="K67" s="42">
        <f t="shared" si="9"/>
        <v>0.83056478405315626</v>
      </c>
      <c r="L67" s="42">
        <f t="shared" si="10"/>
        <v>0.71942446043165476</v>
      </c>
      <c r="M67" s="42" t="str">
        <f t="shared" si="11"/>
        <v/>
      </c>
      <c r="N67" s="42">
        <f t="shared" si="12"/>
        <v>1.3215859030837005</v>
      </c>
      <c r="O67" s="42">
        <f t="shared" si="13"/>
        <v>2.037351443123939</v>
      </c>
      <c r="P67" s="42">
        <f t="shared" si="14"/>
        <v>0.5494505494505495</v>
      </c>
      <c r="Q67" s="42" t="str">
        <f t="shared" si="15"/>
        <v/>
      </c>
      <c r="R67" s="42">
        <f t="shared" si="16"/>
        <v>1.6630901287553648</v>
      </c>
      <c r="S67" s="42">
        <f t="shared" si="17"/>
        <v>3.3047735618115053</v>
      </c>
      <c r="T67" s="42">
        <f t="shared" si="18"/>
        <v>0.38204393505253104</v>
      </c>
      <c r="U67" s="42" t="str">
        <f t="shared" si="19"/>
        <v/>
      </c>
      <c r="V67" s="42">
        <f t="shared" si="20"/>
        <v>0.69735006973500702</v>
      </c>
      <c r="W67" s="42">
        <f t="shared" si="21"/>
        <v>0.8708272859216255</v>
      </c>
      <c r="X67" s="42">
        <f t="shared" si="22"/>
        <v>0.53691275167785235</v>
      </c>
      <c r="Y67" s="42" t="str">
        <f t="shared" si="23"/>
        <v/>
      </c>
      <c r="Z67" s="42">
        <f t="shared" si="24"/>
        <v>2.073365231259968</v>
      </c>
      <c r="AA67" s="42">
        <f t="shared" si="25"/>
        <v>3.1141868512110724</v>
      </c>
      <c r="AB67" s="42">
        <f t="shared" si="26"/>
        <v>1.1834319526627219</v>
      </c>
    </row>
    <row r="68" spans="1:28" x14ac:dyDescent="0.25">
      <c r="A68" s="1" t="s">
        <v>56</v>
      </c>
      <c r="B68" s="42">
        <f t="shared" si="0"/>
        <v>0.62761506276150625</v>
      </c>
      <c r="C68" s="42">
        <f t="shared" si="1"/>
        <v>0.74288072637226588</v>
      </c>
      <c r="D68" s="42">
        <f t="shared" si="2"/>
        <v>0.52003081664098616</v>
      </c>
      <c r="E68" s="42" t="str">
        <f t="shared" si="3"/>
        <v/>
      </c>
      <c r="F68" s="42">
        <f t="shared" si="4"/>
        <v>0.21739130434782608</v>
      </c>
      <c r="G68" s="42">
        <f t="shared" si="5"/>
        <v>0.32085561497326204</v>
      </c>
      <c r="H68" s="42">
        <f t="shared" si="6"/>
        <v>0.11049723756906078</v>
      </c>
      <c r="I68" s="42" t="str">
        <f t="shared" si="7"/>
        <v/>
      </c>
      <c r="J68" s="42">
        <f t="shared" si="8"/>
        <v>0.2701242571582928</v>
      </c>
      <c r="K68" s="42">
        <f t="shared" si="9"/>
        <v>0.42826552462526768</v>
      </c>
      <c r="L68" s="42">
        <f t="shared" si="10"/>
        <v>0.10905125408942204</v>
      </c>
      <c r="M68" s="42" t="str">
        <f t="shared" si="11"/>
        <v/>
      </c>
      <c r="N68" s="42">
        <f t="shared" si="12"/>
        <v>0.18587360594795538</v>
      </c>
      <c r="O68" s="42">
        <f t="shared" si="13"/>
        <v>0.12004801920768307</v>
      </c>
      <c r="P68" s="42">
        <f t="shared" si="14"/>
        <v>0.25608194622279129</v>
      </c>
      <c r="Q68" s="42" t="str">
        <f t="shared" si="15"/>
        <v/>
      </c>
      <c r="R68" s="42">
        <f t="shared" si="16"/>
        <v>0.49977283053157656</v>
      </c>
      <c r="S68" s="42">
        <f t="shared" si="17"/>
        <v>0.80240722166499501</v>
      </c>
      <c r="T68" s="42">
        <f t="shared" si="18"/>
        <v>0.24916943521594684</v>
      </c>
      <c r="U68" s="42" t="str">
        <f t="shared" si="19"/>
        <v/>
      </c>
      <c r="V68" s="42">
        <f t="shared" si="20"/>
        <v>1.8671059857221308</v>
      </c>
      <c r="W68" s="42">
        <f t="shared" si="21"/>
        <v>2.0190023752969122</v>
      </c>
      <c r="X68" s="42">
        <f t="shared" si="22"/>
        <v>1.7364657814096014</v>
      </c>
      <c r="Y68" s="42" t="str">
        <f t="shared" si="23"/>
        <v/>
      </c>
      <c r="Z68" s="42">
        <f t="shared" si="24"/>
        <v>0.8438818565400843</v>
      </c>
      <c r="AA68" s="42">
        <f t="shared" si="25"/>
        <v>0.98360655737704927</v>
      </c>
      <c r="AB68" s="42">
        <f t="shared" si="26"/>
        <v>0.73891625615763545</v>
      </c>
    </row>
    <row r="69" spans="1:28" x14ac:dyDescent="0.25">
      <c r="A69" s="1" t="s">
        <v>57</v>
      </c>
      <c r="B69" s="42">
        <f t="shared" si="0"/>
        <v>1.0477111540941328</v>
      </c>
      <c r="C69" s="42">
        <f t="shared" si="1"/>
        <v>1.1916264090177133</v>
      </c>
      <c r="D69" s="42">
        <f t="shared" si="2"/>
        <v>0.9035172636334301</v>
      </c>
      <c r="E69" s="42" t="str">
        <f t="shared" si="3"/>
        <v/>
      </c>
      <c r="F69" s="42">
        <f t="shared" si="4"/>
        <v>1.1996572407883461</v>
      </c>
      <c r="G69" s="42">
        <f t="shared" si="5"/>
        <v>1.6501650165016499</v>
      </c>
      <c r="H69" s="42">
        <f t="shared" si="6"/>
        <v>0.71301247771836007</v>
      </c>
      <c r="I69" s="42" t="str">
        <f t="shared" si="7"/>
        <v/>
      </c>
      <c r="J69" s="42">
        <f t="shared" si="8"/>
        <v>1.0204081632653061</v>
      </c>
      <c r="K69" s="42">
        <f t="shared" si="9"/>
        <v>1.5923566878980893</v>
      </c>
      <c r="L69" s="42">
        <f t="shared" si="10"/>
        <v>0.36496350364963503</v>
      </c>
      <c r="M69" s="42" t="str">
        <f t="shared" si="11"/>
        <v/>
      </c>
      <c r="N69" s="42">
        <f t="shared" si="12"/>
        <v>0.84112149532710279</v>
      </c>
      <c r="O69" s="42">
        <f t="shared" si="13"/>
        <v>1.098901098901099</v>
      </c>
      <c r="P69" s="42">
        <f t="shared" si="14"/>
        <v>0.5725190839694656</v>
      </c>
      <c r="Q69" s="42" t="str">
        <f t="shared" si="15"/>
        <v/>
      </c>
      <c r="R69" s="42">
        <f t="shared" si="16"/>
        <v>0.70532915360501569</v>
      </c>
      <c r="S69" s="42">
        <f t="shared" si="17"/>
        <v>1.0971786833855799</v>
      </c>
      <c r="T69" s="42">
        <f t="shared" si="18"/>
        <v>0.31347962382445138</v>
      </c>
      <c r="U69" s="42" t="str">
        <f t="shared" si="19"/>
        <v/>
      </c>
      <c r="V69" s="42">
        <f t="shared" si="20"/>
        <v>1.7241379310344827</v>
      </c>
      <c r="W69" s="42">
        <f t="shared" si="21"/>
        <v>0.72202166064981954</v>
      </c>
      <c r="X69" s="42">
        <f t="shared" si="22"/>
        <v>2.5602409638554215</v>
      </c>
      <c r="Y69" s="42" t="str">
        <f t="shared" si="23"/>
        <v/>
      </c>
      <c r="Z69" s="42">
        <f t="shared" si="24"/>
        <v>0</v>
      </c>
      <c r="AA69" s="42">
        <f t="shared" si="25"/>
        <v>0</v>
      </c>
      <c r="AB69" s="42">
        <f t="shared" si="26"/>
        <v>0</v>
      </c>
    </row>
    <row r="70" spans="1:28" x14ac:dyDescent="0.25">
      <c r="A70" s="1" t="s">
        <v>58</v>
      </c>
      <c r="B70" s="42">
        <f t="shared" si="0"/>
        <v>1.3197070894021083</v>
      </c>
      <c r="C70" s="42">
        <f t="shared" si="1"/>
        <v>1.5081020375421146</v>
      </c>
      <c r="D70" s="42">
        <f t="shared" si="2"/>
        <v>1.130125928317727</v>
      </c>
      <c r="E70" s="42" t="str">
        <f t="shared" si="3"/>
        <v/>
      </c>
      <c r="F70" s="42">
        <f t="shared" si="4"/>
        <v>1.0372646945831734</v>
      </c>
      <c r="G70" s="42">
        <f t="shared" si="5"/>
        <v>1.3740458015267176</v>
      </c>
      <c r="H70" s="42">
        <f t="shared" si="6"/>
        <v>0.6960556844547563</v>
      </c>
      <c r="I70" s="42" t="str">
        <f t="shared" si="7"/>
        <v/>
      </c>
      <c r="J70" s="42">
        <f t="shared" si="8"/>
        <v>1.0416666666666665</v>
      </c>
      <c r="K70" s="42">
        <f t="shared" si="9"/>
        <v>1.036682615629984</v>
      </c>
      <c r="L70" s="42">
        <f t="shared" si="10"/>
        <v>1.0471204188481675</v>
      </c>
      <c r="M70" s="42" t="str">
        <f t="shared" si="11"/>
        <v/>
      </c>
      <c r="N70" s="42">
        <f t="shared" si="12"/>
        <v>1.1576135351736421</v>
      </c>
      <c r="O70" s="42">
        <f t="shared" si="13"/>
        <v>1.3250883392226149</v>
      </c>
      <c r="P70" s="42">
        <f t="shared" si="14"/>
        <v>0.9874326750448833</v>
      </c>
      <c r="Q70" s="42" t="str">
        <f t="shared" si="15"/>
        <v/>
      </c>
      <c r="R70" s="42">
        <f t="shared" si="16"/>
        <v>2.5756336876533115</v>
      </c>
      <c r="S70" s="42">
        <f t="shared" si="17"/>
        <v>3.1561461794019934</v>
      </c>
      <c r="T70" s="42">
        <f t="shared" si="18"/>
        <v>2.0128824476650564</v>
      </c>
      <c r="U70" s="42" t="str">
        <f t="shared" si="19"/>
        <v/>
      </c>
      <c r="V70" s="42">
        <f t="shared" si="20"/>
        <v>0.97955706984667812</v>
      </c>
      <c r="W70" s="42">
        <f t="shared" si="21"/>
        <v>0.86880973066898359</v>
      </c>
      <c r="X70" s="42">
        <f t="shared" si="22"/>
        <v>1.086048454469507</v>
      </c>
      <c r="Y70" s="42" t="str">
        <f t="shared" si="23"/>
        <v/>
      </c>
      <c r="Z70" s="42">
        <f t="shared" si="24"/>
        <v>0</v>
      </c>
      <c r="AA70" s="42">
        <f t="shared" si="25"/>
        <v>0</v>
      </c>
      <c r="AB70" s="42">
        <f t="shared" si="26"/>
        <v>0</v>
      </c>
    </row>
    <row r="71" spans="1:28" x14ac:dyDescent="0.25">
      <c r="A71" s="1" t="s">
        <v>59</v>
      </c>
      <c r="B71" s="42">
        <f t="shared" si="0"/>
        <v>2.1384318166677767</v>
      </c>
      <c r="C71" s="42">
        <f t="shared" si="1"/>
        <v>2.5017277125086386</v>
      </c>
      <c r="D71" s="42">
        <f t="shared" si="2"/>
        <v>1.8004115226337449</v>
      </c>
      <c r="E71" s="42" t="str">
        <f t="shared" si="3"/>
        <v/>
      </c>
      <c r="F71" s="42">
        <f t="shared" si="4"/>
        <v>2.9878971255673221</v>
      </c>
      <c r="G71" s="42">
        <f t="shared" si="5"/>
        <v>3.8607115821347469</v>
      </c>
      <c r="H71" s="42">
        <f t="shared" si="6"/>
        <v>2.1164021164021163</v>
      </c>
      <c r="I71" s="42" t="str">
        <f t="shared" si="7"/>
        <v/>
      </c>
      <c r="J71" s="42">
        <f t="shared" si="8"/>
        <v>2.0997375328083989</v>
      </c>
      <c r="K71" s="42">
        <f t="shared" si="9"/>
        <v>2.3512123438648049</v>
      </c>
      <c r="L71" s="42">
        <f t="shared" si="10"/>
        <v>1.8376722817764166</v>
      </c>
      <c r="M71" s="42" t="str">
        <f t="shared" si="11"/>
        <v/>
      </c>
      <c r="N71" s="42">
        <f t="shared" si="12"/>
        <v>1.834862385321101</v>
      </c>
      <c r="O71" s="42">
        <f t="shared" si="13"/>
        <v>2.2399999999999998</v>
      </c>
      <c r="P71" s="42">
        <f t="shared" si="14"/>
        <v>1.4641288433382138</v>
      </c>
      <c r="Q71" s="42" t="str">
        <f t="shared" si="15"/>
        <v/>
      </c>
      <c r="R71" s="42">
        <f t="shared" si="16"/>
        <v>2.3708206686930091</v>
      </c>
      <c r="S71" s="42">
        <f t="shared" si="17"/>
        <v>2.749360613810742</v>
      </c>
      <c r="T71" s="42">
        <f t="shared" si="18"/>
        <v>2.0278099652375436</v>
      </c>
      <c r="U71" s="42" t="str">
        <f t="shared" si="19"/>
        <v/>
      </c>
      <c r="V71" s="42">
        <f t="shared" si="20"/>
        <v>1.9939168638053395</v>
      </c>
      <c r="W71" s="42">
        <f t="shared" si="21"/>
        <v>1.948051948051948</v>
      </c>
      <c r="X71" s="42">
        <f t="shared" si="22"/>
        <v>2.0343293070565798</v>
      </c>
      <c r="Y71" s="42" t="str">
        <f t="shared" si="23"/>
        <v/>
      </c>
      <c r="Z71" s="42">
        <f t="shared" si="24"/>
        <v>0.11976047904191617</v>
      </c>
      <c r="AA71" s="42">
        <f t="shared" si="25"/>
        <v>0</v>
      </c>
      <c r="AB71" s="42">
        <f t="shared" si="26"/>
        <v>0.2074688796680498</v>
      </c>
    </row>
    <row r="72" spans="1:28" x14ac:dyDescent="0.25">
      <c r="A72" s="1" t="s">
        <v>60</v>
      </c>
      <c r="B72" s="42">
        <f t="shared" si="0"/>
        <v>3.6544850498338874</v>
      </c>
      <c r="C72" s="42">
        <f t="shared" si="1"/>
        <v>4.892745239816823</v>
      </c>
      <c r="D72" s="42">
        <f t="shared" si="2"/>
        <v>2.5327510917030569</v>
      </c>
      <c r="E72" s="42" t="str">
        <f t="shared" si="3"/>
        <v/>
      </c>
      <c r="F72" s="42">
        <f t="shared" si="4"/>
        <v>6.2905317769130997</v>
      </c>
      <c r="G72" s="42">
        <f t="shared" si="5"/>
        <v>7.4742268041237114</v>
      </c>
      <c r="H72" s="42">
        <f t="shared" si="6"/>
        <v>5.0913838120104433</v>
      </c>
      <c r="I72" s="42" t="str">
        <f t="shared" si="7"/>
        <v/>
      </c>
      <c r="J72" s="42">
        <f t="shared" si="8"/>
        <v>4.5061728395061724</v>
      </c>
      <c r="K72" s="42">
        <f t="shared" si="9"/>
        <v>5.4744525547445262</v>
      </c>
      <c r="L72" s="42">
        <f t="shared" si="10"/>
        <v>3.5087719298245612</v>
      </c>
      <c r="M72" s="42" t="str">
        <f t="shared" si="11"/>
        <v/>
      </c>
      <c r="N72" s="42">
        <f t="shared" si="12"/>
        <v>4.1208791208791204</v>
      </c>
      <c r="O72" s="42">
        <f t="shared" si="13"/>
        <v>5.7991513437057991</v>
      </c>
      <c r="P72" s="42">
        <f t="shared" si="14"/>
        <v>2.5367156208277701</v>
      </c>
      <c r="Q72" s="42" t="str">
        <f t="shared" si="15"/>
        <v/>
      </c>
      <c r="R72" s="42">
        <f t="shared" si="16"/>
        <v>2.7176648213387016</v>
      </c>
      <c r="S72" s="42">
        <f t="shared" si="17"/>
        <v>4.0955631399317403</v>
      </c>
      <c r="T72" s="42">
        <f t="shared" si="18"/>
        <v>1.6245487364620936</v>
      </c>
      <c r="U72" s="42" t="str">
        <f t="shared" si="19"/>
        <v/>
      </c>
      <c r="V72" s="42">
        <f t="shared" si="20"/>
        <v>2.1304067140090379</v>
      </c>
      <c r="W72" s="42">
        <f t="shared" si="21"/>
        <v>3.0129124820659969</v>
      </c>
      <c r="X72" s="42">
        <f t="shared" si="22"/>
        <v>1.4084507042253522</v>
      </c>
      <c r="Y72" s="42" t="str">
        <f t="shared" si="23"/>
        <v/>
      </c>
      <c r="Z72" s="42">
        <f t="shared" si="24"/>
        <v>0.34782608695652173</v>
      </c>
      <c r="AA72" s="42">
        <f t="shared" si="25"/>
        <v>0.74626865671641784</v>
      </c>
      <c r="AB72" s="42">
        <f t="shared" si="26"/>
        <v>0</v>
      </c>
    </row>
    <row r="73" spans="1:28" x14ac:dyDescent="0.25">
      <c r="A73" s="1" t="s">
        <v>61</v>
      </c>
      <c r="B73" s="42">
        <f t="shared" si="0"/>
        <v>3.8990551369453419</v>
      </c>
      <c r="C73" s="42">
        <f t="shared" si="1"/>
        <v>4.6955245781364638</v>
      </c>
      <c r="D73" s="42">
        <f t="shared" si="2"/>
        <v>3.1367041198501875</v>
      </c>
      <c r="E73" s="42" t="str">
        <f t="shared" si="3"/>
        <v/>
      </c>
      <c r="F73" s="42">
        <f t="shared" si="4"/>
        <v>3.9150630391506307</v>
      </c>
      <c r="G73" s="42">
        <f t="shared" si="5"/>
        <v>3.8926174496644297</v>
      </c>
      <c r="H73" s="42">
        <f t="shared" si="6"/>
        <v>3.9370078740157481</v>
      </c>
      <c r="I73" s="42" t="str">
        <f t="shared" si="7"/>
        <v/>
      </c>
      <c r="J73" s="42">
        <f t="shared" si="8"/>
        <v>5.4909560723514206</v>
      </c>
      <c r="K73" s="42">
        <f t="shared" si="9"/>
        <v>6.8238213399503724</v>
      </c>
      <c r="L73" s="42">
        <f t="shared" si="10"/>
        <v>4.0431266846361185</v>
      </c>
      <c r="M73" s="42" t="str">
        <f t="shared" si="11"/>
        <v/>
      </c>
      <c r="N73" s="42">
        <f t="shared" si="12"/>
        <v>4.9113233287858122</v>
      </c>
      <c r="O73" s="42">
        <f t="shared" si="13"/>
        <v>5.7029177718832891</v>
      </c>
      <c r="P73" s="42">
        <f t="shared" si="14"/>
        <v>4.0730337078651688</v>
      </c>
      <c r="Q73" s="42" t="str">
        <f t="shared" si="15"/>
        <v/>
      </c>
      <c r="R73" s="42">
        <f t="shared" si="16"/>
        <v>4.222340994120791</v>
      </c>
      <c r="S73" s="42">
        <f t="shared" si="17"/>
        <v>4.8997772828507795</v>
      </c>
      <c r="T73" s="42">
        <f t="shared" si="18"/>
        <v>3.5971223021582732</v>
      </c>
      <c r="U73" s="42" t="str">
        <f t="shared" si="19"/>
        <v/>
      </c>
      <c r="V73" s="42">
        <f t="shared" si="20"/>
        <v>1.9230769230769231</v>
      </c>
      <c r="W73" s="42">
        <f t="shared" si="21"/>
        <v>2.8727770177838576</v>
      </c>
      <c r="X73" s="42">
        <f t="shared" si="22"/>
        <v>1.1350737797956867</v>
      </c>
      <c r="Y73" s="42" t="str">
        <f t="shared" si="23"/>
        <v/>
      </c>
      <c r="Z73" s="42">
        <f t="shared" si="24"/>
        <v>0</v>
      </c>
      <c r="AA73" s="42">
        <f t="shared" si="25"/>
        <v>0</v>
      </c>
      <c r="AB73" s="42">
        <f t="shared" si="26"/>
        <v>0</v>
      </c>
    </row>
    <row r="74" spans="1:28" x14ac:dyDescent="0.25">
      <c r="A74" s="1" t="s">
        <v>62</v>
      </c>
      <c r="B74" s="42">
        <f t="shared" si="0"/>
        <v>0.3696236559139785</v>
      </c>
      <c r="C74" s="42">
        <f t="shared" si="1"/>
        <v>0.41899441340782123</v>
      </c>
      <c r="D74" s="42">
        <f t="shared" si="2"/>
        <v>0.32383419689119169</v>
      </c>
      <c r="E74" s="42" t="str">
        <f t="shared" si="3"/>
        <v/>
      </c>
      <c r="F74" s="42">
        <f t="shared" si="4"/>
        <v>0.77220077220077221</v>
      </c>
      <c r="G74" s="42">
        <f t="shared" si="5"/>
        <v>1.1029411764705883</v>
      </c>
      <c r="H74" s="42">
        <f t="shared" si="6"/>
        <v>0.40650406504065045</v>
      </c>
      <c r="I74" s="42" t="str">
        <f t="shared" si="7"/>
        <v/>
      </c>
      <c r="J74" s="42">
        <f t="shared" si="8"/>
        <v>0.92592592592592582</v>
      </c>
      <c r="K74" s="42">
        <f t="shared" si="9"/>
        <v>1</v>
      </c>
      <c r="L74" s="42">
        <f t="shared" si="10"/>
        <v>0.83333333333333337</v>
      </c>
      <c r="M74" s="42" t="str">
        <f t="shared" si="11"/>
        <v/>
      </c>
      <c r="N74" s="42">
        <f t="shared" si="12"/>
        <v>0.23310023310023309</v>
      </c>
      <c r="O74" s="42">
        <f t="shared" si="13"/>
        <v>0</v>
      </c>
      <c r="P74" s="42">
        <f t="shared" si="14"/>
        <v>0.47619047619047622</v>
      </c>
      <c r="Q74" s="42" t="str">
        <f t="shared" si="15"/>
        <v/>
      </c>
      <c r="R74" s="42">
        <f t="shared" si="16"/>
        <v>0</v>
      </c>
      <c r="S74" s="42">
        <f t="shared" si="17"/>
        <v>0</v>
      </c>
      <c r="T74" s="42">
        <f t="shared" si="18"/>
        <v>0</v>
      </c>
      <c r="U74" s="42" t="str">
        <f t="shared" si="19"/>
        <v/>
      </c>
      <c r="V74" s="42">
        <f t="shared" si="20"/>
        <v>0</v>
      </c>
      <c r="W74" s="42">
        <f t="shared" si="21"/>
        <v>0</v>
      </c>
      <c r="X74" s="42">
        <f t="shared" si="22"/>
        <v>0</v>
      </c>
      <c r="Y74" s="42" t="str">
        <f t="shared" si="23"/>
        <v/>
      </c>
      <c r="Z74" s="42">
        <f t="shared" si="24"/>
        <v>0.42735042735042739</v>
      </c>
      <c r="AA74" s="42">
        <f t="shared" si="25"/>
        <v>0</v>
      </c>
      <c r="AB74" s="42">
        <f t="shared" si="26"/>
        <v>0.68965517241379315</v>
      </c>
    </row>
    <row r="75" spans="1:28" x14ac:dyDescent="0.25">
      <c r="A75" s="1" t="s">
        <v>63</v>
      </c>
      <c r="B75" s="42">
        <f t="shared" si="0"/>
        <v>0.88380179658070124</v>
      </c>
      <c r="C75" s="42">
        <f t="shared" si="1"/>
        <v>1.0359046565422909</v>
      </c>
      <c r="D75" s="42">
        <f t="shared" si="2"/>
        <v>0.74328718758710399</v>
      </c>
      <c r="E75" s="42" t="str">
        <f t="shared" si="3"/>
        <v/>
      </c>
      <c r="F75" s="42">
        <f t="shared" si="4"/>
        <v>1.2811037201281104</v>
      </c>
      <c r="G75" s="42">
        <f t="shared" si="5"/>
        <v>1.3915547024952015</v>
      </c>
      <c r="H75" s="42">
        <f t="shared" si="6"/>
        <v>1.1645569620253164</v>
      </c>
      <c r="I75" s="42" t="str">
        <f t="shared" si="7"/>
        <v/>
      </c>
      <c r="J75" s="42">
        <f t="shared" si="8"/>
        <v>0.77191235059760954</v>
      </c>
      <c r="K75" s="42">
        <f t="shared" si="9"/>
        <v>0.98328416912487704</v>
      </c>
      <c r="L75" s="42">
        <f t="shared" si="10"/>
        <v>0.55499495459132198</v>
      </c>
      <c r="M75" s="42" t="str">
        <f t="shared" si="11"/>
        <v/>
      </c>
      <c r="N75" s="42">
        <f t="shared" si="12"/>
        <v>0.97640358014646056</v>
      </c>
      <c r="O75" s="42">
        <f t="shared" si="13"/>
        <v>1.1462882096069871</v>
      </c>
      <c r="P75" s="42">
        <f t="shared" si="14"/>
        <v>0.80862533692722371</v>
      </c>
      <c r="Q75" s="42" t="str">
        <f t="shared" si="15"/>
        <v/>
      </c>
      <c r="R75" s="42">
        <f t="shared" si="16"/>
        <v>0.59213642823306489</v>
      </c>
      <c r="S75" s="42">
        <f t="shared" si="17"/>
        <v>0.80042689434364989</v>
      </c>
      <c r="T75" s="42">
        <f t="shared" si="18"/>
        <v>0.42589437819420783</v>
      </c>
      <c r="U75" s="42" t="str">
        <f t="shared" si="19"/>
        <v/>
      </c>
      <c r="V75" s="42">
        <f t="shared" si="20"/>
        <v>0.75012933264355919</v>
      </c>
      <c r="W75" s="42">
        <f t="shared" si="21"/>
        <v>0.85665334094802958</v>
      </c>
      <c r="X75" s="42">
        <f t="shared" si="22"/>
        <v>0.66193853427895977</v>
      </c>
      <c r="Y75" s="42" t="str">
        <f t="shared" si="23"/>
        <v/>
      </c>
      <c r="Z75" s="42">
        <f t="shared" si="24"/>
        <v>1.1682242990654206</v>
      </c>
      <c r="AA75" s="42">
        <f t="shared" si="25"/>
        <v>0.81521739130434778</v>
      </c>
      <c r="AB75" s="42">
        <f t="shared" si="26"/>
        <v>1.4344262295081966</v>
      </c>
    </row>
    <row r="76" spans="1:28" x14ac:dyDescent="0.25">
      <c r="A76" s="1" t="s">
        <v>64</v>
      </c>
      <c r="B76" s="42">
        <f t="shared" si="0"/>
        <v>2.1585179309954112</v>
      </c>
      <c r="C76" s="42">
        <f t="shared" si="1"/>
        <v>2.684641087682913</v>
      </c>
      <c r="D76" s="42">
        <f t="shared" si="2"/>
        <v>1.6495764600980831</v>
      </c>
      <c r="E76" s="42" t="str">
        <f t="shared" si="3"/>
        <v/>
      </c>
      <c r="F76" s="42">
        <f t="shared" si="4"/>
        <v>2.3908812899638585</v>
      </c>
      <c r="G76" s="42">
        <f t="shared" si="5"/>
        <v>3.2399780340472266</v>
      </c>
      <c r="H76" s="42">
        <f t="shared" si="6"/>
        <v>1.5202702702702704</v>
      </c>
      <c r="I76" s="42" t="str">
        <f t="shared" si="7"/>
        <v/>
      </c>
      <c r="J76" s="42">
        <f t="shared" si="8"/>
        <v>2.3150762281197066</v>
      </c>
      <c r="K76" s="42">
        <f t="shared" si="9"/>
        <v>2.7116768123962367</v>
      </c>
      <c r="L76" s="42">
        <f t="shared" si="10"/>
        <v>1.9020172910662825</v>
      </c>
      <c r="M76" s="42" t="str">
        <f t="shared" si="11"/>
        <v/>
      </c>
      <c r="N76" s="42">
        <f t="shared" si="12"/>
        <v>2.5024061597690084</v>
      </c>
      <c r="O76" s="42">
        <f t="shared" si="13"/>
        <v>3.2010243277848911</v>
      </c>
      <c r="P76" s="42">
        <f t="shared" si="14"/>
        <v>1.8006430868167203</v>
      </c>
      <c r="Q76" s="42" t="str">
        <f t="shared" si="15"/>
        <v/>
      </c>
      <c r="R76" s="42">
        <f t="shared" si="16"/>
        <v>2.0390580126364157</v>
      </c>
      <c r="S76" s="42">
        <f t="shared" si="17"/>
        <v>2.366504854368932</v>
      </c>
      <c r="T76" s="42">
        <f t="shared" si="18"/>
        <v>1.7448200654307526</v>
      </c>
      <c r="U76" s="42" t="str">
        <f t="shared" si="19"/>
        <v/>
      </c>
      <c r="V76" s="42">
        <f t="shared" si="20"/>
        <v>1.9035922628185449</v>
      </c>
      <c r="W76" s="42">
        <f t="shared" si="21"/>
        <v>2.2905759162303663</v>
      </c>
      <c r="X76" s="42">
        <f t="shared" si="22"/>
        <v>1.5615962984384038</v>
      </c>
      <c r="Y76" s="42" t="str">
        <f t="shared" si="23"/>
        <v/>
      </c>
      <c r="Z76" s="42">
        <f t="shared" si="24"/>
        <v>0.3048780487804878</v>
      </c>
      <c r="AA76" s="42">
        <f t="shared" si="25"/>
        <v>0.31948881789137379</v>
      </c>
      <c r="AB76" s="42">
        <f t="shared" si="26"/>
        <v>0.29154518950437319</v>
      </c>
    </row>
    <row r="77" spans="1:28" ht="13.5" thickBot="1" x14ac:dyDescent="0.3">
      <c r="A77" s="15" t="s">
        <v>65</v>
      </c>
      <c r="B77" s="73">
        <f t="shared" si="0"/>
        <v>0.22522522522522523</v>
      </c>
      <c r="C77" s="73">
        <f t="shared" si="1"/>
        <v>0.37926675094816686</v>
      </c>
      <c r="D77" s="73">
        <f t="shared" si="2"/>
        <v>6.5530799475753604E-2</v>
      </c>
      <c r="E77" s="73" t="str">
        <f t="shared" si="3"/>
        <v/>
      </c>
      <c r="F77" s="73">
        <f t="shared" si="4"/>
        <v>0.30303030303030304</v>
      </c>
      <c r="G77" s="73">
        <f t="shared" si="5"/>
        <v>0.63291139240506333</v>
      </c>
      <c r="H77" s="73">
        <f t="shared" si="6"/>
        <v>0</v>
      </c>
      <c r="I77" s="73" t="str">
        <f t="shared" si="7"/>
        <v/>
      </c>
      <c r="J77" s="73">
        <f t="shared" si="8"/>
        <v>0.42492917847025502</v>
      </c>
      <c r="K77" s="73">
        <f t="shared" si="9"/>
        <v>0.54347826086956519</v>
      </c>
      <c r="L77" s="73">
        <f t="shared" si="10"/>
        <v>0.29585798816568049</v>
      </c>
      <c r="M77" s="73" t="str">
        <f t="shared" si="11"/>
        <v/>
      </c>
      <c r="N77" s="73">
        <f t="shared" si="12"/>
        <v>0</v>
      </c>
      <c r="O77" s="73">
        <f t="shared" si="13"/>
        <v>0</v>
      </c>
      <c r="P77" s="73">
        <f t="shared" si="14"/>
        <v>0</v>
      </c>
      <c r="Q77" s="73" t="str">
        <f t="shared" si="15"/>
        <v/>
      </c>
      <c r="R77" s="73">
        <f t="shared" si="16"/>
        <v>0.3436426116838488</v>
      </c>
      <c r="S77" s="73">
        <f t="shared" si="17"/>
        <v>0.63694267515923575</v>
      </c>
      <c r="T77" s="73">
        <f t="shared" si="18"/>
        <v>0</v>
      </c>
      <c r="U77" s="73" t="str">
        <f t="shared" si="19"/>
        <v/>
      </c>
      <c r="V77" s="73">
        <f t="shared" si="20"/>
        <v>0</v>
      </c>
      <c r="W77" s="73">
        <f t="shared" si="21"/>
        <v>0</v>
      </c>
      <c r="X77" s="73">
        <f t="shared" si="22"/>
        <v>0</v>
      </c>
      <c r="Y77" s="73" t="str">
        <f t="shared" si="23"/>
        <v/>
      </c>
      <c r="Z77" s="73">
        <f t="shared" si="24"/>
        <v>0</v>
      </c>
      <c r="AA77" s="73">
        <f t="shared" si="25"/>
        <v>0</v>
      </c>
      <c r="AB77" s="73">
        <f t="shared" si="26"/>
        <v>0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42:AB42"/>
    <mergeCell ref="B46:D46"/>
    <mergeCell ref="F46:H46"/>
    <mergeCell ref="J46:L46"/>
    <mergeCell ref="N46:P46"/>
    <mergeCell ref="R46:T46"/>
    <mergeCell ref="V46:X46"/>
    <mergeCell ref="Z46:AB46"/>
    <mergeCell ref="A46:A47"/>
    <mergeCell ref="A43:AB43"/>
    <mergeCell ref="A44:AB44"/>
    <mergeCell ref="A45:AB45"/>
    <mergeCell ref="R6:T6"/>
    <mergeCell ref="V6:X6"/>
    <mergeCell ref="Z6:AB6"/>
    <mergeCell ref="A41:AB41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41" location="'CONTENIDO-INDICE'!D5" display="Indice"/>
    <hyperlink ref="AC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7" fitToHeight="0" orientation="landscape" r:id="rId1"/>
  <headerFooter alignWithMargins="0"/>
  <rowBreaks count="1" manualBreakCount="1">
    <brk id="40" max="2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78"/>
  <sheetViews>
    <sheetView showGridLines="0" zoomScaleNormal="100" workbookViewId="0">
      <selection activeCell="A3" sqref="A3:AB3"/>
    </sheetView>
  </sheetViews>
  <sheetFormatPr baseColWidth="10" defaultRowHeight="12.75" x14ac:dyDescent="0.25"/>
  <cols>
    <col min="1" max="1" width="16.140625" style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1.7109375" style="1" customWidth="1"/>
    <col min="6" max="6" width="6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6.57031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6.57031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6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1" width="11.42578125" style="1"/>
    <col min="32" max="32" width="11.42578125" style="1" customWidth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59" s="112" customFormat="1" ht="16.5" thickBot="1" x14ac:dyDescent="0.3">
      <c r="A1" s="240" t="s">
        <v>95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59" s="112" customFormat="1" ht="15.75" x14ac:dyDescent="0.25">
      <c r="A2" s="240" t="s">
        <v>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59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59" s="112" customFormat="1" ht="15.75" x14ac:dyDescent="0.25">
      <c r="A4" s="240" t="s">
        <v>96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59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59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</row>
    <row r="7" spans="1:59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59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 t="s">
        <v>31</v>
      </c>
      <c r="AH8" s="37" t="s">
        <v>120</v>
      </c>
      <c r="AI8" s="37" t="s">
        <v>121</v>
      </c>
      <c r="AJ8" s="37"/>
      <c r="AK8" s="37" t="s">
        <v>102</v>
      </c>
      <c r="AL8" s="37" t="s">
        <v>103</v>
      </c>
      <c r="AM8" s="37" t="s">
        <v>104</v>
      </c>
      <c r="AN8" s="37"/>
      <c r="AO8" s="37" t="s">
        <v>105</v>
      </c>
      <c r="AP8" s="37" t="s">
        <v>106</v>
      </c>
      <c r="AQ8" s="37" t="s">
        <v>107</v>
      </c>
      <c r="AR8" s="37"/>
      <c r="AS8" s="37" t="s">
        <v>108</v>
      </c>
      <c r="AT8" s="37" t="s">
        <v>109</v>
      </c>
      <c r="AU8" s="37" t="s">
        <v>110</v>
      </c>
      <c r="AV8" s="37"/>
      <c r="AW8" s="37" t="s">
        <v>111</v>
      </c>
      <c r="AX8" s="37" t="s">
        <v>112</v>
      </c>
      <c r="AY8" s="37" t="s">
        <v>113</v>
      </c>
      <c r="AZ8" s="37"/>
      <c r="BA8" s="37" t="s">
        <v>114</v>
      </c>
      <c r="BB8" s="37" t="s">
        <v>115</v>
      </c>
      <c r="BC8" s="37" t="s">
        <v>116</v>
      </c>
      <c r="BD8" s="37"/>
      <c r="BE8" s="37" t="s">
        <v>117</v>
      </c>
      <c r="BF8" s="37" t="s">
        <v>118</v>
      </c>
      <c r="BG8" s="37" t="s">
        <v>119</v>
      </c>
    </row>
    <row r="9" spans="1:59" s="6" customFormat="1" x14ac:dyDescent="0.25">
      <c r="A9" s="46" t="s">
        <v>9</v>
      </c>
      <c r="B9" s="59">
        <v>6992</v>
      </c>
      <c r="C9" s="59">
        <v>3991</v>
      </c>
      <c r="D9" s="59">
        <v>3001</v>
      </c>
      <c r="E9" s="59"/>
      <c r="F9" s="59">
        <v>1845</v>
      </c>
      <c r="G9" s="59">
        <v>1073</v>
      </c>
      <c r="H9" s="59">
        <v>772</v>
      </c>
      <c r="I9" s="59"/>
      <c r="J9" s="59">
        <v>1603</v>
      </c>
      <c r="K9" s="59">
        <v>899</v>
      </c>
      <c r="L9" s="59">
        <v>704</v>
      </c>
      <c r="M9" s="59"/>
      <c r="N9" s="59">
        <v>1356</v>
      </c>
      <c r="O9" s="59">
        <v>792</v>
      </c>
      <c r="P9" s="59">
        <v>564</v>
      </c>
      <c r="Q9" s="59"/>
      <c r="R9" s="59">
        <v>1304</v>
      </c>
      <c r="S9" s="59">
        <v>769</v>
      </c>
      <c r="T9" s="59">
        <v>535</v>
      </c>
      <c r="U9" s="59"/>
      <c r="V9" s="59">
        <v>813</v>
      </c>
      <c r="W9" s="59">
        <v>421</v>
      </c>
      <c r="X9" s="59">
        <v>392</v>
      </c>
      <c r="Y9" s="59"/>
      <c r="Z9" s="59">
        <v>71</v>
      </c>
      <c r="AA9" s="59">
        <v>37</v>
      </c>
      <c r="AB9" s="59">
        <v>34</v>
      </c>
      <c r="AG9" s="60">
        <v>371919</v>
      </c>
      <c r="AH9" s="60">
        <v>182247</v>
      </c>
      <c r="AI9" s="60">
        <v>189672</v>
      </c>
      <c r="AJ9" s="60"/>
      <c r="AK9" s="60">
        <v>70761</v>
      </c>
      <c r="AL9" s="60">
        <v>35681</v>
      </c>
      <c r="AM9" s="60">
        <v>35080</v>
      </c>
      <c r="AN9" s="60"/>
      <c r="AO9" s="60">
        <v>71795</v>
      </c>
      <c r="AP9" s="60">
        <v>36639</v>
      </c>
      <c r="AQ9" s="60">
        <v>35156</v>
      </c>
      <c r="AR9" s="60"/>
      <c r="AS9" s="60">
        <v>66131</v>
      </c>
      <c r="AT9" s="60">
        <v>33076</v>
      </c>
      <c r="AU9" s="60">
        <v>33055</v>
      </c>
      <c r="AV9" s="60"/>
      <c r="AW9" s="60">
        <v>75927</v>
      </c>
      <c r="AX9" s="60">
        <v>36034</v>
      </c>
      <c r="AY9" s="60">
        <v>39893</v>
      </c>
      <c r="AZ9" s="60"/>
      <c r="BA9" s="60">
        <v>68325</v>
      </c>
      <c r="BB9" s="60">
        <v>32432</v>
      </c>
      <c r="BC9" s="60">
        <v>35893</v>
      </c>
      <c r="BD9" s="60"/>
      <c r="BE9" s="60">
        <v>18980</v>
      </c>
      <c r="BF9" s="60">
        <v>8385</v>
      </c>
      <c r="BG9" s="60">
        <v>10595</v>
      </c>
    </row>
    <row r="10" spans="1:59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59" x14ac:dyDescent="0.25">
      <c r="A11" s="1" t="s">
        <v>39</v>
      </c>
      <c r="B11" s="50">
        <v>225</v>
      </c>
      <c r="C11" s="50">
        <v>122</v>
      </c>
      <c r="D11" s="50">
        <v>103</v>
      </c>
      <c r="E11" s="50"/>
      <c r="F11" s="50">
        <v>66</v>
      </c>
      <c r="G11" s="50">
        <v>30</v>
      </c>
      <c r="H11" s="61">
        <v>36</v>
      </c>
      <c r="I11" s="50"/>
      <c r="J11" s="50">
        <v>73</v>
      </c>
      <c r="K11" s="50">
        <v>35</v>
      </c>
      <c r="L11" s="61">
        <v>38</v>
      </c>
      <c r="M11" s="50"/>
      <c r="N11" s="50">
        <v>34</v>
      </c>
      <c r="O11" s="50">
        <v>19</v>
      </c>
      <c r="P11" s="61">
        <v>15</v>
      </c>
      <c r="Q11" s="50"/>
      <c r="R11" s="50">
        <v>35</v>
      </c>
      <c r="S11" s="50">
        <v>24</v>
      </c>
      <c r="T11" s="61">
        <v>11</v>
      </c>
      <c r="U11" s="50"/>
      <c r="V11" s="50">
        <v>15</v>
      </c>
      <c r="W11" s="50">
        <v>12</v>
      </c>
      <c r="X11" s="61">
        <v>3</v>
      </c>
      <c r="Y11" s="50"/>
      <c r="Z11" s="50">
        <v>2</v>
      </c>
      <c r="AA11" s="50">
        <v>2</v>
      </c>
      <c r="AB11" s="61">
        <v>0</v>
      </c>
      <c r="AG11" s="37">
        <v>18119</v>
      </c>
      <c r="AH11" s="37">
        <v>8999</v>
      </c>
      <c r="AI11" s="37">
        <v>9120</v>
      </c>
      <c r="AJ11" s="37"/>
      <c r="AK11" s="37">
        <v>3643</v>
      </c>
      <c r="AL11" s="37">
        <v>1835</v>
      </c>
      <c r="AM11" s="37">
        <v>1808</v>
      </c>
      <c r="AN11" s="37"/>
      <c r="AO11" s="37">
        <v>3657</v>
      </c>
      <c r="AP11" s="37">
        <v>1840</v>
      </c>
      <c r="AQ11" s="37">
        <v>1817</v>
      </c>
      <c r="AR11" s="37"/>
      <c r="AS11" s="37">
        <v>3205</v>
      </c>
      <c r="AT11" s="37">
        <v>1579</v>
      </c>
      <c r="AU11" s="37">
        <v>1626</v>
      </c>
      <c r="AV11" s="37"/>
      <c r="AW11" s="37">
        <v>3443</v>
      </c>
      <c r="AX11" s="37">
        <v>1728</v>
      </c>
      <c r="AY11" s="37">
        <v>1715</v>
      </c>
      <c r="AZ11" s="37"/>
      <c r="BA11" s="37">
        <v>3325</v>
      </c>
      <c r="BB11" s="37">
        <v>1633</v>
      </c>
      <c r="BC11" s="37">
        <v>1692</v>
      </c>
      <c r="BD11" s="37"/>
      <c r="BE11" s="37">
        <v>846</v>
      </c>
      <c r="BF11" s="37">
        <v>384</v>
      </c>
      <c r="BG11" s="37">
        <v>462</v>
      </c>
    </row>
    <row r="12" spans="1:59" x14ac:dyDescent="0.25">
      <c r="A12" s="1" t="s">
        <v>40</v>
      </c>
      <c r="B12" s="50">
        <v>436</v>
      </c>
      <c r="C12" s="50">
        <v>247</v>
      </c>
      <c r="D12" s="50">
        <v>189</v>
      </c>
      <c r="E12" s="50"/>
      <c r="F12" s="50">
        <v>126</v>
      </c>
      <c r="G12" s="50">
        <v>72</v>
      </c>
      <c r="H12" s="61">
        <v>54</v>
      </c>
      <c r="I12" s="50"/>
      <c r="J12" s="50">
        <v>124</v>
      </c>
      <c r="K12" s="50">
        <v>67</v>
      </c>
      <c r="L12" s="61">
        <v>57</v>
      </c>
      <c r="M12" s="50"/>
      <c r="N12" s="50">
        <v>83</v>
      </c>
      <c r="O12" s="50">
        <v>48</v>
      </c>
      <c r="P12" s="61">
        <v>35</v>
      </c>
      <c r="Q12" s="50"/>
      <c r="R12" s="50">
        <v>61</v>
      </c>
      <c r="S12" s="50">
        <v>41</v>
      </c>
      <c r="T12" s="61">
        <v>20</v>
      </c>
      <c r="U12" s="50"/>
      <c r="V12" s="50">
        <v>40</v>
      </c>
      <c r="W12" s="50">
        <v>18</v>
      </c>
      <c r="X12" s="61">
        <v>22</v>
      </c>
      <c r="Y12" s="50"/>
      <c r="Z12" s="50">
        <v>2</v>
      </c>
      <c r="AA12" s="50">
        <v>1</v>
      </c>
      <c r="AB12" s="61">
        <v>1</v>
      </c>
      <c r="AG12" s="37">
        <v>18574</v>
      </c>
      <c r="AH12" s="37">
        <v>9191</v>
      </c>
      <c r="AI12" s="37">
        <v>9383</v>
      </c>
      <c r="AJ12" s="37"/>
      <c r="AK12" s="37">
        <v>3678</v>
      </c>
      <c r="AL12" s="37">
        <v>1882</v>
      </c>
      <c r="AM12" s="37">
        <v>1796</v>
      </c>
      <c r="AN12" s="37"/>
      <c r="AO12" s="37">
        <v>3668</v>
      </c>
      <c r="AP12" s="37">
        <v>1882</v>
      </c>
      <c r="AQ12" s="37">
        <v>1786</v>
      </c>
      <c r="AR12" s="37"/>
      <c r="AS12" s="37">
        <v>3221</v>
      </c>
      <c r="AT12" s="37">
        <v>1646</v>
      </c>
      <c r="AU12" s="37">
        <v>1575</v>
      </c>
      <c r="AV12" s="37"/>
      <c r="AW12" s="37">
        <v>3704</v>
      </c>
      <c r="AX12" s="37">
        <v>1761</v>
      </c>
      <c r="AY12" s="37">
        <v>1943</v>
      </c>
      <c r="AZ12" s="37"/>
      <c r="BA12" s="37">
        <v>3500</v>
      </c>
      <c r="BB12" s="37">
        <v>1691</v>
      </c>
      <c r="BC12" s="37">
        <v>1809</v>
      </c>
      <c r="BD12" s="37"/>
      <c r="BE12" s="37">
        <v>803</v>
      </c>
      <c r="BF12" s="37">
        <v>329</v>
      </c>
      <c r="BG12" s="37">
        <v>474</v>
      </c>
    </row>
    <row r="13" spans="1:59" x14ac:dyDescent="0.25">
      <c r="A13" s="1" t="s">
        <v>41</v>
      </c>
      <c r="B13" s="50">
        <v>259</v>
      </c>
      <c r="C13" s="50">
        <v>161</v>
      </c>
      <c r="D13" s="50">
        <v>98</v>
      </c>
      <c r="E13" s="50"/>
      <c r="F13" s="50">
        <v>95</v>
      </c>
      <c r="G13" s="50">
        <v>59</v>
      </c>
      <c r="H13" s="61">
        <v>36</v>
      </c>
      <c r="I13" s="50"/>
      <c r="J13" s="50">
        <v>62</v>
      </c>
      <c r="K13" s="50">
        <v>38</v>
      </c>
      <c r="L13" s="61">
        <v>24</v>
      </c>
      <c r="M13" s="50"/>
      <c r="N13" s="50">
        <v>48</v>
      </c>
      <c r="O13" s="50">
        <v>30</v>
      </c>
      <c r="P13" s="61">
        <v>18</v>
      </c>
      <c r="Q13" s="50"/>
      <c r="R13" s="50">
        <v>40</v>
      </c>
      <c r="S13" s="50">
        <v>23</v>
      </c>
      <c r="T13" s="61">
        <v>17</v>
      </c>
      <c r="U13" s="50"/>
      <c r="V13" s="50">
        <v>14</v>
      </c>
      <c r="W13" s="50">
        <v>11</v>
      </c>
      <c r="X13" s="61">
        <v>3</v>
      </c>
      <c r="Y13" s="50"/>
      <c r="Z13" s="50">
        <v>0</v>
      </c>
      <c r="AA13" s="50">
        <v>0</v>
      </c>
      <c r="AB13" s="61">
        <v>0</v>
      </c>
      <c r="AG13" s="37">
        <v>14993</v>
      </c>
      <c r="AH13" s="37">
        <v>7318</v>
      </c>
      <c r="AI13" s="37">
        <v>7675</v>
      </c>
      <c r="AJ13" s="37"/>
      <c r="AK13" s="37">
        <v>3129</v>
      </c>
      <c r="AL13" s="37">
        <v>1627</v>
      </c>
      <c r="AM13" s="37">
        <v>1502</v>
      </c>
      <c r="AN13" s="37"/>
      <c r="AO13" s="37">
        <v>2960</v>
      </c>
      <c r="AP13" s="37">
        <v>1528</v>
      </c>
      <c r="AQ13" s="37">
        <v>1432</v>
      </c>
      <c r="AR13" s="37"/>
      <c r="AS13" s="37">
        <v>2739</v>
      </c>
      <c r="AT13" s="37">
        <v>1346</v>
      </c>
      <c r="AU13" s="37">
        <v>1393</v>
      </c>
      <c r="AV13" s="37"/>
      <c r="AW13" s="37">
        <v>2905</v>
      </c>
      <c r="AX13" s="37">
        <v>1329</v>
      </c>
      <c r="AY13" s="37">
        <v>1576</v>
      </c>
      <c r="AZ13" s="37"/>
      <c r="BA13" s="37">
        <v>2596</v>
      </c>
      <c r="BB13" s="37">
        <v>1229</v>
      </c>
      <c r="BC13" s="37">
        <v>1367</v>
      </c>
      <c r="BD13" s="37"/>
      <c r="BE13" s="37">
        <v>664</v>
      </c>
      <c r="BF13" s="37">
        <v>259</v>
      </c>
      <c r="BG13" s="37">
        <v>405</v>
      </c>
    </row>
    <row r="14" spans="1:59" x14ac:dyDescent="0.25">
      <c r="A14" s="1" t="s">
        <v>42</v>
      </c>
      <c r="B14" s="50">
        <v>373</v>
      </c>
      <c r="C14" s="50">
        <v>217</v>
      </c>
      <c r="D14" s="50">
        <v>156</v>
      </c>
      <c r="E14" s="50"/>
      <c r="F14" s="50">
        <v>135</v>
      </c>
      <c r="G14" s="50">
        <v>76</v>
      </c>
      <c r="H14" s="61">
        <v>59</v>
      </c>
      <c r="I14" s="50"/>
      <c r="J14" s="50">
        <v>69</v>
      </c>
      <c r="K14" s="50">
        <v>36</v>
      </c>
      <c r="L14" s="61">
        <v>33</v>
      </c>
      <c r="M14" s="50"/>
      <c r="N14" s="50">
        <v>70</v>
      </c>
      <c r="O14" s="50">
        <v>42</v>
      </c>
      <c r="P14" s="61">
        <v>28</v>
      </c>
      <c r="Q14" s="50"/>
      <c r="R14" s="50">
        <v>53</v>
      </c>
      <c r="S14" s="50">
        <v>35</v>
      </c>
      <c r="T14" s="61">
        <v>18</v>
      </c>
      <c r="U14" s="50"/>
      <c r="V14" s="50">
        <v>40</v>
      </c>
      <c r="W14" s="50">
        <v>25</v>
      </c>
      <c r="X14" s="61">
        <v>15</v>
      </c>
      <c r="Y14" s="50"/>
      <c r="Z14" s="50">
        <v>6</v>
      </c>
      <c r="AA14" s="50">
        <v>3</v>
      </c>
      <c r="AB14" s="61">
        <v>3</v>
      </c>
      <c r="AG14" s="37">
        <v>25012</v>
      </c>
      <c r="AH14" s="37">
        <v>12339</v>
      </c>
      <c r="AI14" s="37">
        <v>12673</v>
      </c>
      <c r="AJ14" s="37"/>
      <c r="AK14" s="37">
        <v>4403</v>
      </c>
      <c r="AL14" s="37">
        <v>2283</v>
      </c>
      <c r="AM14" s="37">
        <v>2120</v>
      </c>
      <c r="AN14" s="37"/>
      <c r="AO14" s="37">
        <v>4723</v>
      </c>
      <c r="AP14" s="37">
        <v>2392</v>
      </c>
      <c r="AQ14" s="37">
        <v>2331</v>
      </c>
      <c r="AR14" s="37"/>
      <c r="AS14" s="37">
        <v>4248</v>
      </c>
      <c r="AT14" s="37">
        <v>2177</v>
      </c>
      <c r="AU14" s="37">
        <v>2071</v>
      </c>
      <c r="AV14" s="37"/>
      <c r="AW14" s="37">
        <v>4898</v>
      </c>
      <c r="AX14" s="37">
        <v>2327</v>
      </c>
      <c r="AY14" s="37">
        <v>2571</v>
      </c>
      <c r="AZ14" s="37"/>
      <c r="BA14" s="37">
        <v>4671</v>
      </c>
      <c r="BB14" s="37">
        <v>2244</v>
      </c>
      <c r="BC14" s="37">
        <v>2427</v>
      </c>
      <c r="BD14" s="37"/>
      <c r="BE14" s="37">
        <v>2069</v>
      </c>
      <c r="BF14" s="37">
        <v>916</v>
      </c>
      <c r="BG14" s="37">
        <v>1153</v>
      </c>
    </row>
    <row r="15" spans="1:59" x14ac:dyDescent="0.25">
      <c r="A15" s="1" t="s">
        <v>43</v>
      </c>
      <c r="B15" s="50">
        <v>83</v>
      </c>
      <c r="C15" s="50">
        <v>51</v>
      </c>
      <c r="D15" s="50">
        <v>32</v>
      </c>
      <c r="E15" s="50"/>
      <c r="F15" s="50">
        <v>12</v>
      </c>
      <c r="G15" s="50">
        <v>9</v>
      </c>
      <c r="H15" s="61">
        <v>3</v>
      </c>
      <c r="I15" s="50"/>
      <c r="J15" s="50">
        <v>20</v>
      </c>
      <c r="K15" s="50">
        <v>14</v>
      </c>
      <c r="L15" s="61">
        <v>6</v>
      </c>
      <c r="M15" s="50"/>
      <c r="N15" s="50">
        <v>21</v>
      </c>
      <c r="O15" s="50">
        <v>13</v>
      </c>
      <c r="P15" s="61">
        <v>8</v>
      </c>
      <c r="Q15" s="50"/>
      <c r="R15" s="50">
        <v>15</v>
      </c>
      <c r="S15" s="50">
        <v>9</v>
      </c>
      <c r="T15" s="61">
        <v>6</v>
      </c>
      <c r="U15" s="50"/>
      <c r="V15" s="50">
        <v>15</v>
      </c>
      <c r="W15" s="50">
        <v>6</v>
      </c>
      <c r="X15" s="61">
        <v>9</v>
      </c>
      <c r="Y15" s="50"/>
      <c r="Z15" s="50">
        <v>0</v>
      </c>
      <c r="AA15" s="50">
        <v>0</v>
      </c>
      <c r="AB15" s="61">
        <v>0</v>
      </c>
      <c r="AG15" s="37">
        <v>6535</v>
      </c>
      <c r="AH15" s="37">
        <v>3325</v>
      </c>
      <c r="AI15" s="37">
        <v>3210</v>
      </c>
      <c r="AJ15" s="37"/>
      <c r="AK15" s="37">
        <v>1180</v>
      </c>
      <c r="AL15" s="37">
        <v>610</v>
      </c>
      <c r="AM15" s="37">
        <v>570</v>
      </c>
      <c r="AN15" s="37"/>
      <c r="AO15" s="37">
        <v>1132</v>
      </c>
      <c r="AP15" s="37">
        <v>590</v>
      </c>
      <c r="AQ15" s="37">
        <v>542</v>
      </c>
      <c r="AR15" s="37"/>
      <c r="AS15" s="37">
        <v>1156</v>
      </c>
      <c r="AT15" s="37">
        <v>592</v>
      </c>
      <c r="AU15" s="37">
        <v>564</v>
      </c>
      <c r="AV15" s="37"/>
      <c r="AW15" s="37">
        <v>1364</v>
      </c>
      <c r="AX15" s="37">
        <v>688</v>
      </c>
      <c r="AY15" s="37">
        <v>676</v>
      </c>
      <c r="AZ15" s="37"/>
      <c r="BA15" s="37">
        <v>1225</v>
      </c>
      <c r="BB15" s="37">
        <v>612</v>
      </c>
      <c r="BC15" s="37">
        <v>613</v>
      </c>
      <c r="BD15" s="37"/>
      <c r="BE15" s="37">
        <v>478</v>
      </c>
      <c r="BF15" s="37">
        <v>233</v>
      </c>
      <c r="BG15" s="37">
        <v>245</v>
      </c>
    </row>
    <row r="16" spans="1:59" x14ac:dyDescent="0.25">
      <c r="A16" s="1" t="s">
        <v>44</v>
      </c>
      <c r="B16" s="50">
        <v>579</v>
      </c>
      <c r="C16" s="50">
        <v>322</v>
      </c>
      <c r="D16" s="50">
        <v>257</v>
      </c>
      <c r="E16" s="50"/>
      <c r="F16" s="50">
        <v>104</v>
      </c>
      <c r="G16" s="50">
        <v>61</v>
      </c>
      <c r="H16" s="61">
        <v>43</v>
      </c>
      <c r="I16" s="50"/>
      <c r="J16" s="50">
        <v>130</v>
      </c>
      <c r="K16" s="50">
        <v>77</v>
      </c>
      <c r="L16" s="61">
        <v>53</v>
      </c>
      <c r="M16" s="50"/>
      <c r="N16" s="50">
        <v>110</v>
      </c>
      <c r="O16" s="50">
        <v>63</v>
      </c>
      <c r="P16" s="61">
        <v>47</v>
      </c>
      <c r="Q16" s="50"/>
      <c r="R16" s="50">
        <v>133</v>
      </c>
      <c r="S16" s="50">
        <v>72</v>
      </c>
      <c r="T16" s="61">
        <v>61</v>
      </c>
      <c r="U16" s="50"/>
      <c r="V16" s="50">
        <v>102</v>
      </c>
      <c r="W16" s="50">
        <v>49</v>
      </c>
      <c r="X16" s="61">
        <v>53</v>
      </c>
      <c r="Y16" s="50"/>
      <c r="Z16" s="50">
        <v>0</v>
      </c>
      <c r="AA16" s="50">
        <v>0</v>
      </c>
      <c r="AB16" s="61">
        <v>0</v>
      </c>
      <c r="AG16" s="37">
        <v>15478</v>
      </c>
      <c r="AH16" s="37">
        <v>7600</v>
      </c>
      <c r="AI16" s="37">
        <v>7878</v>
      </c>
      <c r="AJ16" s="37"/>
      <c r="AK16" s="37">
        <v>2637</v>
      </c>
      <c r="AL16" s="37">
        <v>1306</v>
      </c>
      <c r="AM16" s="37">
        <v>1331</v>
      </c>
      <c r="AN16" s="37"/>
      <c r="AO16" s="37">
        <v>2876</v>
      </c>
      <c r="AP16" s="37">
        <v>1479</v>
      </c>
      <c r="AQ16" s="37">
        <v>1397</v>
      </c>
      <c r="AR16" s="37"/>
      <c r="AS16" s="37">
        <v>2739</v>
      </c>
      <c r="AT16" s="37">
        <v>1359</v>
      </c>
      <c r="AU16" s="37">
        <v>1380</v>
      </c>
      <c r="AV16" s="37"/>
      <c r="AW16" s="37">
        <v>3313</v>
      </c>
      <c r="AX16" s="37">
        <v>1591</v>
      </c>
      <c r="AY16" s="37">
        <v>1722</v>
      </c>
      <c r="AZ16" s="37"/>
      <c r="BA16" s="37">
        <v>3127</v>
      </c>
      <c r="BB16" s="37">
        <v>1500</v>
      </c>
      <c r="BC16" s="37">
        <v>1627</v>
      </c>
      <c r="BD16" s="37"/>
      <c r="BE16" s="37">
        <v>786</v>
      </c>
      <c r="BF16" s="37">
        <v>365</v>
      </c>
      <c r="BG16" s="37">
        <v>421</v>
      </c>
    </row>
    <row r="17" spans="1:59" x14ac:dyDescent="0.25">
      <c r="A17" s="1" t="s">
        <v>45</v>
      </c>
      <c r="B17" s="50">
        <v>17</v>
      </c>
      <c r="C17" s="50">
        <v>10</v>
      </c>
      <c r="D17" s="50">
        <v>7</v>
      </c>
      <c r="E17" s="50"/>
      <c r="F17" s="50">
        <v>2</v>
      </c>
      <c r="G17" s="50">
        <v>1</v>
      </c>
      <c r="H17" s="61">
        <v>1</v>
      </c>
      <c r="I17" s="50"/>
      <c r="J17" s="50">
        <v>2</v>
      </c>
      <c r="K17" s="50">
        <v>2</v>
      </c>
      <c r="L17" s="61">
        <v>0</v>
      </c>
      <c r="M17" s="50"/>
      <c r="N17" s="50">
        <v>2</v>
      </c>
      <c r="O17" s="50">
        <v>2</v>
      </c>
      <c r="P17" s="61">
        <v>0</v>
      </c>
      <c r="Q17" s="50"/>
      <c r="R17" s="50">
        <v>5</v>
      </c>
      <c r="S17" s="50">
        <v>2</v>
      </c>
      <c r="T17" s="61">
        <v>3</v>
      </c>
      <c r="U17" s="50"/>
      <c r="V17" s="50">
        <v>2</v>
      </c>
      <c r="W17" s="50">
        <v>1</v>
      </c>
      <c r="X17" s="61">
        <v>1</v>
      </c>
      <c r="Y17" s="50"/>
      <c r="Z17" s="50">
        <v>4</v>
      </c>
      <c r="AA17" s="50">
        <v>2</v>
      </c>
      <c r="AB17" s="61">
        <v>2</v>
      </c>
      <c r="AG17" s="37">
        <v>3095</v>
      </c>
      <c r="AH17" s="37">
        <v>1501</v>
      </c>
      <c r="AI17" s="37">
        <v>1594</v>
      </c>
      <c r="AJ17" s="37"/>
      <c r="AK17" s="37">
        <v>518</v>
      </c>
      <c r="AL17" s="37">
        <v>255</v>
      </c>
      <c r="AM17" s="37">
        <v>263</v>
      </c>
      <c r="AN17" s="37"/>
      <c r="AO17" s="37">
        <v>511</v>
      </c>
      <c r="AP17" s="37">
        <v>296</v>
      </c>
      <c r="AQ17" s="37">
        <v>215</v>
      </c>
      <c r="AR17" s="37"/>
      <c r="AS17" s="37">
        <v>537</v>
      </c>
      <c r="AT17" s="37">
        <v>270</v>
      </c>
      <c r="AU17" s="37">
        <v>267</v>
      </c>
      <c r="AV17" s="37"/>
      <c r="AW17" s="37">
        <v>652</v>
      </c>
      <c r="AX17" s="37">
        <v>291</v>
      </c>
      <c r="AY17" s="37">
        <v>361</v>
      </c>
      <c r="AZ17" s="37"/>
      <c r="BA17" s="37">
        <v>629</v>
      </c>
      <c r="BB17" s="37">
        <v>287</v>
      </c>
      <c r="BC17" s="37">
        <v>342</v>
      </c>
      <c r="BD17" s="37"/>
      <c r="BE17" s="37">
        <v>248</v>
      </c>
      <c r="BF17" s="37">
        <v>102</v>
      </c>
      <c r="BG17" s="37">
        <v>146</v>
      </c>
    </row>
    <row r="18" spans="1:59" x14ac:dyDescent="0.25">
      <c r="A18" s="1" t="s">
        <v>46</v>
      </c>
      <c r="B18" s="50">
        <v>712</v>
      </c>
      <c r="C18" s="50">
        <v>393</v>
      </c>
      <c r="D18" s="50">
        <v>319</v>
      </c>
      <c r="E18" s="50"/>
      <c r="F18" s="50">
        <v>239</v>
      </c>
      <c r="G18" s="50">
        <v>129</v>
      </c>
      <c r="H18" s="61">
        <v>110</v>
      </c>
      <c r="I18" s="50"/>
      <c r="J18" s="50">
        <v>173</v>
      </c>
      <c r="K18" s="50">
        <v>94</v>
      </c>
      <c r="L18" s="61">
        <v>79</v>
      </c>
      <c r="M18" s="50"/>
      <c r="N18" s="50">
        <v>132</v>
      </c>
      <c r="O18" s="50">
        <v>77</v>
      </c>
      <c r="P18" s="61">
        <v>55</v>
      </c>
      <c r="Q18" s="50"/>
      <c r="R18" s="50">
        <v>114</v>
      </c>
      <c r="S18" s="50">
        <v>62</v>
      </c>
      <c r="T18" s="61">
        <v>52</v>
      </c>
      <c r="U18" s="50"/>
      <c r="V18" s="50">
        <v>53</v>
      </c>
      <c r="W18" s="50">
        <v>30</v>
      </c>
      <c r="X18" s="61">
        <v>23</v>
      </c>
      <c r="Y18" s="50"/>
      <c r="Z18" s="50">
        <v>1</v>
      </c>
      <c r="AA18" s="50">
        <v>1</v>
      </c>
      <c r="AB18" s="61">
        <v>0</v>
      </c>
      <c r="AG18" s="37">
        <v>34555</v>
      </c>
      <c r="AH18" s="37">
        <v>17079</v>
      </c>
      <c r="AI18" s="37">
        <v>17476</v>
      </c>
      <c r="AJ18" s="37"/>
      <c r="AK18" s="37">
        <v>6773</v>
      </c>
      <c r="AL18" s="37">
        <v>3421</v>
      </c>
      <c r="AM18" s="37">
        <v>3352</v>
      </c>
      <c r="AN18" s="37"/>
      <c r="AO18" s="37">
        <v>6711</v>
      </c>
      <c r="AP18" s="37">
        <v>3441</v>
      </c>
      <c r="AQ18" s="37">
        <v>3270</v>
      </c>
      <c r="AR18" s="37"/>
      <c r="AS18" s="37">
        <v>6273</v>
      </c>
      <c r="AT18" s="37">
        <v>3118</v>
      </c>
      <c r="AU18" s="37">
        <v>3155</v>
      </c>
      <c r="AV18" s="37"/>
      <c r="AW18" s="37">
        <v>6866</v>
      </c>
      <c r="AX18" s="37">
        <v>3308</v>
      </c>
      <c r="AY18" s="37">
        <v>3558</v>
      </c>
      <c r="AZ18" s="37"/>
      <c r="BA18" s="37">
        <v>6038</v>
      </c>
      <c r="BB18" s="37">
        <v>2916</v>
      </c>
      <c r="BC18" s="37">
        <v>3122</v>
      </c>
      <c r="BD18" s="37"/>
      <c r="BE18" s="37">
        <v>1894</v>
      </c>
      <c r="BF18" s="37">
        <v>875</v>
      </c>
      <c r="BG18" s="37">
        <v>1019</v>
      </c>
    </row>
    <row r="19" spans="1:59" x14ac:dyDescent="0.25">
      <c r="A19" s="1" t="s">
        <v>47</v>
      </c>
      <c r="B19" s="50">
        <v>430</v>
      </c>
      <c r="C19" s="50">
        <v>247</v>
      </c>
      <c r="D19" s="50">
        <v>183</v>
      </c>
      <c r="E19" s="50"/>
      <c r="F19" s="50">
        <v>122</v>
      </c>
      <c r="G19" s="50">
        <v>67</v>
      </c>
      <c r="H19" s="61">
        <v>55</v>
      </c>
      <c r="I19" s="50"/>
      <c r="J19" s="50">
        <v>70</v>
      </c>
      <c r="K19" s="50">
        <v>45</v>
      </c>
      <c r="L19" s="61">
        <v>25</v>
      </c>
      <c r="M19" s="50"/>
      <c r="N19" s="50">
        <v>99</v>
      </c>
      <c r="O19" s="50">
        <v>64</v>
      </c>
      <c r="P19" s="61">
        <v>35</v>
      </c>
      <c r="Q19" s="50"/>
      <c r="R19" s="50">
        <v>97</v>
      </c>
      <c r="S19" s="50">
        <v>51</v>
      </c>
      <c r="T19" s="61">
        <v>46</v>
      </c>
      <c r="U19" s="50"/>
      <c r="V19" s="50">
        <v>42</v>
      </c>
      <c r="W19" s="50">
        <v>20</v>
      </c>
      <c r="X19" s="61">
        <v>22</v>
      </c>
      <c r="Y19" s="50"/>
      <c r="Z19" s="50">
        <v>0</v>
      </c>
      <c r="AA19" s="50">
        <v>0</v>
      </c>
      <c r="AB19" s="61">
        <v>0</v>
      </c>
      <c r="AG19" s="37">
        <v>16989</v>
      </c>
      <c r="AH19" s="37">
        <v>8468</v>
      </c>
      <c r="AI19" s="37">
        <v>8521</v>
      </c>
      <c r="AJ19" s="37"/>
      <c r="AK19" s="37">
        <v>3195</v>
      </c>
      <c r="AL19" s="37">
        <v>1617</v>
      </c>
      <c r="AM19" s="37">
        <v>1578</v>
      </c>
      <c r="AN19" s="37"/>
      <c r="AO19" s="37">
        <v>3282</v>
      </c>
      <c r="AP19" s="37">
        <v>1679</v>
      </c>
      <c r="AQ19" s="37">
        <v>1603</v>
      </c>
      <c r="AR19" s="37"/>
      <c r="AS19" s="37">
        <v>3163</v>
      </c>
      <c r="AT19" s="37">
        <v>1609</v>
      </c>
      <c r="AU19" s="37">
        <v>1554</v>
      </c>
      <c r="AV19" s="37"/>
      <c r="AW19" s="37">
        <v>3437</v>
      </c>
      <c r="AX19" s="37">
        <v>1674</v>
      </c>
      <c r="AY19" s="37">
        <v>1763</v>
      </c>
      <c r="AZ19" s="37"/>
      <c r="BA19" s="37">
        <v>3253</v>
      </c>
      <c r="BB19" s="37">
        <v>1584</v>
      </c>
      <c r="BC19" s="37">
        <v>1669</v>
      </c>
      <c r="BD19" s="37"/>
      <c r="BE19" s="37">
        <v>659</v>
      </c>
      <c r="BF19" s="37">
        <v>305</v>
      </c>
      <c r="BG19" s="37">
        <v>354</v>
      </c>
    </row>
    <row r="20" spans="1:59" x14ac:dyDescent="0.25">
      <c r="A20" s="1" t="s">
        <v>48</v>
      </c>
      <c r="B20" s="50">
        <v>159</v>
      </c>
      <c r="C20" s="50">
        <v>87</v>
      </c>
      <c r="D20" s="50">
        <v>72</v>
      </c>
      <c r="E20" s="50"/>
      <c r="F20" s="50">
        <v>50</v>
      </c>
      <c r="G20" s="50">
        <v>28</v>
      </c>
      <c r="H20" s="61">
        <v>22</v>
      </c>
      <c r="I20" s="50"/>
      <c r="J20" s="50">
        <v>43</v>
      </c>
      <c r="K20" s="50">
        <v>24</v>
      </c>
      <c r="L20" s="61">
        <v>19</v>
      </c>
      <c r="M20" s="50"/>
      <c r="N20" s="50">
        <v>23</v>
      </c>
      <c r="O20" s="50">
        <v>15</v>
      </c>
      <c r="P20" s="61">
        <v>8</v>
      </c>
      <c r="Q20" s="50"/>
      <c r="R20" s="50">
        <v>22</v>
      </c>
      <c r="S20" s="50">
        <v>13</v>
      </c>
      <c r="T20" s="61">
        <v>9</v>
      </c>
      <c r="U20" s="50"/>
      <c r="V20" s="50">
        <v>19</v>
      </c>
      <c r="W20" s="50">
        <v>6</v>
      </c>
      <c r="X20" s="61">
        <v>13</v>
      </c>
      <c r="Y20" s="50"/>
      <c r="Z20" s="50">
        <v>2</v>
      </c>
      <c r="AA20" s="50">
        <v>1</v>
      </c>
      <c r="AB20" s="61">
        <v>1</v>
      </c>
      <c r="AG20" s="37">
        <v>19589</v>
      </c>
      <c r="AH20" s="37">
        <v>9559</v>
      </c>
      <c r="AI20" s="37">
        <v>10030</v>
      </c>
      <c r="AJ20" s="37"/>
      <c r="AK20" s="37">
        <v>3891</v>
      </c>
      <c r="AL20" s="37">
        <v>1969</v>
      </c>
      <c r="AM20" s="37">
        <v>1922</v>
      </c>
      <c r="AN20" s="37"/>
      <c r="AO20" s="37">
        <v>3915</v>
      </c>
      <c r="AP20" s="37">
        <v>2021</v>
      </c>
      <c r="AQ20" s="37">
        <v>1894</v>
      </c>
      <c r="AR20" s="37"/>
      <c r="AS20" s="37">
        <v>3459</v>
      </c>
      <c r="AT20" s="37">
        <v>1709</v>
      </c>
      <c r="AU20" s="37">
        <v>1750</v>
      </c>
      <c r="AV20" s="37"/>
      <c r="AW20" s="37">
        <v>3955</v>
      </c>
      <c r="AX20" s="37">
        <v>1839</v>
      </c>
      <c r="AY20" s="37">
        <v>2116</v>
      </c>
      <c r="AZ20" s="37"/>
      <c r="BA20" s="37">
        <v>3201</v>
      </c>
      <c r="BB20" s="37">
        <v>1542</v>
      </c>
      <c r="BC20" s="37">
        <v>1659</v>
      </c>
      <c r="BD20" s="37"/>
      <c r="BE20" s="37">
        <v>1168</v>
      </c>
      <c r="BF20" s="37">
        <v>479</v>
      </c>
      <c r="BG20" s="37">
        <v>689</v>
      </c>
    </row>
    <row r="21" spans="1:59" x14ac:dyDescent="0.25">
      <c r="A21" s="1" t="s">
        <v>49</v>
      </c>
      <c r="B21" s="50">
        <v>26</v>
      </c>
      <c r="C21" s="50">
        <v>17</v>
      </c>
      <c r="D21" s="50">
        <v>9</v>
      </c>
      <c r="E21" s="50"/>
      <c r="F21" s="50">
        <v>8</v>
      </c>
      <c r="G21" s="50">
        <v>7</v>
      </c>
      <c r="H21" s="61">
        <v>1</v>
      </c>
      <c r="I21" s="50"/>
      <c r="J21" s="50">
        <v>3</v>
      </c>
      <c r="K21" s="50">
        <v>3</v>
      </c>
      <c r="L21" s="61">
        <v>0</v>
      </c>
      <c r="M21" s="50"/>
      <c r="N21" s="50">
        <v>4</v>
      </c>
      <c r="O21" s="50">
        <v>3</v>
      </c>
      <c r="P21" s="61">
        <v>1</v>
      </c>
      <c r="Q21" s="50"/>
      <c r="R21" s="50">
        <v>1</v>
      </c>
      <c r="S21" s="50">
        <v>1</v>
      </c>
      <c r="T21" s="61">
        <v>0</v>
      </c>
      <c r="U21" s="50"/>
      <c r="V21" s="50">
        <v>4</v>
      </c>
      <c r="W21" s="50">
        <v>1</v>
      </c>
      <c r="X21" s="61">
        <v>3</v>
      </c>
      <c r="Y21" s="50"/>
      <c r="Z21" s="50">
        <v>6</v>
      </c>
      <c r="AA21" s="50">
        <v>2</v>
      </c>
      <c r="AB21" s="61">
        <v>4</v>
      </c>
      <c r="AG21" s="37">
        <v>6315</v>
      </c>
      <c r="AH21" s="37">
        <v>3067</v>
      </c>
      <c r="AI21" s="37">
        <v>3248</v>
      </c>
      <c r="AJ21" s="37"/>
      <c r="AK21" s="37">
        <v>1373</v>
      </c>
      <c r="AL21" s="37">
        <v>678</v>
      </c>
      <c r="AM21" s="37">
        <v>695</v>
      </c>
      <c r="AN21" s="37"/>
      <c r="AO21" s="37">
        <v>1291</v>
      </c>
      <c r="AP21" s="37">
        <v>670</v>
      </c>
      <c r="AQ21" s="37">
        <v>621</v>
      </c>
      <c r="AR21" s="37"/>
      <c r="AS21" s="37">
        <v>1163</v>
      </c>
      <c r="AT21" s="37">
        <v>568</v>
      </c>
      <c r="AU21" s="37">
        <v>595</v>
      </c>
      <c r="AV21" s="37"/>
      <c r="AW21" s="37">
        <v>1172</v>
      </c>
      <c r="AX21" s="37">
        <v>540</v>
      </c>
      <c r="AY21" s="37">
        <v>632</v>
      </c>
      <c r="AZ21" s="37"/>
      <c r="BA21" s="37">
        <v>1092</v>
      </c>
      <c r="BB21" s="37">
        <v>513</v>
      </c>
      <c r="BC21" s="37">
        <v>579</v>
      </c>
      <c r="BD21" s="37"/>
      <c r="BE21" s="37">
        <v>224</v>
      </c>
      <c r="BF21" s="37">
        <v>98</v>
      </c>
      <c r="BG21" s="37">
        <v>126</v>
      </c>
    </row>
    <row r="22" spans="1:59" x14ac:dyDescent="0.25">
      <c r="A22" s="48" t="s">
        <v>50</v>
      </c>
      <c r="B22" s="50">
        <v>602</v>
      </c>
      <c r="C22" s="50">
        <v>338</v>
      </c>
      <c r="D22" s="50">
        <v>264</v>
      </c>
      <c r="E22" s="50"/>
      <c r="F22" s="50">
        <v>173</v>
      </c>
      <c r="G22" s="50">
        <v>95</v>
      </c>
      <c r="H22" s="61">
        <v>78</v>
      </c>
      <c r="I22" s="50"/>
      <c r="J22" s="50">
        <v>170</v>
      </c>
      <c r="K22" s="50">
        <v>95</v>
      </c>
      <c r="L22" s="61">
        <v>75</v>
      </c>
      <c r="M22" s="50"/>
      <c r="N22" s="50">
        <v>137</v>
      </c>
      <c r="O22" s="50">
        <v>69</v>
      </c>
      <c r="P22" s="61">
        <v>68</v>
      </c>
      <c r="Q22" s="50"/>
      <c r="R22" s="50">
        <v>79</v>
      </c>
      <c r="S22" s="50">
        <v>57</v>
      </c>
      <c r="T22" s="61">
        <v>22</v>
      </c>
      <c r="U22" s="50"/>
      <c r="V22" s="50">
        <v>35</v>
      </c>
      <c r="W22" s="50">
        <v>18</v>
      </c>
      <c r="X22" s="61">
        <v>17</v>
      </c>
      <c r="Y22" s="50"/>
      <c r="Z22" s="50">
        <v>8</v>
      </c>
      <c r="AA22" s="50">
        <v>4</v>
      </c>
      <c r="AB22" s="61">
        <v>4</v>
      </c>
      <c r="AG22" s="37">
        <v>30288</v>
      </c>
      <c r="AH22" s="37">
        <v>14792</v>
      </c>
      <c r="AI22" s="37">
        <v>15496</v>
      </c>
      <c r="AJ22" s="37"/>
      <c r="AK22" s="37">
        <v>5752</v>
      </c>
      <c r="AL22" s="37">
        <v>2852</v>
      </c>
      <c r="AM22" s="37">
        <v>2900</v>
      </c>
      <c r="AN22" s="37"/>
      <c r="AO22" s="37">
        <v>6139</v>
      </c>
      <c r="AP22" s="37">
        <v>3116</v>
      </c>
      <c r="AQ22" s="37">
        <v>3023</v>
      </c>
      <c r="AR22" s="37"/>
      <c r="AS22" s="37">
        <v>5765</v>
      </c>
      <c r="AT22" s="37">
        <v>2885</v>
      </c>
      <c r="AU22" s="37">
        <v>2880</v>
      </c>
      <c r="AV22" s="37"/>
      <c r="AW22" s="37">
        <v>5977</v>
      </c>
      <c r="AX22" s="37">
        <v>2885</v>
      </c>
      <c r="AY22" s="37">
        <v>3092</v>
      </c>
      <c r="AZ22" s="37"/>
      <c r="BA22" s="37">
        <v>5466</v>
      </c>
      <c r="BB22" s="37">
        <v>2540</v>
      </c>
      <c r="BC22" s="37">
        <v>2926</v>
      </c>
      <c r="BD22" s="37"/>
      <c r="BE22" s="37">
        <v>1189</v>
      </c>
      <c r="BF22" s="37">
        <v>514</v>
      </c>
      <c r="BG22" s="37">
        <v>675</v>
      </c>
    </row>
    <row r="23" spans="1:59" x14ac:dyDescent="0.25">
      <c r="A23" s="1" t="s">
        <v>51</v>
      </c>
      <c r="B23" s="50">
        <v>37</v>
      </c>
      <c r="C23" s="50">
        <v>24</v>
      </c>
      <c r="D23" s="50">
        <v>13</v>
      </c>
      <c r="E23" s="50"/>
      <c r="F23" s="50">
        <v>14</v>
      </c>
      <c r="G23" s="50">
        <v>9</v>
      </c>
      <c r="H23" s="61">
        <v>5</v>
      </c>
      <c r="I23" s="50"/>
      <c r="J23" s="50">
        <v>6</v>
      </c>
      <c r="K23" s="50">
        <v>5</v>
      </c>
      <c r="L23" s="61">
        <v>1</v>
      </c>
      <c r="M23" s="50"/>
      <c r="N23" s="50">
        <v>14</v>
      </c>
      <c r="O23" s="50">
        <v>8</v>
      </c>
      <c r="P23" s="61">
        <v>6</v>
      </c>
      <c r="Q23" s="50"/>
      <c r="R23" s="50">
        <v>2</v>
      </c>
      <c r="S23" s="50">
        <v>1</v>
      </c>
      <c r="T23" s="61">
        <v>1</v>
      </c>
      <c r="U23" s="50"/>
      <c r="V23" s="50">
        <v>1</v>
      </c>
      <c r="W23" s="50">
        <v>1</v>
      </c>
      <c r="X23" s="61">
        <v>0</v>
      </c>
      <c r="Y23" s="50"/>
      <c r="Z23" s="50">
        <v>0</v>
      </c>
      <c r="AA23" s="50">
        <v>0</v>
      </c>
      <c r="AB23" s="61">
        <v>0</v>
      </c>
      <c r="AG23" s="37">
        <v>8070</v>
      </c>
      <c r="AH23" s="37">
        <v>4013</v>
      </c>
      <c r="AI23" s="37">
        <v>4057</v>
      </c>
      <c r="AJ23" s="37"/>
      <c r="AK23" s="37">
        <v>1598</v>
      </c>
      <c r="AL23" s="37">
        <v>816</v>
      </c>
      <c r="AM23" s="37">
        <v>782</v>
      </c>
      <c r="AN23" s="37"/>
      <c r="AO23" s="37">
        <v>1634</v>
      </c>
      <c r="AP23" s="37">
        <v>804</v>
      </c>
      <c r="AQ23" s="37">
        <v>830</v>
      </c>
      <c r="AR23" s="37"/>
      <c r="AS23" s="37">
        <v>1455</v>
      </c>
      <c r="AT23" s="37">
        <v>735</v>
      </c>
      <c r="AU23" s="37">
        <v>720</v>
      </c>
      <c r="AV23" s="37"/>
      <c r="AW23" s="37">
        <v>1685</v>
      </c>
      <c r="AX23" s="37">
        <v>844</v>
      </c>
      <c r="AY23" s="37">
        <v>841</v>
      </c>
      <c r="AZ23" s="37"/>
      <c r="BA23" s="37">
        <v>1519</v>
      </c>
      <c r="BB23" s="37">
        <v>740</v>
      </c>
      <c r="BC23" s="37">
        <v>779</v>
      </c>
      <c r="BD23" s="37"/>
      <c r="BE23" s="37">
        <v>179</v>
      </c>
      <c r="BF23" s="37">
        <v>74</v>
      </c>
      <c r="BG23" s="37">
        <v>105</v>
      </c>
    </row>
    <row r="24" spans="1:59" x14ac:dyDescent="0.25">
      <c r="A24" s="1" t="s">
        <v>52</v>
      </c>
      <c r="B24" s="50">
        <v>488</v>
      </c>
      <c r="C24" s="50">
        <v>268</v>
      </c>
      <c r="D24" s="50">
        <v>220</v>
      </c>
      <c r="E24" s="50"/>
      <c r="F24" s="50">
        <v>136</v>
      </c>
      <c r="G24" s="50">
        <v>87</v>
      </c>
      <c r="H24" s="61">
        <v>49</v>
      </c>
      <c r="I24" s="50"/>
      <c r="J24" s="50">
        <v>121</v>
      </c>
      <c r="K24" s="50">
        <v>58</v>
      </c>
      <c r="L24" s="61">
        <v>63</v>
      </c>
      <c r="M24" s="50"/>
      <c r="N24" s="50">
        <v>114</v>
      </c>
      <c r="O24" s="50">
        <v>55</v>
      </c>
      <c r="P24" s="61">
        <v>59</v>
      </c>
      <c r="Q24" s="50"/>
      <c r="R24" s="50">
        <v>68</v>
      </c>
      <c r="S24" s="50">
        <v>46</v>
      </c>
      <c r="T24" s="61">
        <v>22</v>
      </c>
      <c r="U24" s="50"/>
      <c r="V24" s="50">
        <v>49</v>
      </c>
      <c r="W24" s="50">
        <v>22</v>
      </c>
      <c r="X24" s="61">
        <v>27</v>
      </c>
      <c r="Y24" s="50"/>
      <c r="Z24" s="50">
        <v>0</v>
      </c>
      <c r="AA24" s="50">
        <v>0</v>
      </c>
      <c r="AB24" s="61">
        <v>0</v>
      </c>
      <c r="AG24" s="37">
        <v>26585</v>
      </c>
      <c r="AH24" s="37">
        <v>12971</v>
      </c>
      <c r="AI24" s="37">
        <v>13614</v>
      </c>
      <c r="AJ24" s="37"/>
      <c r="AK24" s="37">
        <v>4691</v>
      </c>
      <c r="AL24" s="37">
        <v>2319</v>
      </c>
      <c r="AM24" s="37">
        <v>2372</v>
      </c>
      <c r="AN24" s="37"/>
      <c r="AO24" s="37">
        <v>5046</v>
      </c>
      <c r="AP24" s="37">
        <v>2528</v>
      </c>
      <c r="AQ24" s="37">
        <v>2518</v>
      </c>
      <c r="AR24" s="37"/>
      <c r="AS24" s="37">
        <v>4931</v>
      </c>
      <c r="AT24" s="37">
        <v>2454</v>
      </c>
      <c r="AU24" s="37">
        <v>2477</v>
      </c>
      <c r="AV24" s="37"/>
      <c r="AW24" s="37">
        <v>5420</v>
      </c>
      <c r="AX24" s="37">
        <v>2606</v>
      </c>
      <c r="AY24" s="37">
        <v>2814</v>
      </c>
      <c r="AZ24" s="37"/>
      <c r="BA24" s="37">
        <v>4957</v>
      </c>
      <c r="BB24" s="37">
        <v>2388</v>
      </c>
      <c r="BC24" s="37">
        <v>2569</v>
      </c>
      <c r="BD24" s="37"/>
      <c r="BE24" s="37">
        <v>1540</v>
      </c>
      <c r="BF24" s="37">
        <v>676</v>
      </c>
      <c r="BG24" s="37">
        <v>864</v>
      </c>
    </row>
    <row r="25" spans="1:59" x14ac:dyDescent="0.25">
      <c r="A25" s="1" t="s">
        <v>53</v>
      </c>
      <c r="B25" s="50">
        <v>277</v>
      </c>
      <c r="C25" s="50">
        <v>149</v>
      </c>
      <c r="D25" s="50">
        <v>128</v>
      </c>
      <c r="E25" s="50"/>
      <c r="F25" s="50">
        <v>41</v>
      </c>
      <c r="G25" s="50">
        <v>28</v>
      </c>
      <c r="H25" s="61">
        <v>13</v>
      </c>
      <c r="I25" s="50"/>
      <c r="J25" s="50">
        <v>68</v>
      </c>
      <c r="K25" s="50">
        <v>24</v>
      </c>
      <c r="L25" s="61">
        <v>44</v>
      </c>
      <c r="M25" s="50"/>
      <c r="N25" s="50">
        <v>60</v>
      </c>
      <c r="O25" s="50">
        <v>44</v>
      </c>
      <c r="P25" s="61">
        <v>16</v>
      </c>
      <c r="Q25" s="50"/>
      <c r="R25" s="50">
        <v>72</v>
      </c>
      <c r="S25" s="50">
        <v>32</v>
      </c>
      <c r="T25" s="61">
        <v>40</v>
      </c>
      <c r="U25" s="50"/>
      <c r="V25" s="50">
        <v>35</v>
      </c>
      <c r="W25" s="50">
        <v>20</v>
      </c>
      <c r="X25" s="61">
        <v>15</v>
      </c>
      <c r="Y25" s="50"/>
      <c r="Z25" s="50">
        <v>1</v>
      </c>
      <c r="AA25" s="50">
        <v>1</v>
      </c>
      <c r="AB25" s="61">
        <v>0</v>
      </c>
      <c r="AG25" s="37">
        <v>7137</v>
      </c>
      <c r="AH25" s="37">
        <v>3378</v>
      </c>
      <c r="AI25" s="37">
        <v>3759</v>
      </c>
      <c r="AJ25" s="37"/>
      <c r="AK25" s="37">
        <v>1426</v>
      </c>
      <c r="AL25" s="37">
        <v>672</v>
      </c>
      <c r="AM25" s="37">
        <v>754</v>
      </c>
      <c r="AN25" s="37"/>
      <c r="AO25" s="37">
        <v>1425</v>
      </c>
      <c r="AP25" s="37">
        <v>681</v>
      </c>
      <c r="AQ25" s="37">
        <v>744</v>
      </c>
      <c r="AR25" s="37"/>
      <c r="AS25" s="37">
        <v>1354</v>
      </c>
      <c r="AT25" s="37">
        <v>663</v>
      </c>
      <c r="AU25" s="37">
        <v>691</v>
      </c>
      <c r="AV25" s="37"/>
      <c r="AW25" s="37">
        <v>1480</v>
      </c>
      <c r="AX25" s="37">
        <v>678</v>
      </c>
      <c r="AY25" s="37">
        <v>802</v>
      </c>
      <c r="AZ25" s="37"/>
      <c r="BA25" s="37">
        <v>1302</v>
      </c>
      <c r="BB25" s="37">
        <v>620</v>
      </c>
      <c r="BC25" s="37">
        <v>682</v>
      </c>
      <c r="BD25" s="37"/>
      <c r="BE25" s="37">
        <v>150</v>
      </c>
      <c r="BF25" s="37">
        <v>64</v>
      </c>
      <c r="BG25" s="37">
        <v>86</v>
      </c>
    </row>
    <row r="26" spans="1:59" x14ac:dyDescent="0.25">
      <c r="A26" s="1" t="s">
        <v>54</v>
      </c>
      <c r="B26" s="50">
        <v>361</v>
      </c>
      <c r="C26" s="50">
        <v>180</v>
      </c>
      <c r="D26" s="50">
        <v>181</v>
      </c>
      <c r="E26" s="50"/>
      <c r="F26" s="50">
        <v>87</v>
      </c>
      <c r="G26" s="50">
        <v>44</v>
      </c>
      <c r="H26" s="61">
        <v>43</v>
      </c>
      <c r="I26" s="50"/>
      <c r="J26" s="50">
        <v>83</v>
      </c>
      <c r="K26" s="50">
        <v>44</v>
      </c>
      <c r="L26" s="61">
        <v>39</v>
      </c>
      <c r="M26" s="50"/>
      <c r="N26" s="50">
        <v>57</v>
      </c>
      <c r="O26" s="50">
        <v>23</v>
      </c>
      <c r="P26" s="61">
        <v>34</v>
      </c>
      <c r="Q26" s="50"/>
      <c r="R26" s="50">
        <v>84</v>
      </c>
      <c r="S26" s="50">
        <v>41</v>
      </c>
      <c r="T26" s="61">
        <v>43</v>
      </c>
      <c r="U26" s="50"/>
      <c r="V26" s="50">
        <v>46</v>
      </c>
      <c r="W26" s="50">
        <v>26</v>
      </c>
      <c r="X26" s="61">
        <v>20</v>
      </c>
      <c r="Y26" s="50"/>
      <c r="Z26" s="50">
        <v>4</v>
      </c>
      <c r="AA26" s="50">
        <v>2</v>
      </c>
      <c r="AB26" s="61">
        <v>2</v>
      </c>
      <c r="AG26" s="37">
        <v>11907</v>
      </c>
      <c r="AH26" s="37">
        <v>5658</v>
      </c>
      <c r="AI26" s="37">
        <v>6249</v>
      </c>
      <c r="AJ26" s="37"/>
      <c r="AK26" s="37">
        <v>2435</v>
      </c>
      <c r="AL26" s="37">
        <v>1177</v>
      </c>
      <c r="AM26" s="37">
        <v>1258</v>
      </c>
      <c r="AN26" s="37"/>
      <c r="AO26" s="37">
        <v>2414</v>
      </c>
      <c r="AP26" s="37">
        <v>1181</v>
      </c>
      <c r="AQ26" s="37">
        <v>1233</v>
      </c>
      <c r="AR26" s="37"/>
      <c r="AS26" s="37">
        <v>2095</v>
      </c>
      <c r="AT26" s="37">
        <v>1012</v>
      </c>
      <c r="AU26" s="37">
        <v>1083</v>
      </c>
      <c r="AV26" s="37"/>
      <c r="AW26" s="37">
        <v>2374</v>
      </c>
      <c r="AX26" s="37">
        <v>1117</v>
      </c>
      <c r="AY26" s="37">
        <v>1257</v>
      </c>
      <c r="AZ26" s="37"/>
      <c r="BA26" s="37">
        <v>2146</v>
      </c>
      <c r="BB26" s="37">
        <v>974</v>
      </c>
      <c r="BC26" s="37">
        <v>1172</v>
      </c>
      <c r="BD26" s="37"/>
      <c r="BE26" s="37">
        <v>443</v>
      </c>
      <c r="BF26" s="37">
        <v>197</v>
      </c>
      <c r="BG26" s="37">
        <v>246</v>
      </c>
    </row>
    <row r="27" spans="1:59" x14ac:dyDescent="0.25">
      <c r="A27" s="1" t="s">
        <v>55</v>
      </c>
      <c r="B27" s="50">
        <v>90</v>
      </c>
      <c r="C27" s="50">
        <v>69</v>
      </c>
      <c r="D27" s="50">
        <v>21</v>
      </c>
      <c r="E27" s="50"/>
      <c r="F27" s="50">
        <v>12</v>
      </c>
      <c r="G27" s="50">
        <v>10</v>
      </c>
      <c r="H27" s="61">
        <v>2</v>
      </c>
      <c r="I27" s="50"/>
      <c r="J27" s="50">
        <v>9</v>
      </c>
      <c r="K27" s="50">
        <v>5</v>
      </c>
      <c r="L27" s="61">
        <v>4</v>
      </c>
      <c r="M27" s="50"/>
      <c r="N27" s="50">
        <v>15</v>
      </c>
      <c r="O27" s="50">
        <v>12</v>
      </c>
      <c r="P27" s="61">
        <v>3</v>
      </c>
      <c r="Q27" s="50"/>
      <c r="R27" s="50">
        <v>31</v>
      </c>
      <c r="S27" s="50">
        <v>27</v>
      </c>
      <c r="T27" s="61">
        <v>4</v>
      </c>
      <c r="U27" s="50"/>
      <c r="V27" s="50">
        <v>10</v>
      </c>
      <c r="W27" s="50">
        <v>6</v>
      </c>
      <c r="X27" s="61">
        <v>4</v>
      </c>
      <c r="Y27" s="50"/>
      <c r="Z27" s="50">
        <v>13</v>
      </c>
      <c r="AA27" s="50">
        <v>9</v>
      </c>
      <c r="AB27" s="61">
        <v>4</v>
      </c>
      <c r="AG27" s="37">
        <v>7156</v>
      </c>
      <c r="AH27" s="37">
        <v>3475</v>
      </c>
      <c r="AI27" s="37">
        <v>3681</v>
      </c>
      <c r="AJ27" s="37"/>
      <c r="AK27" s="37">
        <v>1152</v>
      </c>
      <c r="AL27" s="37">
        <v>580</v>
      </c>
      <c r="AM27" s="37">
        <v>572</v>
      </c>
      <c r="AN27" s="37"/>
      <c r="AO27" s="37">
        <v>1097</v>
      </c>
      <c r="AP27" s="37">
        <v>574</v>
      </c>
      <c r="AQ27" s="37">
        <v>523</v>
      </c>
      <c r="AR27" s="37"/>
      <c r="AS27" s="37">
        <v>1081</v>
      </c>
      <c r="AT27" s="37">
        <v>568</v>
      </c>
      <c r="AU27" s="37">
        <v>513</v>
      </c>
      <c r="AV27" s="37"/>
      <c r="AW27" s="37">
        <v>1813</v>
      </c>
      <c r="AX27" s="37">
        <v>797</v>
      </c>
      <c r="AY27" s="37">
        <v>1016</v>
      </c>
      <c r="AZ27" s="37"/>
      <c r="BA27" s="37">
        <v>1391</v>
      </c>
      <c r="BB27" s="37">
        <v>671</v>
      </c>
      <c r="BC27" s="37">
        <v>720</v>
      </c>
      <c r="BD27" s="37"/>
      <c r="BE27" s="37">
        <v>622</v>
      </c>
      <c r="BF27" s="37">
        <v>285</v>
      </c>
      <c r="BG27" s="37">
        <v>337</v>
      </c>
    </row>
    <row r="28" spans="1:59" x14ac:dyDescent="0.25">
      <c r="A28" s="1" t="s">
        <v>56</v>
      </c>
      <c r="B28" s="50">
        <v>63</v>
      </c>
      <c r="C28" s="50">
        <v>36</v>
      </c>
      <c r="D28" s="50">
        <v>27</v>
      </c>
      <c r="E28" s="50"/>
      <c r="F28" s="50">
        <v>4</v>
      </c>
      <c r="G28" s="50">
        <v>3</v>
      </c>
      <c r="H28" s="61">
        <v>1</v>
      </c>
      <c r="I28" s="50"/>
      <c r="J28" s="50">
        <v>5</v>
      </c>
      <c r="K28" s="50">
        <v>4</v>
      </c>
      <c r="L28" s="61">
        <v>1</v>
      </c>
      <c r="M28" s="50"/>
      <c r="N28" s="50">
        <v>3</v>
      </c>
      <c r="O28" s="50">
        <v>1</v>
      </c>
      <c r="P28" s="61">
        <v>2</v>
      </c>
      <c r="Q28" s="50"/>
      <c r="R28" s="50">
        <v>11</v>
      </c>
      <c r="S28" s="50">
        <v>8</v>
      </c>
      <c r="T28" s="61">
        <v>3</v>
      </c>
      <c r="U28" s="50"/>
      <c r="V28" s="50">
        <v>34</v>
      </c>
      <c r="W28" s="50">
        <v>17</v>
      </c>
      <c r="X28" s="61">
        <v>17</v>
      </c>
      <c r="Y28" s="50"/>
      <c r="Z28" s="50">
        <v>6</v>
      </c>
      <c r="AA28" s="50">
        <v>3</v>
      </c>
      <c r="AB28" s="61">
        <v>3</v>
      </c>
      <c r="AG28" s="37">
        <v>9277</v>
      </c>
      <c r="AH28" s="37">
        <v>4460</v>
      </c>
      <c r="AI28" s="37">
        <v>4817</v>
      </c>
      <c r="AJ28" s="37"/>
      <c r="AK28" s="37">
        <v>1654</v>
      </c>
      <c r="AL28" s="37">
        <v>836</v>
      </c>
      <c r="AM28" s="37">
        <v>818</v>
      </c>
      <c r="AN28" s="37"/>
      <c r="AO28" s="37">
        <v>1681</v>
      </c>
      <c r="AP28" s="37">
        <v>861</v>
      </c>
      <c r="AQ28" s="37">
        <v>820</v>
      </c>
      <c r="AR28" s="37"/>
      <c r="AS28" s="37">
        <v>1485</v>
      </c>
      <c r="AT28" s="37">
        <v>765</v>
      </c>
      <c r="AU28" s="37">
        <v>720</v>
      </c>
      <c r="AV28" s="37"/>
      <c r="AW28" s="37">
        <v>2072</v>
      </c>
      <c r="AX28" s="37">
        <v>931</v>
      </c>
      <c r="AY28" s="37">
        <v>1141</v>
      </c>
      <c r="AZ28" s="37"/>
      <c r="BA28" s="37">
        <v>1702</v>
      </c>
      <c r="BB28" s="37">
        <v>774</v>
      </c>
      <c r="BC28" s="37">
        <v>928</v>
      </c>
      <c r="BD28" s="37"/>
      <c r="BE28" s="37">
        <v>683</v>
      </c>
      <c r="BF28" s="37">
        <v>293</v>
      </c>
      <c r="BG28" s="37">
        <v>390</v>
      </c>
    </row>
    <row r="29" spans="1:59" x14ac:dyDescent="0.25">
      <c r="A29" s="1" t="s">
        <v>57</v>
      </c>
      <c r="B29" s="50">
        <v>65</v>
      </c>
      <c r="C29" s="50">
        <v>37</v>
      </c>
      <c r="D29" s="50">
        <v>28</v>
      </c>
      <c r="E29" s="50"/>
      <c r="F29" s="50">
        <v>14</v>
      </c>
      <c r="G29" s="50">
        <v>10</v>
      </c>
      <c r="H29" s="61">
        <v>4</v>
      </c>
      <c r="I29" s="50"/>
      <c r="J29" s="50">
        <v>12</v>
      </c>
      <c r="K29" s="50">
        <v>10</v>
      </c>
      <c r="L29" s="61">
        <v>2</v>
      </c>
      <c r="M29" s="50"/>
      <c r="N29" s="50">
        <v>9</v>
      </c>
      <c r="O29" s="50">
        <v>6</v>
      </c>
      <c r="P29" s="61">
        <v>3</v>
      </c>
      <c r="Q29" s="50"/>
      <c r="R29" s="50">
        <v>9</v>
      </c>
      <c r="S29" s="50">
        <v>7</v>
      </c>
      <c r="T29" s="61">
        <v>2</v>
      </c>
      <c r="U29" s="50"/>
      <c r="V29" s="50">
        <v>21</v>
      </c>
      <c r="W29" s="50">
        <v>4</v>
      </c>
      <c r="X29" s="61">
        <v>17</v>
      </c>
      <c r="Y29" s="50"/>
      <c r="Z29" s="50">
        <v>0</v>
      </c>
      <c r="AA29" s="50">
        <v>0</v>
      </c>
      <c r="AB29" s="61">
        <v>0</v>
      </c>
      <c r="AG29" s="37">
        <v>6054</v>
      </c>
      <c r="AH29" s="37">
        <v>3022</v>
      </c>
      <c r="AI29" s="37">
        <v>3032</v>
      </c>
      <c r="AJ29" s="37"/>
      <c r="AK29" s="37">
        <v>1131</v>
      </c>
      <c r="AL29" s="37">
        <v>586</v>
      </c>
      <c r="AM29" s="37">
        <v>545</v>
      </c>
      <c r="AN29" s="37"/>
      <c r="AO29" s="37">
        <v>1145</v>
      </c>
      <c r="AP29" s="37">
        <v>611</v>
      </c>
      <c r="AQ29" s="37">
        <v>534</v>
      </c>
      <c r="AR29" s="37"/>
      <c r="AS29" s="37">
        <v>1041</v>
      </c>
      <c r="AT29" s="37">
        <v>528</v>
      </c>
      <c r="AU29" s="37">
        <v>513</v>
      </c>
      <c r="AV29" s="37"/>
      <c r="AW29" s="37">
        <v>1250</v>
      </c>
      <c r="AX29" s="37">
        <v>621</v>
      </c>
      <c r="AY29" s="37">
        <v>629</v>
      </c>
      <c r="AZ29" s="37"/>
      <c r="BA29" s="37">
        <v>1190</v>
      </c>
      <c r="BB29" s="37">
        <v>543</v>
      </c>
      <c r="BC29" s="37">
        <v>647</v>
      </c>
      <c r="BD29" s="37"/>
      <c r="BE29" s="37">
        <v>297</v>
      </c>
      <c r="BF29" s="37">
        <v>133</v>
      </c>
      <c r="BG29" s="37">
        <v>164</v>
      </c>
    </row>
    <row r="30" spans="1:59" x14ac:dyDescent="0.25">
      <c r="A30" s="1" t="s">
        <v>58</v>
      </c>
      <c r="B30" s="50">
        <v>163</v>
      </c>
      <c r="C30" s="50">
        <v>93</v>
      </c>
      <c r="D30" s="50">
        <v>70</v>
      </c>
      <c r="E30" s="50"/>
      <c r="F30" s="50">
        <v>26</v>
      </c>
      <c r="G30" s="50">
        <v>17</v>
      </c>
      <c r="H30" s="61">
        <v>9</v>
      </c>
      <c r="I30" s="50"/>
      <c r="J30" s="50">
        <v>25</v>
      </c>
      <c r="K30" s="50">
        <v>13</v>
      </c>
      <c r="L30" s="61">
        <v>12</v>
      </c>
      <c r="M30" s="50"/>
      <c r="N30" s="50">
        <v>26</v>
      </c>
      <c r="O30" s="50">
        <v>15</v>
      </c>
      <c r="P30" s="61">
        <v>11</v>
      </c>
      <c r="Q30" s="50"/>
      <c r="R30" s="50">
        <v>63</v>
      </c>
      <c r="S30" s="50">
        <v>38</v>
      </c>
      <c r="T30" s="61">
        <v>25</v>
      </c>
      <c r="U30" s="50"/>
      <c r="V30" s="50">
        <v>23</v>
      </c>
      <c r="W30" s="50">
        <v>10</v>
      </c>
      <c r="X30" s="61">
        <v>13</v>
      </c>
      <c r="Y30" s="50"/>
      <c r="Z30" s="50">
        <v>0</v>
      </c>
      <c r="AA30" s="50">
        <v>0</v>
      </c>
      <c r="AB30" s="61">
        <v>0</v>
      </c>
      <c r="AG30" s="37">
        <v>11496</v>
      </c>
      <c r="AH30" s="37">
        <v>5778</v>
      </c>
      <c r="AI30" s="37">
        <v>5718</v>
      </c>
      <c r="AJ30" s="37"/>
      <c r="AK30" s="37">
        <v>2377</v>
      </c>
      <c r="AL30" s="37">
        <v>1204</v>
      </c>
      <c r="AM30" s="37">
        <v>1173</v>
      </c>
      <c r="AN30" s="37"/>
      <c r="AO30" s="37">
        <v>2223</v>
      </c>
      <c r="AP30" s="37">
        <v>1161</v>
      </c>
      <c r="AQ30" s="37">
        <v>1062</v>
      </c>
      <c r="AR30" s="37"/>
      <c r="AS30" s="37">
        <v>2054</v>
      </c>
      <c r="AT30" s="37">
        <v>1043</v>
      </c>
      <c r="AU30" s="37">
        <v>1011</v>
      </c>
      <c r="AV30" s="37"/>
      <c r="AW30" s="37">
        <v>2278</v>
      </c>
      <c r="AX30" s="37">
        <v>1118</v>
      </c>
      <c r="AY30" s="37">
        <v>1160</v>
      </c>
      <c r="AZ30" s="37"/>
      <c r="BA30" s="37">
        <v>2180</v>
      </c>
      <c r="BB30" s="37">
        <v>1070</v>
      </c>
      <c r="BC30" s="37">
        <v>1110</v>
      </c>
      <c r="BD30" s="37"/>
      <c r="BE30" s="37">
        <v>384</v>
      </c>
      <c r="BF30" s="37">
        <v>182</v>
      </c>
      <c r="BG30" s="37">
        <v>202</v>
      </c>
    </row>
    <row r="31" spans="1:59" x14ac:dyDescent="0.25">
      <c r="A31" s="1" t="s">
        <v>59</v>
      </c>
      <c r="B31" s="50">
        <v>321</v>
      </c>
      <c r="C31" s="50">
        <v>181</v>
      </c>
      <c r="D31" s="50">
        <v>140</v>
      </c>
      <c r="E31" s="50"/>
      <c r="F31" s="50">
        <v>79</v>
      </c>
      <c r="G31" s="50">
        <v>51</v>
      </c>
      <c r="H31" s="61">
        <v>28</v>
      </c>
      <c r="I31" s="50"/>
      <c r="J31" s="50">
        <v>56</v>
      </c>
      <c r="K31" s="50">
        <v>32</v>
      </c>
      <c r="L31" s="61">
        <v>24</v>
      </c>
      <c r="M31" s="50"/>
      <c r="N31" s="50">
        <v>48</v>
      </c>
      <c r="O31" s="50">
        <v>28</v>
      </c>
      <c r="P31" s="61">
        <v>20</v>
      </c>
      <c r="Q31" s="50"/>
      <c r="R31" s="50">
        <v>78</v>
      </c>
      <c r="S31" s="50">
        <v>43</v>
      </c>
      <c r="T31" s="61">
        <v>35</v>
      </c>
      <c r="U31" s="50"/>
      <c r="V31" s="50">
        <v>59</v>
      </c>
      <c r="W31" s="50">
        <v>27</v>
      </c>
      <c r="X31" s="61">
        <v>32</v>
      </c>
      <c r="Y31" s="50"/>
      <c r="Z31" s="50">
        <v>1</v>
      </c>
      <c r="AA31" s="50">
        <v>0</v>
      </c>
      <c r="AB31" s="61">
        <v>1</v>
      </c>
      <c r="AG31" s="37">
        <v>14770</v>
      </c>
      <c r="AH31" s="37">
        <v>7128</v>
      </c>
      <c r="AI31" s="37">
        <v>7642</v>
      </c>
      <c r="AJ31" s="37"/>
      <c r="AK31" s="37">
        <v>2596</v>
      </c>
      <c r="AL31" s="37">
        <v>1297</v>
      </c>
      <c r="AM31" s="37">
        <v>1299</v>
      </c>
      <c r="AN31" s="37"/>
      <c r="AO31" s="37">
        <v>2619</v>
      </c>
      <c r="AP31" s="37">
        <v>1335</v>
      </c>
      <c r="AQ31" s="37">
        <v>1284</v>
      </c>
      <c r="AR31" s="37"/>
      <c r="AS31" s="37">
        <v>2570</v>
      </c>
      <c r="AT31" s="37">
        <v>1231</v>
      </c>
      <c r="AU31" s="37">
        <v>1339</v>
      </c>
      <c r="AV31" s="37"/>
      <c r="AW31" s="37">
        <v>3253</v>
      </c>
      <c r="AX31" s="37">
        <v>1546</v>
      </c>
      <c r="AY31" s="37">
        <v>1707</v>
      </c>
      <c r="AZ31" s="37"/>
      <c r="BA31" s="37">
        <v>2897</v>
      </c>
      <c r="BB31" s="37">
        <v>1366</v>
      </c>
      <c r="BC31" s="37">
        <v>1531</v>
      </c>
      <c r="BD31" s="37"/>
      <c r="BE31" s="37">
        <v>835</v>
      </c>
      <c r="BF31" s="37">
        <v>353</v>
      </c>
      <c r="BG31" s="37">
        <v>482</v>
      </c>
    </row>
    <row r="32" spans="1:59" x14ac:dyDescent="0.25">
      <c r="A32" s="1" t="s">
        <v>60</v>
      </c>
      <c r="B32" s="50">
        <v>319</v>
      </c>
      <c r="C32" s="50">
        <v>203</v>
      </c>
      <c r="D32" s="50">
        <v>116</v>
      </c>
      <c r="E32" s="50"/>
      <c r="F32" s="50">
        <v>97</v>
      </c>
      <c r="G32" s="50">
        <v>58</v>
      </c>
      <c r="H32" s="61">
        <v>39</v>
      </c>
      <c r="I32" s="50"/>
      <c r="J32" s="50">
        <v>73</v>
      </c>
      <c r="K32" s="50">
        <v>45</v>
      </c>
      <c r="L32" s="61">
        <v>28</v>
      </c>
      <c r="M32" s="50"/>
      <c r="N32" s="50">
        <v>60</v>
      </c>
      <c r="O32" s="50">
        <v>41</v>
      </c>
      <c r="P32" s="61">
        <v>19</v>
      </c>
      <c r="Q32" s="50"/>
      <c r="R32" s="50">
        <v>54</v>
      </c>
      <c r="S32" s="50">
        <v>36</v>
      </c>
      <c r="T32" s="61">
        <v>18</v>
      </c>
      <c r="U32" s="50"/>
      <c r="V32" s="50">
        <v>33</v>
      </c>
      <c r="W32" s="50">
        <v>21</v>
      </c>
      <c r="X32" s="61">
        <v>12</v>
      </c>
      <c r="Y32" s="50"/>
      <c r="Z32" s="50">
        <v>2</v>
      </c>
      <c r="AA32" s="50">
        <v>2</v>
      </c>
      <c r="AB32" s="61">
        <v>0</v>
      </c>
      <c r="AG32" s="37">
        <v>8432</v>
      </c>
      <c r="AH32" s="37">
        <v>4015</v>
      </c>
      <c r="AI32" s="37">
        <v>4417</v>
      </c>
      <c r="AJ32" s="37"/>
      <c r="AK32" s="37">
        <v>1481</v>
      </c>
      <c r="AL32" s="37">
        <v>756</v>
      </c>
      <c r="AM32" s="37">
        <v>725</v>
      </c>
      <c r="AN32" s="37"/>
      <c r="AO32" s="37">
        <v>1551</v>
      </c>
      <c r="AP32" s="37">
        <v>783</v>
      </c>
      <c r="AQ32" s="37">
        <v>768</v>
      </c>
      <c r="AR32" s="37"/>
      <c r="AS32" s="37">
        <v>1396</v>
      </c>
      <c r="AT32" s="37">
        <v>680</v>
      </c>
      <c r="AU32" s="37">
        <v>716</v>
      </c>
      <c r="AV32" s="37"/>
      <c r="AW32" s="37">
        <v>1928</v>
      </c>
      <c r="AX32" s="37">
        <v>848</v>
      </c>
      <c r="AY32" s="37">
        <v>1080</v>
      </c>
      <c r="AZ32" s="37"/>
      <c r="BA32" s="37">
        <v>1501</v>
      </c>
      <c r="BB32" s="37">
        <v>680</v>
      </c>
      <c r="BC32" s="37">
        <v>821</v>
      </c>
      <c r="BD32" s="37"/>
      <c r="BE32" s="37">
        <v>575</v>
      </c>
      <c r="BF32" s="37">
        <v>268</v>
      </c>
      <c r="BG32" s="37">
        <v>307</v>
      </c>
    </row>
    <row r="33" spans="1:59" x14ac:dyDescent="0.25">
      <c r="A33" s="1" t="s">
        <v>61</v>
      </c>
      <c r="B33" s="50">
        <v>326</v>
      </c>
      <c r="C33" s="50">
        <v>192</v>
      </c>
      <c r="D33" s="50">
        <v>134</v>
      </c>
      <c r="E33" s="50"/>
      <c r="F33" s="50">
        <v>59</v>
      </c>
      <c r="G33" s="50">
        <v>29</v>
      </c>
      <c r="H33" s="61">
        <v>30</v>
      </c>
      <c r="I33" s="50"/>
      <c r="J33" s="50">
        <v>85</v>
      </c>
      <c r="K33" s="50">
        <v>55</v>
      </c>
      <c r="L33" s="61">
        <v>30</v>
      </c>
      <c r="M33" s="50"/>
      <c r="N33" s="50">
        <v>72</v>
      </c>
      <c r="O33" s="50">
        <v>43</v>
      </c>
      <c r="P33" s="61">
        <v>29</v>
      </c>
      <c r="Q33" s="50"/>
      <c r="R33" s="50">
        <v>79</v>
      </c>
      <c r="S33" s="50">
        <v>44</v>
      </c>
      <c r="T33" s="61">
        <v>35</v>
      </c>
      <c r="U33" s="50"/>
      <c r="V33" s="50">
        <v>31</v>
      </c>
      <c r="W33" s="50">
        <v>21</v>
      </c>
      <c r="X33" s="61">
        <v>10</v>
      </c>
      <c r="Y33" s="50"/>
      <c r="Z33" s="50">
        <v>0</v>
      </c>
      <c r="AA33" s="50">
        <v>0</v>
      </c>
      <c r="AB33" s="61">
        <v>0</v>
      </c>
      <c r="AG33" s="37">
        <v>8306</v>
      </c>
      <c r="AH33" s="37">
        <v>4057</v>
      </c>
      <c r="AI33" s="37">
        <v>4249</v>
      </c>
      <c r="AJ33" s="37"/>
      <c r="AK33" s="37">
        <v>1496</v>
      </c>
      <c r="AL33" s="37">
        <v>740</v>
      </c>
      <c r="AM33" s="37">
        <v>756</v>
      </c>
      <c r="AN33" s="37"/>
      <c r="AO33" s="37">
        <v>1532</v>
      </c>
      <c r="AP33" s="37">
        <v>798</v>
      </c>
      <c r="AQ33" s="37">
        <v>734</v>
      </c>
      <c r="AR33" s="37"/>
      <c r="AS33" s="37">
        <v>1449</v>
      </c>
      <c r="AT33" s="37">
        <v>744</v>
      </c>
      <c r="AU33" s="37">
        <v>705</v>
      </c>
      <c r="AV33" s="37"/>
      <c r="AW33" s="37">
        <v>1869</v>
      </c>
      <c r="AX33" s="37">
        <v>896</v>
      </c>
      <c r="AY33" s="37">
        <v>973</v>
      </c>
      <c r="AZ33" s="37"/>
      <c r="BA33" s="37">
        <v>1603</v>
      </c>
      <c r="BB33" s="37">
        <v>724</v>
      </c>
      <c r="BC33" s="37">
        <v>879</v>
      </c>
      <c r="BD33" s="37"/>
      <c r="BE33" s="37">
        <v>357</v>
      </c>
      <c r="BF33" s="37">
        <v>155</v>
      </c>
      <c r="BG33" s="37">
        <v>202</v>
      </c>
    </row>
    <row r="34" spans="1:59" x14ac:dyDescent="0.25">
      <c r="A34" s="1" t="s">
        <v>62</v>
      </c>
      <c r="B34" s="50">
        <v>11</v>
      </c>
      <c r="C34" s="50">
        <v>6</v>
      </c>
      <c r="D34" s="50">
        <v>5</v>
      </c>
      <c r="E34" s="50"/>
      <c r="F34" s="50">
        <v>4</v>
      </c>
      <c r="G34" s="50">
        <v>3</v>
      </c>
      <c r="H34" s="61">
        <v>1</v>
      </c>
      <c r="I34" s="50"/>
      <c r="J34" s="50">
        <v>5</v>
      </c>
      <c r="K34" s="50">
        <v>3</v>
      </c>
      <c r="L34" s="61">
        <v>2</v>
      </c>
      <c r="M34" s="50"/>
      <c r="N34" s="50">
        <v>1</v>
      </c>
      <c r="O34" s="50">
        <v>0</v>
      </c>
      <c r="P34" s="61">
        <v>1</v>
      </c>
      <c r="Q34" s="50"/>
      <c r="R34" s="50">
        <v>0</v>
      </c>
      <c r="S34" s="50">
        <v>0</v>
      </c>
      <c r="T34" s="61">
        <v>0</v>
      </c>
      <c r="U34" s="50"/>
      <c r="V34" s="50">
        <v>0</v>
      </c>
      <c r="W34" s="50">
        <v>0</v>
      </c>
      <c r="X34" s="61">
        <v>0</v>
      </c>
      <c r="Y34" s="50"/>
      <c r="Z34" s="50">
        <v>1</v>
      </c>
      <c r="AA34" s="50">
        <v>0</v>
      </c>
      <c r="AB34" s="61">
        <v>1</v>
      </c>
      <c r="AG34" s="37">
        <v>2865</v>
      </c>
      <c r="AH34" s="37">
        <v>1385</v>
      </c>
      <c r="AI34" s="37">
        <v>1480</v>
      </c>
      <c r="AJ34" s="37"/>
      <c r="AK34" s="37">
        <v>493</v>
      </c>
      <c r="AL34" s="37">
        <v>261</v>
      </c>
      <c r="AM34" s="37">
        <v>232</v>
      </c>
      <c r="AN34" s="37"/>
      <c r="AO34" s="37">
        <v>516</v>
      </c>
      <c r="AP34" s="37">
        <v>289</v>
      </c>
      <c r="AQ34" s="37">
        <v>227</v>
      </c>
      <c r="AR34" s="37"/>
      <c r="AS34" s="37">
        <v>408</v>
      </c>
      <c r="AT34" s="37">
        <v>213</v>
      </c>
      <c r="AU34" s="37">
        <v>195</v>
      </c>
      <c r="AV34" s="37"/>
      <c r="AW34" s="37">
        <v>730</v>
      </c>
      <c r="AX34" s="37">
        <v>323</v>
      </c>
      <c r="AY34" s="37">
        <v>407</v>
      </c>
      <c r="AZ34" s="37"/>
      <c r="BA34" s="37">
        <v>492</v>
      </c>
      <c r="BB34" s="37">
        <v>212</v>
      </c>
      <c r="BC34" s="37">
        <v>280</v>
      </c>
      <c r="BD34" s="37"/>
      <c r="BE34" s="37">
        <v>226</v>
      </c>
      <c r="BF34" s="37">
        <v>87</v>
      </c>
      <c r="BG34" s="37">
        <v>139</v>
      </c>
    </row>
    <row r="35" spans="1:59" x14ac:dyDescent="0.25">
      <c r="A35" s="1" t="s">
        <v>63</v>
      </c>
      <c r="B35" s="50">
        <v>182</v>
      </c>
      <c r="C35" s="50">
        <v>102</v>
      </c>
      <c r="D35" s="50">
        <v>80</v>
      </c>
      <c r="E35" s="50"/>
      <c r="F35" s="50">
        <v>52</v>
      </c>
      <c r="G35" s="50">
        <v>29</v>
      </c>
      <c r="H35" s="61">
        <v>23</v>
      </c>
      <c r="I35" s="50"/>
      <c r="J35" s="50">
        <v>31</v>
      </c>
      <c r="K35" s="50">
        <v>20</v>
      </c>
      <c r="L35" s="61">
        <v>11</v>
      </c>
      <c r="M35" s="50"/>
      <c r="N35" s="50">
        <v>36</v>
      </c>
      <c r="O35" s="50">
        <v>21</v>
      </c>
      <c r="P35" s="61">
        <v>15</v>
      </c>
      <c r="Q35" s="50"/>
      <c r="R35" s="50">
        <v>25</v>
      </c>
      <c r="S35" s="50">
        <v>15</v>
      </c>
      <c r="T35" s="61">
        <v>10</v>
      </c>
      <c r="U35" s="50"/>
      <c r="V35" s="50">
        <v>28</v>
      </c>
      <c r="W35" s="50">
        <v>14</v>
      </c>
      <c r="X35" s="61">
        <v>14</v>
      </c>
      <c r="Y35" s="50"/>
      <c r="Z35" s="50">
        <v>10</v>
      </c>
      <c r="AA35" s="50">
        <v>3</v>
      </c>
      <c r="AB35" s="61">
        <v>7</v>
      </c>
      <c r="AG35" s="37">
        <v>20132</v>
      </c>
      <c r="AH35" s="37">
        <v>9665</v>
      </c>
      <c r="AI35" s="37">
        <v>10467</v>
      </c>
      <c r="AJ35" s="37"/>
      <c r="AK35" s="37">
        <v>3921</v>
      </c>
      <c r="AL35" s="37">
        <v>2016</v>
      </c>
      <c r="AM35" s="37">
        <v>1905</v>
      </c>
      <c r="AN35" s="37"/>
      <c r="AO35" s="37">
        <v>3907</v>
      </c>
      <c r="AP35" s="37">
        <v>1973</v>
      </c>
      <c r="AQ35" s="37">
        <v>1934</v>
      </c>
      <c r="AR35" s="37"/>
      <c r="AS35" s="37">
        <v>3571</v>
      </c>
      <c r="AT35" s="37">
        <v>1780</v>
      </c>
      <c r="AU35" s="37">
        <v>1791</v>
      </c>
      <c r="AV35" s="37"/>
      <c r="AW35" s="37">
        <v>4123</v>
      </c>
      <c r="AX35" s="37">
        <v>1834</v>
      </c>
      <c r="AY35" s="37">
        <v>2289</v>
      </c>
      <c r="AZ35" s="37"/>
      <c r="BA35" s="37">
        <v>3754</v>
      </c>
      <c r="BB35" s="37">
        <v>1694</v>
      </c>
      <c r="BC35" s="37">
        <v>2060</v>
      </c>
      <c r="BD35" s="37"/>
      <c r="BE35" s="37">
        <v>856</v>
      </c>
      <c r="BF35" s="37">
        <v>368</v>
      </c>
      <c r="BG35" s="37">
        <v>488</v>
      </c>
    </row>
    <row r="36" spans="1:59" x14ac:dyDescent="0.25">
      <c r="A36" s="1" t="s">
        <v>64</v>
      </c>
      <c r="B36" s="50">
        <v>381</v>
      </c>
      <c r="C36" s="50">
        <v>233</v>
      </c>
      <c r="D36" s="50">
        <v>148</v>
      </c>
      <c r="E36" s="50"/>
      <c r="F36" s="50">
        <v>86</v>
      </c>
      <c r="G36" s="50">
        <v>59</v>
      </c>
      <c r="H36" s="61">
        <v>27</v>
      </c>
      <c r="I36" s="50"/>
      <c r="J36" s="50">
        <v>82</v>
      </c>
      <c r="K36" s="50">
        <v>49</v>
      </c>
      <c r="L36" s="61">
        <v>33</v>
      </c>
      <c r="M36" s="50"/>
      <c r="N36" s="50">
        <v>78</v>
      </c>
      <c r="O36" s="50">
        <v>50</v>
      </c>
      <c r="P36" s="61">
        <v>28</v>
      </c>
      <c r="Q36" s="50"/>
      <c r="R36" s="50">
        <v>71</v>
      </c>
      <c r="S36" s="50">
        <v>39</v>
      </c>
      <c r="T36" s="61">
        <v>32</v>
      </c>
      <c r="U36" s="50"/>
      <c r="V36" s="50">
        <v>62</v>
      </c>
      <c r="W36" s="50">
        <v>35</v>
      </c>
      <c r="X36" s="61">
        <v>27</v>
      </c>
      <c r="Y36" s="50"/>
      <c r="Z36" s="50">
        <v>2</v>
      </c>
      <c r="AA36" s="50">
        <v>1</v>
      </c>
      <c r="AB36" s="61">
        <v>1</v>
      </c>
      <c r="AG36" s="37">
        <v>17082</v>
      </c>
      <c r="AH36" s="37">
        <v>8422</v>
      </c>
      <c r="AI36" s="37">
        <v>8660</v>
      </c>
      <c r="AJ36" s="37"/>
      <c r="AK36" s="37">
        <v>3478</v>
      </c>
      <c r="AL36" s="37">
        <v>1770</v>
      </c>
      <c r="AM36" s="37">
        <v>1708</v>
      </c>
      <c r="AN36" s="37"/>
      <c r="AO36" s="37">
        <v>3434</v>
      </c>
      <c r="AP36" s="37">
        <v>1758</v>
      </c>
      <c r="AQ36" s="37">
        <v>1676</v>
      </c>
      <c r="AR36" s="37"/>
      <c r="AS36" s="37">
        <v>2987</v>
      </c>
      <c r="AT36" s="37">
        <v>1505</v>
      </c>
      <c r="AU36" s="37">
        <v>1482</v>
      </c>
      <c r="AV36" s="37"/>
      <c r="AW36" s="37">
        <v>3384</v>
      </c>
      <c r="AX36" s="37">
        <v>1600</v>
      </c>
      <c r="AY36" s="37">
        <v>1784</v>
      </c>
      <c r="AZ36" s="37"/>
      <c r="BA36" s="37">
        <v>3143</v>
      </c>
      <c r="BB36" s="37">
        <v>1476</v>
      </c>
      <c r="BC36" s="37">
        <v>1667</v>
      </c>
      <c r="BD36" s="37"/>
      <c r="BE36" s="37">
        <v>656</v>
      </c>
      <c r="BF36" s="37">
        <v>313</v>
      </c>
      <c r="BG36" s="37">
        <v>343</v>
      </c>
    </row>
    <row r="37" spans="1:59" ht="13.5" thickBot="1" x14ac:dyDescent="0.3">
      <c r="A37" s="15" t="s">
        <v>65</v>
      </c>
      <c r="B37" s="62">
        <v>7</v>
      </c>
      <c r="C37" s="62">
        <v>6</v>
      </c>
      <c r="D37" s="62">
        <v>1</v>
      </c>
      <c r="E37" s="62"/>
      <c r="F37" s="62">
        <v>2</v>
      </c>
      <c r="G37" s="62">
        <v>2</v>
      </c>
      <c r="H37" s="63">
        <v>0</v>
      </c>
      <c r="I37" s="62"/>
      <c r="J37" s="62">
        <v>3</v>
      </c>
      <c r="K37" s="62">
        <v>2</v>
      </c>
      <c r="L37" s="63">
        <v>1</v>
      </c>
      <c r="M37" s="62"/>
      <c r="N37" s="62">
        <v>0</v>
      </c>
      <c r="O37" s="62">
        <v>0</v>
      </c>
      <c r="P37" s="63">
        <v>0</v>
      </c>
      <c r="Q37" s="62"/>
      <c r="R37" s="62">
        <v>2</v>
      </c>
      <c r="S37" s="62">
        <v>2</v>
      </c>
      <c r="T37" s="63">
        <v>0</v>
      </c>
      <c r="U37" s="62"/>
      <c r="V37" s="62">
        <v>0</v>
      </c>
      <c r="W37" s="62">
        <v>0</v>
      </c>
      <c r="X37" s="63">
        <v>0</v>
      </c>
      <c r="Y37" s="62"/>
      <c r="Z37" s="62">
        <v>0</v>
      </c>
      <c r="AA37" s="62">
        <v>0</v>
      </c>
      <c r="AB37" s="63">
        <v>0</v>
      </c>
      <c r="AG37" s="37">
        <v>3108</v>
      </c>
      <c r="AH37" s="37">
        <v>1582</v>
      </c>
      <c r="AI37" s="37">
        <v>1526</v>
      </c>
      <c r="AJ37" s="37"/>
      <c r="AK37" s="37">
        <v>660</v>
      </c>
      <c r="AL37" s="37">
        <v>316</v>
      </c>
      <c r="AM37" s="37">
        <v>344</v>
      </c>
      <c r="AN37" s="37"/>
      <c r="AO37" s="37">
        <v>706</v>
      </c>
      <c r="AP37" s="37">
        <v>368</v>
      </c>
      <c r="AQ37" s="37">
        <v>338</v>
      </c>
      <c r="AR37" s="37"/>
      <c r="AS37" s="37">
        <v>586</v>
      </c>
      <c r="AT37" s="37">
        <v>297</v>
      </c>
      <c r="AU37" s="37">
        <v>289</v>
      </c>
      <c r="AV37" s="37"/>
      <c r="AW37" s="37">
        <v>582</v>
      </c>
      <c r="AX37" s="37">
        <v>314</v>
      </c>
      <c r="AY37" s="37">
        <v>268</v>
      </c>
      <c r="AZ37" s="37"/>
      <c r="BA37" s="37">
        <v>425</v>
      </c>
      <c r="BB37" s="37">
        <v>209</v>
      </c>
      <c r="BC37" s="37">
        <v>216</v>
      </c>
      <c r="BD37" s="37"/>
      <c r="BE37" s="37">
        <v>149</v>
      </c>
      <c r="BF37" s="37">
        <v>78</v>
      </c>
      <c r="BG37" s="37">
        <v>71</v>
      </c>
    </row>
    <row r="38" spans="1:59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5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59" ht="16.5" customHeight="1" x14ac:dyDescent="0.25">
      <c r="A40" s="8"/>
    </row>
    <row r="41" spans="1:59" s="112" customFormat="1" ht="15.75" x14ac:dyDescent="0.25">
      <c r="A41" s="240" t="s">
        <v>284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60"/>
    </row>
    <row r="42" spans="1:59" s="112" customFormat="1" ht="16.5" thickBot="1" x14ac:dyDescent="0.3">
      <c r="A42" s="240" t="s">
        <v>69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197" t="s">
        <v>158</v>
      </c>
    </row>
    <row r="43" spans="1:59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59" s="112" customFormat="1" ht="15.75" x14ac:dyDescent="0.25">
      <c r="A44" s="240" t="s">
        <v>96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59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59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180"/>
      <c r="Z46" s="238" t="s">
        <v>24</v>
      </c>
      <c r="AA46" s="238"/>
      <c r="AB46" s="238"/>
    </row>
    <row r="47" spans="1:59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59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 t="shared" ref="B49:B77" si="0">IFERROR(B9/AG9*100,"")</f>
        <v>1.8799792427921131</v>
      </c>
      <c r="C49" s="55">
        <f t="shared" ref="C49:C77" si="1">IFERROR(C9/AH9*100,"")</f>
        <v>2.1898851558599044</v>
      </c>
      <c r="D49" s="55">
        <f t="shared" ref="D49:D77" si="2">IFERROR(D9/AI9*100,"")</f>
        <v>1.5822050698047156</v>
      </c>
      <c r="E49" s="55" t="str">
        <f t="shared" ref="E49:E77" si="3">IFERROR(E9/AJ9*100,"")</f>
        <v/>
      </c>
      <c r="F49" s="55">
        <f t="shared" ref="F49:F77" si="4">IFERROR(F9/AK9*100,"")</f>
        <v>2.6073684656802478</v>
      </c>
      <c r="G49" s="55">
        <f t="shared" ref="G49:G77" si="5">IFERROR(G9/AL9*100,"")</f>
        <v>3.0072027129284495</v>
      </c>
      <c r="H49" s="55">
        <f t="shared" ref="H49:H77" si="6">IFERROR(H9/AM9*100,"")</f>
        <v>2.2006841505131129</v>
      </c>
      <c r="I49" s="55" t="str">
        <f t="shared" ref="I49:I77" si="7">IFERROR(I9/AN9*100,"")</f>
        <v/>
      </c>
      <c r="J49" s="55">
        <f t="shared" ref="J49:J77" si="8">IFERROR(J9/AO9*100,"")</f>
        <v>2.2327460129535481</v>
      </c>
      <c r="K49" s="55">
        <f t="shared" ref="K49:K77" si="9">IFERROR(K9/AP9*100,"")</f>
        <v>2.4536695870520484</v>
      </c>
      <c r="L49" s="55">
        <f t="shared" ref="L49:L77" si="10">IFERROR(L9/AQ9*100,"")</f>
        <v>2.002503128911139</v>
      </c>
      <c r="M49" s="55" t="str">
        <f t="shared" ref="M49:M77" si="11">IFERROR(M9/AR9*100,"")</f>
        <v/>
      </c>
      <c r="N49" s="55">
        <f t="shared" ref="N49:N77" si="12">IFERROR(N9/AS9*100,"")</f>
        <v>2.0504755712147102</v>
      </c>
      <c r="O49" s="55">
        <f t="shared" ref="O49:O77" si="13">IFERROR(O9/AT9*100,"")</f>
        <v>2.3944854275003022</v>
      </c>
      <c r="P49" s="55">
        <f t="shared" ref="P49:P77" si="14">IFERROR(P9/AU9*100,"")</f>
        <v>1.7062471638178793</v>
      </c>
      <c r="Q49" s="55" t="str">
        <f t="shared" ref="Q49:Q77" si="15">IFERROR(Q9/AV9*100,"")</f>
        <v/>
      </c>
      <c r="R49" s="55">
        <f t="shared" ref="R49:R77" si="16">IFERROR(R9/AW9*100,"")</f>
        <v>1.717439119153924</v>
      </c>
      <c r="S49" s="55">
        <f t="shared" ref="S49:S77" si="17">IFERROR(S9/AX9*100,"")</f>
        <v>2.1340955764000666</v>
      </c>
      <c r="T49" s="55">
        <f t="shared" ref="T49:T77" si="18">IFERROR(T9/AY9*100,"")</f>
        <v>1.3410874088185898</v>
      </c>
      <c r="U49" s="55" t="str">
        <f t="shared" ref="U49:U77" si="19">IFERROR(U9/AZ9*100,"")</f>
        <v/>
      </c>
      <c r="V49" s="55">
        <f t="shared" ref="V49:V77" si="20">IFERROR(V9/BA9*100,"")</f>
        <v>1.1899012074643249</v>
      </c>
      <c r="W49" s="55">
        <f t="shared" ref="W49:W77" si="21">IFERROR(W9/BB9*100,"")</f>
        <v>1.2981006413418845</v>
      </c>
      <c r="X49" s="55">
        <f t="shared" ref="X49:X77" si="22">IFERROR(X9/BC9*100,"")</f>
        <v>1.0921349566767893</v>
      </c>
      <c r="Y49" s="55" t="str">
        <f t="shared" ref="Y49:Y77" si="23">IFERROR(Y9/BD9*100,"")</f>
        <v/>
      </c>
      <c r="Z49" s="55">
        <f t="shared" ref="Z49:Z77" si="24">IFERROR(Z9/BE9*100,"")</f>
        <v>0.37407797681770283</v>
      </c>
      <c r="AA49" s="55">
        <f t="shared" ref="AA49:AA77" si="25">IFERROR(AA9/BF9*100,"")</f>
        <v>0.44126416219439479</v>
      </c>
      <c r="AB49" s="55">
        <f t="shared" ref="AB49:AB77" si="26">IFERROR(AB9/BG9*100,"")</f>
        <v>0.32090608777725338</v>
      </c>
    </row>
    <row r="50" spans="1:28" x14ac:dyDescent="0.25">
      <c r="A50" s="58"/>
      <c r="B50" s="42" t="str">
        <f t="shared" si="0"/>
        <v/>
      </c>
      <c r="C50" s="42" t="str">
        <f t="shared" si="1"/>
        <v/>
      </c>
      <c r="D50" s="42" t="str">
        <f t="shared" si="2"/>
        <v/>
      </c>
      <c r="E50" s="42" t="str">
        <f t="shared" si="3"/>
        <v/>
      </c>
      <c r="F50" s="42" t="str">
        <f t="shared" si="4"/>
        <v/>
      </c>
      <c r="G50" s="42" t="str">
        <f t="shared" si="5"/>
        <v/>
      </c>
      <c r="H50" s="42" t="str">
        <f t="shared" si="6"/>
        <v/>
      </c>
      <c r="I50" s="42" t="str">
        <f t="shared" si="7"/>
        <v/>
      </c>
      <c r="J50" s="42" t="str">
        <f t="shared" si="8"/>
        <v/>
      </c>
      <c r="K50" s="42" t="str">
        <f t="shared" si="9"/>
        <v/>
      </c>
      <c r="L50" s="42" t="str">
        <f t="shared" si="10"/>
        <v/>
      </c>
      <c r="M50" s="42" t="str">
        <f t="shared" si="11"/>
        <v/>
      </c>
      <c r="N50" s="42" t="str">
        <f t="shared" si="12"/>
        <v/>
      </c>
      <c r="O50" s="42" t="str">
        <f t="shared" si="13"/>
        <v/>
      </c>
      <c r="P50" s="42" t="str">
        <f t="shared" si="14"/>
        <v/>
      </c>
      <c r="Q50" s="42" t="str">
        <f t="shared" si="15"/>
        <v/>
      </c>
      <c r="R50" s="42" t="str">
        <f t="shared" si="16"/>
        <v/>
      </c>
      <c r="S50" s="42" t="str">
        <f t="shared" si="17"/>
        <v/>
      </c>
      <c r="T50" s="42" t="str">
        <f t="shared" si="18"/>
        <v/>
      </c>
      <c r="U50" s="42" t="str">
        <f t="shared" si="19"/>
        <v/>
      </c>
      <c r="V50" s="42" t="str">
        <f t="shared" si="20"/>
        <v/>
      </c>
      <c r="W50" s="42" t="str">
        <f t="shared" si="21"/>
        <v/>
      </c>
      <c r="X50" s="42" t="str">
        <f t="shared" si="22"/>
        <v/>
      </c>
      <c r="Y50" s="42" t="str">
        <f t="shared" si="23"/>
        <v/>
      </c>
      <c r="Z50" s="42" t="str">
        <f t="shared" si="24"/>
        <v/>
      </c>
      <c r="AA50" s="42" t="str">
        <f t="shared" si="25"/>
        <v/>
      </c>
      <c r="AB50" s="42" t="str">
        <f t="shared" si="26"/>
        <v/>
      </c>
    </row>
    <row r="51" spans="1:28" x14ac:dyDescent="0.25">
      <c r="A51" s="1" t="s">
        <v>39</v>
      </c>
      <c r="B51" s="42">
        <f t="shared" si="0"/>
        <v>1.2417903857828798</v>
      </c>
      <c r="C51" s="42">
        <f t="shared" si="1"/>
        <v>1.3557061895766196</v>
      </c>
      <c r="D51" s="42">
        <f t="shared" si="2"/>
        <v>1.1293859649122808</v>
      </c>
      <c r="E51" s="42" t="str">
        <f t="shared" si="3"/>
        <v/>
      </c>
      <c r="F51" s="42">
        <f t="shared" si="4"/>
        <v>1.8116936590721933</v>
      </c>
      <c r="G51" s="42">
        <f t="shared" si="5"/>
        <v>1.6348773841961852</v>
      </c>
      <c r="H51" s="42">
        <f t="shared" si="6"/>
        <v>1.9911504424778761</v>
      </c>
      <c r="I51" s="42" t="str">
        <f t="shared" si="7"/>
        <v/>
      </c>
      <c r="J51" s="42">
        <f t="shared" si="8"/>
        <v>1.9961717254580256</v>
      </c>
      <c r="K51" s="42">
        <f t="shared" si="9"/>
        <v>1.9021739130434785</v>
      </c>
      <c r="L51" s="42">
        <f t="shared" si="10"/>
        <v>2.0913593835993396</v>
      </c>
      <c r="M51" s="42" t="str">
        <f t="shared" si="11"/>
        <v/>
      </c>
      <c r="N51" s="42">
        <f t="shared" si="12"/>
        <v>1.0608424336973479</v>
      </c>
      <c r="O51" s="42">
        <f t="shared" si="13"/>
        <v>1.2032932235592146</v>
      </c>
      <c r="P51" s="42">
        <f t="shared" si="14"/>
        <v>0.92250922509225086</v>
      </c>
      <c r="Q51" s="42" t="str">
        <f t="shared" si="15"/>
        <v/>
      </c>
      <c r="R51" s="42">
        <f t="shared" si="16"/>
        <v>1.0165553296543712</v>
      </c>
      <c r="S51" s="42">
        <f t="shared" si="17"/>
        <v>1.3888888888888888</v>
      </c>
      <c r="T51" s="42">
        <f t="shared" si="18"/>
        <v>0.64139941690962099</v>
      </c>
      <c r="U51" s="42" t="str">
        <f t="shared" si="19"/>
        <v/>
      </c>
      <c r="V51" s="42">
        <f t="shared" si="20"/>
        <v>0.45112781954887221</v>
      </c>
      <c r="W51" s="42">
        <f t="shared" si="21"/>
        <v>0.73484384568279237</v>
      </c>
      <c r="X51" s="42">
        <f t="shared" si="22"/>
        <v>0.1773049645390071</v>
      </c>
      <c r="Y51" s="42" t="str">
        <f t="shared" si="23"/>
        <v/>
      </c>
      <c r="Z51" s="42">
        <f t="shared" si="24"/>
        <v>0.2364066193853428</v>
      </c>
      <c r="AA51" s="42">
        <f t="shared" si="25"/>
        <v>0.52083333333333326</v>
      </c>
      <c r="AB51" s="42">
        <f t="shared" si="26"/>
        <v>0</v>
      </c>
    </row>
    <row r="52" spans="1:28" x14ac:dyDescent="0.25">
      <c r="A52" s="1" t="s">
        <v>40</v>
      </c>
      <c r="B52" s="42">
        <f t="shared" si="0"/>
        <v>2.3473672876063314</v>
      </c>
      <c r="C52" s="42">
        <f t="shared" si="1"/>
        <v>2.6874115983026874</v>
      </c>
      <c r="D52" s="42">
        <f t="shared" si="2"/>
        <v>2.0142811467547692</v>
      </c>
      <c r="E52" s="42" t="str">
        <f t="shared" si="3"/>
        <v/>
      </c>
      <c r="F52" s="42">
        <f t="shared" si="4"/>
        <v>3.4257748776508974</v>
      </c>
      <c r="G52" s="42">
        <f t="shared" si="5"/>
        <v>3.8257173219978751</v>
      </c>
      <c r="H52" s="42">
        <f t="shared" si="6"/>
        <v>3.0066815144766146</v>
      </c>
      <c r="I52" s="42" t="str">
        <f t="shared" si="7"/>
        <v/>
      </c>
      <c r="J52" s="42">
        <f t="shared" si="8"/>
        <v>3.3805888767720829</v>
      </c>
      <c r="K52" s="42">
        <f t="shared" si="9"/>
        <v>3.5600425079702442</v>
      </c>
      <c r="L52" s="42">
        <f t="shared" si="10"/>
        <v>3.1914893617021276</v>
      </c>
      <c r="M52" s="42" t="str">
        <f t="shared" si="11"/>
        <v/>
      </c>
      <c r="N52" s="42">
        <f t="shared" si="12"/>
        <v>2.5768394908413534</v>
      </c>
      <c r="O52" s="42">
        <f t="shared" si="13"/>
        <v>2.916160388821385</v>
      </c>
      <c r="P52" s="42">
        <f t="shared" si="14"/>
        <v>2.2222222222222223</v>
      </c>
      <c r="Q52" s="42" t="str">
        <f t="shared" si="15"/>
        <v/>
      </c>
      <c r="R52" s="42">
        <f t="shared" si="16"/>
        <v>1.6468682505399568</v>
      </c>
      <c r="S52" s="42">
        <f t="shared" si="17"/>
        <v>2.3282226007950029</v>
      </c>
      <c r="T52" s="42">
        <f t="shared" si="18"/>
        <v>1.029336078229542</v>
      </c>
      <c r="U52" s="42" t="str">
        <f t="shared" si="19"/>
        <v/>
      </c>
      <c r="V52" s="42">
        <f t="shared" si="20"/>
        <v>1.1428571428571428</v>
      </c>
      <c r="W52" s="42">
        <f t="shared" si="21"/>
        <v>1.0644589000591367</v>
      </c>
      <c r="X52" s="42">
        <f t="shared" si="22"/>
        <v>1.2161415146489774</v>
      </c>
      <c r="Y52" s="42" t="str">
        <f t="shared" si="23"/>
        <v/>
      </c>
      <c r="Z52" s="42">
        <f t="shared" si="24"/>
        <v>0.24906600249066002</v>
      </c>
      <c r="AA52" s="42">
        <f t="shared" si="25"/>
        <v>0.303951367781155</v>
      </c>
      <c r="AB52" s="42">
        <f t="shared" si="26"/>
        <v>0.21097046413502107</v>
      </c>
    </row>
    <row r="53" spans="1:28" x14ac:dyDescent="0.25">
      <c r="A53" s="1" t="s">
        <v>41</v>
      </c>
      <c r="B53" s="42">
        <f t="shared" si="0"/>
        <v>1.7274728206496364</v>
      </c>
      <c r="C53" s="42">
        <f t="shared" si="1"/>
        <v>2.2000546597430994</v>
      </c>
      <c r="D53" s="42">
        <f t="shared" si="2"/>
        <v>1.276872964169381</v>
      </c>
      <c r="E53" s="42" t="str">
        <f t="shared" si="3"/>
        <v/>
      </c>
      <c r="F53" s="42">
        <f t="shared" si="4"/>
        <v>3.036113774368808</v>
      </c>
      <c r="G53" s="42">
        <f t="shared" si="5"/>
        <v>3.6263060848186845</v>
      </c>
      <c r="H53" s="42">
        <f t="shared" si="6"/>
        <v>2.3968042609853528</v>
      </c>
      <c r="I53" s="42" t="str">
        <f t="shared" si="7"/>
        <v/>
      </c>
      <c r="J53" s="42">
        <f t="shared" si="8"/>
        <v>2.0945945945945947</v>
      </c>
      <c r="K53" s="42">
        <f t="shared" si="9"/>
        <v>2.4869109947643979</v>
      </c>
      <c r="L53" s="42">
        <f t="shared" si="10"/>
        <v>1.6759776536312849</v>
      </c>
      <c r="M53" s="42" t="str">
        <f t="shared" si="11"/>
        <v/>
      </c>
      <c r="N53" s="42">
        <f t="shared" si="12"/>
        <v>1.7524644030668126</v>
      </c>
      <c r="O53" s="42">
        <f t="shared" si="13"/>
        <v>2.2288261515601784</v>
      </c>
      <c r="P53" s="42">
        <f t="shared" si="14"/>
        <v>1.2921751615218953</v>
      </c>
      <c r="Q53" s="42" t="str">
        <f t="shared" si="15"/>
        <v/>
      </c>
      <c r="R53" s="42">
        <f t="shared" si="16"/>
        <v>1.376936316695353</v>
      </c>
      <c r="S53" s="42">
        <f t="shared" si="17"/>
        <v>1.7306245297215952</v>
      </c>
      <c r="T53" s="42">
        <f t="shared" si="18"/>
        <v>1.0786802030456852</v>
      </c>
      <c r="U53" s="42" t="str">
        <f t="shared" si="19"/>
        <v/>
      </c>
      <c r="V53" s="42">
        <f t="shared" si="20"/>
        <v>0.53929121725731899</v>
      </c>
      <c r="W53" s="42">
        <f t="shared" si="21"/>
        <v>0.89503661513425548</v>
      </c>
      <c r="X53" s="42">
        <f t="shared" si="22"/>
        <v>0.21945866861741037</v>
      </c>
      <c r="Y53" s="42" t="str">
        <f t="shared" si="23"/>
        <v/>
      </c>
      <c r="Z53" s="42">
        <f t="shared" si="24"/>
        <v>0</v>
      </c>
      <c r="AA53" s="42">
        <f t="shared" si="25"/>
        <v>0</v>
      </c>
      <c r="AB53" s="42">
        <f t="shared" si="26"/>
        <v>0</v>
      </c>
    </row>
    <row r="54" spans="1:28" x14ac:dyDescent="0.25">
      <c r="A54" s="1" t="s">
        <v>42</v>
      </c>
      <c r="B54" s="42">
        <f t="shared" si="0"/>
        <v>1.491284183591876</v>
      </c>
      <c r="C54" s="42">
        <f t="shared" si="1"/>
        <v>1.7586514304238594</v>
      </c>
      <c r="D54" s="42">
        <f t="shared" si="2"/>
        <v>1.2309634656356032</v>
      </c>
      <c r="E54" s="42" t="str">
        <f t="shared" si="3"/>
        <v/>
      </c>
      <c r="F54" s="42">
        <f t="shared" si="4"/>
        <v>3.066091301385419</v>
      </c>
      <c r="G54" s="42">
        <f t="shared" si="5"/>
        <v>3.3289531318440648</v>
      </c>
      <c r="H54" s="42">
        <f t="shared" si="6"/>
        <v>2.7830188679245285</v>
      </c>
      <c r="I54" s="42" t="str">
        <f t="shared" si="7"/>
        <v/>
      </c>
      <c r="J54" s="42">
        <f t="shared" si="8"/>
        <v>1.4609358458606818</v>
      </c>
      <c r="K54" s="42">
        <f t="shared" si="9"/>
        <v>1.5050167224080269</v>
      </c>
      <c r="L54" s="42">
        <f t="shared" si="10"/>
        <v>1.4157014157014158</v>
      </c>
      <c r="M54" s="42" t="str">
        <f t="shared" si="11"/>
        <v/>
      </c>
      <c r="N54" s="42">
        <f t="shared" si="12"/>
        <v>1.6478342749529189</v>
      </c>
      <c r="O54" s="42">
        <f t="shared" si="13"/>
        <v>1.929260450160772</v>
      </c>
      <c r="P54" s="42">
        <f t="shared" si="14"/>
        <v>1.3520038628681796</v>
      </c>
      <c r="Q54" s="42" t="str">
        <f t="shared" si="15"/>
        <v/>
      </c>
      <c r="R54" s="42">
        <f t="shared" si="16"/>
        <v>1.0820743160473663</v>
      </c>
      <c r="S54" s="42">
        <f t="shared" si="17"/>
        <v>1.504082509669102</v>
      </c>
      <c r="T54" s="42">
        <f t="shared" si="18"/>
        <v>0.7001166861143524</v>
      </c>
      <c r="U54" s="42" t="str">
        <f t="shared" si="19"/>
        <v/>
      </c>
      <c r="V54" s="42">
        <f t="shared" si="20"/>
        <v>0.85634767715692572</v>
      </c>
      <c r="W54" s="42">
        <f t="shared" si="21"/>
        <v>1.1140819964349375</v>
      </c>
      <c r="X54" s="42">
        <f t="shared" si="22"/>
        <v>0.61804697156983934</v>
      </c>
      <c r="Y54" s="42" t="str">
        <f t="shared" si="23"/>
        <v/>
      </c>
      <c r="Z54" s="42">
        <f t="shared" si="24"/>
        <v>0.28999516674722087</v>
      </c>
      <c r="AA54" s="42">
        <f t="shared" si="25"/>
        <v>0.32751091703056767</v>
      </c>
      <c r="AB54" s="42">
        <f t="shared" si="26"/>
        <v>0.26019080659150046</v>
      </c>
    </row>
    <row r="55" spans="1:28" x14ac:dyDescent="0.25">
      <c r="A55" s="1" t="s">
        <v>43</v>
      </c>
      <c r="B55" s="42">
        <f t="shared" si="0"/>
        <v>1.2700841622035195</v>
      </c>
      <c r="C55" s="42">
        <f t="shared" si="1"/>
        <v>1.5338345864661656</v>
      </c>
      <c r="D55" s="42">
        <f t="shared" si="2"/>
        <v>0.99688473520249221</v>
      </c>
      <c r="E55" s="42" t="str">
        <f t="shared" si="3"/>
        <v/>
      </c>
      <c r="F55" s="42">
        <f t="shared" si="4"/>
        <v>1.0169491525423728</v>
      </c>
      <c r="G55" s="42">
        <f t="shared" si="5"/>
        <v>1.4754098360655739</v>
      </c>
      <c r="H55" s="42">
        <f t="shared" si="6"/>
        <v>0.52631578947368418</v>
      </c>
      <c r="I55" s="42" t="str">
        <f t="shared" si="7"/>
        <v/>
      </c>
      <c r="J55" s="42">
        <f t="shared" si="8"/>
        <v>1.7667844522968199</v>
      </c>
      <c r="K55" s="42">
        <f t="shared" si="9"/>
        <v>2.3728813559322033</v>
      </c>
      <c r="L55" s="42">
        <f t="shared" si="10"/>
        <v>1.107011070110701</v>
      </c>
      <c r="M55" s="42" t="str">
        <f t="shared" si="11"/>
        <v/>
      </c>
      <c r="N55" s="42">
        <f t="shared" si="12"/>
        <v>1.8166089965397925</v>
      </c>
      <c r="O55" s="42">
        <f t="shared" si="13"/>
        <v>2.1959459459459461</v>
      </c>
      <c r="P55" s="42">
        <f t="shared" si="14"/>
        <v>1.4184397163120568</v>
      </c>
      <c r="Q55" s="42" t="str">
        <f t="shared" si="15"/>
        <v/>
      </c>
      <c r="R55" s="42">
        <f t="shared" si="16"/>
        <v>1.0997067448680353</v>
      </c>
      <c r="S55" s="42">
        <f t="shared" si="17"/>
        <v>1.308139534883721</v>
      </c>
      <c r="T55" s="42">
        <f t="shared" si="18"/>
        <v>0.8875739644970414</v>
      </c>
      <c r="U55" s="42" t="str">
        <f t="shared" si="19"/>
        <v/>
      </c>
      <c r="V55" s="42">
        <f t="shared" si="20"/>
        <v>1.2244897959183674</v>
      </c>
      <c r="W55" s="42">
        <f t="shared" si="21"/>
        <v>0.98039215686274506</v>
      </c>
      <c r="X55" s="42">
        <f t="shared" si="22"/>
        <v>1.4681892332789559</v>
      </c>
      <c r="Y55" s="42" t="str">
        <f t="shared" si="23"/>
        <v/>
      </c>
      <c r="Z55" s="42">
        <f t="shared" si="24"/>
        <v>0</v>
      </c>
      <c r="AA55" s="42">
        <f t="shared" si="25"/>
        <v>0</v>
      </c>
      <c r="AB55" s="42">
        <f t="shared" si="26"/>
        <v>0</v>
      </c>
    </row>
    <row r="56" spans="1:28" x14ac:dyDescent="0.25">
      <c r="A56" s="1" t="s">
        <v>44</v>
      </c>
      <c r="B56" s="42">
        <f t="shared" si="0"/>
        <v>3.74079338415816</v>
      </c>
      <c r="C56" s="42">
        <f t="shared" si="1"/>
        <v>4.2368421052631575</v>
      </c>
      <c r="D56" s="42">
        <f t="shared" si="2"/>
        <v>3.2622493018532621</v>
      </c>
      <c r="E56" s="42" t="str">
        <f t="shared" si="3"/>
        <v/>
      </c>
      <c r="F56" s="42">
        <f t="shared" si="4"/>
        <v>3.9438756162305655</v>
      </c>
      <c r="G56" s="42">
        <f t="shared" si="5"/>
        <v>4.6707503828483921</v>
      </c>
      <c r="H56" s="42">
        <f t="shared" si="6"/>
        <v>3.2306536438767846</v>
      </c>
      <c r="I56" s="42" t="str">
        <f t="shared" si="7"/>
        <v/>
      </c>
      <c r="J56" s="42">
        <f t="shared" si="8"/>
        <v>4.5201668984700971</v>
      </c>
      <c r="K56" s="42">
        <f t="shared" si="9"/>
        <v>5.2062204192021637</v>
      </c>
      <c r="L56" s="42">
        <f t="shared" si="10"/>
        <v>3.7938439513242663</v>
      </c>
      <c r="M56" s="42" t="str">
        <f t="shared" si="11"/>
        <v/>
      </c>
      <c r="N56" s="42">
        <f t="shared" si="12"/>
        <v>4.0160642570281126</v>
      </c>
      <c r="O56" s="42">
        <f t="shared" si="13"/>
        <v>4.6357615894039732</v>
      </c>
      <c r="P56" s="42">
        <f t="shared" si="14"/>
        <v>3.4057971014492754</v>
      </c>
      <c r="Q56" s="42" t="str">
        <f t="shared" si="15"/>
        <v/>
      </c>
      <c r="R56" s="42">
        <f t="shared" si="16"/>
        <v>4.0144883791125867</v>
      </c>
      <c r="S56" s="42">
        <f t="shared" si="17"/>
        <v>4.5254556882463861</v>
      </c>
      <c r="T56" s="42">
        <f t="shared" si="18"/>
        <v>3.5423925667828109</v>
      </c>
      <c r="U56" s="42" t="str">
        <f t="shared" si="19"/>
        <v/>
      </c>
      <c r="V56" s="42">
        <f t="shared" si="20"/>
        <v>3.2619123760793096</v>
      </c>
      <c r="W56" s="42">
        <f t="shared" si="21"/>
        <v>3.2666666666666662</v>
      </c>
      <c r="X56" s="42">
        <f t="shared" si="22"/>
        <v>3.2575291948371237</v>
      </c>
      <c r="Y56" s="42" t="str">
        <f t="shared" si="23"/>
        <v/>
      </c>
      <c r="Z56" s="42">
        <f t="shared" si="24"/>
        <v>0</v>
      </c>
      <c r="AA56" s="42">
        <f t="shared" si="25"/>
        <v>0</v>
      </c>
      <c r="AB56" s="42">
        <f t="shared" si="26"/>
        <v>0</v>
      </c>
    </row>
    <row r="57" spans="1:28" x14ac:dyDescent="0.25">
      <c r="A57" s="1" t="s">
        <v>45</v>
      </c>
      <c r="B57" s="42">
        <f t="shared" si="0"/>
        <v>0.54927302100161546</v>
      </c>
      <c r="C57" s="42">
        <f t="shared" si="1"/>
        <v>0.66622251832111923</v>
      </c>
      <c r="D57" s="42">
        <f t="shared" si="2"/>
        <v>0.43914680050188204</v>
      </c>
      <c r="E57" s="42" t="str">
        <f t="shared" si="3"/>
        <v/>
      </c>
      <c r="F57" s="42">
        <f t="shared" si="4"/>
        <v>0.38610038610038611</v>
      </c>
      <c r="G57" s="42">
        <f t="shared" si="5"/>
        <v>0.39215686274509803</v>
      </c>
      <c r="H57" s="42">
        <f t="shared" si="6"/>
        <v>0.38022813688212925</v>
      </c>
      <c r="I57" s="42" t="str">
        <f t="shared" si="7"/>
        <v/>
      </c>
      <c r="J57" s="42">
        <f t="shared" si="8"/>
        <v>0.39138943248532287</v>
      </c>
      <c r="K57" s="42">
        <f t="shared" si="9"/>
        <v>0.67567567567567566</v>
      </c>
      <c r="L57" s="42">
        <f t="shared" si="10"/>
        <v>0</v>
      </c>
      <c r="M57" s="42" t="str">
        <f t="shared" si="11"/>
        <v/>
      </c>
      <c r="N57" s="42">
        <f t="shared" si="12"/>
        <v>0.37243947858472998</v>
      </c>
      <c r="O57" s="42">
        <f t="shared" si="13"/>
        <v>0.74074074074074081</v>
      </c>
      <c r="P57" s="42">
        <f t="shared" si="14"/>
        <v>0</v>
      </c>
      <c r="Q57" s="42" t="str">
        <f t="shared" si="15"/>
        <v/>
      </c>
      <c r="R57" s="42">
        <f t="shared" si="16"/>
        <v>0.76687116564417179</v>
      </c>
      <c r="S57" s="42">
        <f t="shared" si="17"/>
        <v>0.6872852233676976</v>
      </c>
      <c r="T57" s="42">
        <f t="shared" si="18"/>
        <v>0.8310249307479225</v>
      </c>
      <c r="U57" s="42" t="str">
        <f t="shared" si="19"/>
        <v/>
      </c>
      <c r="V57" s="42">
        <f t="shared" si="20"/>
        <v>0.31796502384737679</v>
      </c>
      <c r="W57" s="42">
        <f t="shared" si="21"/>
        <v>0.34843205574912894</v>
      </c>
      <c r="X57" s="42">
        <f t="shared" si="22"/>
        <v>0.29239766081871343</v>
      </c>
      <c r="Y57" s="42" t="str">
        <f t="shared" si="23"/>
        <v/>
      </c>
      <c r="Z57" s="42">
        <f t="shared" si="24"/>
        <v>1.6129032258064515</v>
      </c>
      <c r="AA57" s="42">
        <f t="shared" si="25"/>
        <v>1.9607843137254901</v>
      </c>
      <c r="AB57" s="42">
        <f t="shared" si="26"/>
        <v>1.3698630136986301</v>
      </c>
    </row>
    <row r="58" spans="1:28" x14ac:dyDescent="0.25">
      <c r="A58" s="1" t="s">
        <v>46</v>
      </c>
      <c r="B58" s="42">
        <f t="shared" si="0"/>
        <v>2.0604832875126609</v>
      </c>
      <c r="C58" s="42">
        <f t="shared" si="1"/>
        <v>2.3010714913051116</v>
      </c>
      <c r="D58" s="42">
        <f t="shared" si="2"/>
        <v>1.8253604943923096</v>
      </c>
      <c r="E58" s="42" t="str">
        <f t="shared" si="3"/>
        <v/>
      </c>
      <c r="F58" s="42">
        <f t="shared" si="4"/>
        <v>3.5287169644175402</v>
      </c>
      <c r="G58" s="42">
        <f t="shared" si="5"/>
        <v>3.7708272434960541</v>
      </c>
      <c r="H58" s="42">
        <f t="shared" si="6"/>
        <v>3.281622911694511</v>
      </c>
      <c r="I58" s="42" t="str">
        <f t="shared" si="7"/>
        <v/>
      </c>
      <c r="J58" s="42">
        <f t="shared" si="8"/>
        <v>2.5778572492922067</v>
      </c>
      <c r="K58" s="42">
        <f t="shared" si="9"/>
        <v>2.7317640220866028</v>
      </c>
      <c r="L58" s="42">
        <f t="shared" si="10"/>
        <v>2.4159021406727827</v>
      </c>
      <c r="M58" s="42" t="str">
        <f t="shared" si="11"/>
        <v/>
      </c>
      <c r="N58" s="42">
        <f t="shared" si="12"/>
        <v>2.1042563366810136</v>
      </c>
      <c r="O58" s="42">
        <f t="shared" si="13"/>
        <v>2.4695317511225143</v>
      </c>
      <c r="P58" s="42">
        <f t="shared" si="14"/>
        <v>1.7432646592709984</v>
      </c>
      <c r="Q58" s="42" t="str">
        <f t="shared" si="15"/>
        <v/>
      </c>
      <c r="R58" s="42">
        <f t="shared" si="16"/>
        <v>1.6603553743081854</v>
      </c>
      <c r="S58" s="42">
        <f t="shared" si="17"/>
        <v>1.8742442563482467</v>
      </c>
      <c r="T58" s="42">
        <f t="shared" si="18"/>
        <v>1.4614952220348512</v>
      </c>
      <c r="U58" s="42" t="str">
        <f t="shared" si="19"/>
        <v/>
      </c>
      <c r="V58" s="42">
        <f t="shared" si="20"/>
        <v>0.87777409738323942</v>
      </c>
      <c r="W58" s="42">
        <f t="shared" si="21"/>
        <v>1.0288065843621399</v>
      </c>
      <c r="X58" s="42">
        <f t="shared" si="22"/>
        <v>0.73670723894939139</v>
      </c>
      <c r="Y58" s="42" t="str">
        <f t="shared" si="23"/>
        <v/>
      </c>
      <c r="Z58" s="42">
        <f t="shared" si="24"/>
        <v>5.2798310454065467E-2</v>
      </c>
      <c r="AA58" s="42">
        <f t="shared" si="25"/>
        <v>0.1142857142857143</v>
      </c>
      <c r="AB58" s="42">
        <f t="shared" si="26"/>
        <v>0</v>
      </c>
    </row>
    <row r="59" spans="1:28" x14ac:dyDescent="0.25">
      <c r="A59" s="1" t="s">
        <v>47</v>
      </c>
      <c r="B59" s="42">
        <f t="shared" si="0"/>
        <v>2.5310495026193416</v>
      </c>
      <c r="C59" s="42">
        <f t="shared" si="1"/>
        <v>2.9168634860651865</v>
      </c>
      <c r="D59" s="42">
        <f t="shared" si="2"/>
        <v>2.1476352540781596</v>
      </c>
      <c r="E59" s="42" t="str">
        <f t="shared" si="3"/>
        <v/>
      </c>
      <c r="F59" s="42">
        <f t="shared" si="4"/>
        <v>3.8184663536776213</v>
      </c>
      <c r="G59" s="42">
        <f t="shared" si="5"/>
        <v>4.1434755720470005</v>
      </c>
      <c r="H59" s="42">
        <f t="shared" si="6"/>
        <v>3.4854245880861847</v>
      </c>
      <c r="I59" s="42" t="str">
        <f t="shared" si="7"/>
        <v/>
      </c>
      <c r="J59" s="42">
        <f t="shared" si="8"/>
        <v>2.1328458257160268</v>
      </c>
      <c r="K59" s="42">
        <f t="shared" si="9"/>
        <v>2.6801667659321025</v>
      </c>
      <c r="L59" s="42">
        <f t="shared" si="10"/>
        <v>1.5595757953836558</v>
      </c>
      <c r="M59" s="42" t="str">
        <f t="shared" si="11"/>
        <v/>
      </c>
      <c r="N59" s="42">
        <f t="shared" si="12"/>
        <v>3.1299399304457789</v>
      </c>
      <c r="O59" s="42">
        <f t="shared" si="13"/>
        <v>3.9776258545680543</v>
      </c>
      <c r="P59" s="42">
        <f t="shared" si="14"/>
        <v>2.2522522522522523</v>
      </c>
      <c r="Q59" s="42" t="str">
        <f t="shared" si="15"/>
        <v/>
      </c>
      <c r="R59" s="42">
        <f t="shared" si="16"/>
        <v>2.8222286878091358</v>
      </c>
      <c r="S59" s="42">
        <f t="shared" si="17"/>
        <v>3.0465949820788532</v>
      </c>
      <c r="T59" s="42">
        <f t="shared" si="18"/>
        <v>2.6091888825865004</v>
      </c>
      <c r="U59" s="42" t="str">
        <f t="shared" si="19"/>
        <v/>
      </c>
      <c r="V59" s="42">
        <f t="shared" si="20"/>
        <v>1.2911158930218261</v>
      </c>
      <c r="W59" s="42">
        <f t="shared" si="21"/>
        <v>1.2626262626262625</v>
      </c>
      <c r="X59" s="42">
        <f t="shared" si="22"/>
        <v>1.318154583582984</v>
      </c>
      <c r="Y59" s="42" t="str">
        <f t="shared" si="23"/>
        <v/>
      </c>
      <c r="Z59" s="42">
        <f t="shared" si="24"/>
        <v>0</v>
      </c>
      <c r="AA59" s="42">
        <f t="shared" si="25"/>
        <v>0</v>
      </c>
      <c r="AB59" s="42">
        <f t="shared" si="26"/>
        <v>0</v>
      </c>
    </row>
    <row r="60" spans="1:28" x14ac:dyDescent="0.25">
      <c r="A60" s="1" t="s">
        <v>48</v>
      </c>
      <c r="B60" s="42">
        <f t="shared" si="0"/>
        <v>0.81168002450354781</v>
      </c>
      <c r="C60" s="42">
        <f t="shared" si="1"/>
        <v>0.91013704362381009</v>
      </c>
      <c r="D60" s="42">
        <f t="shared" si="2"/>
        <v>0.71784646061814561</v>
      </c>
      <c r="E60" s="42" t="str">
        <f t="shared" si="3"/>
        <v/>
      </c>
      <c r="F60" s="42">
        <f t="shared" si="4"/>
        <v>1.2850167052171677</v>
      </c>
      <c r="G60" s="42">
        <f t="shared" si="5"/>
        <v>1.4220416455053326</v>
      </c>
      <c r="H60" s="42">
        <f t="shared" si="6"/>
        <v>1.1446409989594173</v>
      </c>
      <c r="I60" s="42" t="str">
        <f t="shared" si="7"/>
        <v/>
      </c>
      <c r="J60" s="42">
        <f t="shared" si="8"/>
        <v>1.0983397190293742</v>
      </c>
      <c r="K60" s="42">
        <f t="shared" si="9"/>
        <v>1.1875309252845125</v>
      </c>
      <c r="L60" s="42">
        <f t="shared" si="10"/>
        <v>1.0031678986272439</v>
      </c>
      <c r="M60" s="42" t="str">
        <f t="shared" si="11"/>
        <v/>
      </c>
      <c r="N60" s="42">
        <f t="shared" si="12"/>
        <v>0.66493206128938998</v>
      </c>
      <c r="O60" s="42">
        <f t="shared" si="13"/>
        <v>0.8777062609713282</v>
      </c>
      <c r="P60" s="42">
        <f t="shared" si="14"/>
        <v>0.45714285714285718</v>
      </c>
      <c r="Q60" s="42" t="str">
        <f t="shared" si="15"/>
        <v/>
      </c>
      <c r="R60" s="42">
        <f t="shared" si="16"/>
        <v>0.55625790139064479</v>
      </c>
      <c r="S60" s="42">
        <f t="shared" si="17"/>
        <v>0.70690592713431211</v>
      </c>
      <c r="T60" s="42">
        <f t="shared" si="18"/>
        <v>0.42533081285444235</v>
      </c>
      <c r="U60" s="42" t="str">
        <f t="shared" si="19"/>
        <v/>
      </c>
      <c r="V60" s="42">
        <f t="shared" si="20"/>
        <v>0.5935645110902843</v>
      </c>
      <c r="W60" s="42">
        <f t="shared" si="21"/>
        <v>0.38910505836575876</v>
      </c>
      <c r="X60" s="42">
        <f t="shared" si="22"/>
        <v>0.78360458107293551</v>
      </c>
      <c r="Y60" s="42" t="str">
        <f t="shared" si="23"/>
        <v/>
      </c>
      <c r="Z60" s="42">
        <f t="shared" si="24"/>
        <v>0.17123287671232876</v>
      </c>
      <c r="AA60" s="42">
        <f t="shared" si="25"/>
        <v>0.20876826722338201</v>
      </c>
      <c r="AB60" s="42">
        <f t="shared" si="26"/>
        <v>0.14513788098693758</v>
      </c>
    </row>
    <row r="61" spans="1:28" x14ac:dyDescent="0.25">
      <c r="A61" s="1" t="s">
        <v>49</v>
      </c>
      <c r="B61" s="42">
        <f t="shared" si="0"/>
        <v>0.41171813143309582</v>
      </c>
      <c r="C61" s="42">
        <f t="shared" si="1"/>
        <v>0.55428757743723511</v>
      </c>
      <c r="D61" s="42">
        <f t="shared" si="2"/>
        <v>0.27709359605911332</v>
      </c>
      <c r="E61" s="42" t="str">
        <f t="shared" si="3"/>
        <v/>
      </c>
      <c r="F61" s="42">
        <f t="shared" si="4"/>
        <v>0.58266569555717407</v>
      </c>
      <c r="G61" s="42">
        <f t="shared" si="5"/>
        <v>1.0324483775811208</v>
      </c>
      <c r="H61" s="42">
        <f t="shared" si="6"/>
        <v>0.14388489208633093</v>
      </c>
      <c r="I61" s="42" t="str">
        <f t="shared" si="7"/>
        <v/>
      </c>
      <c r="J61" s="42">
        <f t="shared" si="8"/>
        <v>0.23237800154918667</v>
      </c>
      <c r="K61" s="42">
        <f t="shared" si="9"/>
        <v>0.44776119402985076</v>
      </c>
      <c r="L61" s="42">
        <f t="shared" si="10"/>
        <v>0</v>
      </c>
      <c r="M61" s="42" t="str">
        <f t="shared" si="11"/>
        <v/>
      </c>
      <c r="N61" s="42">
        <f t="shared" si="12"/>
        <v>0.34393809114359414</v>
      </c>
      <c r="O61" s="42">
        <f t="shared" si="13"/>
        <v>0.528169014084507</v>
      </c>
      <c r="P61" s="42">
        <f t="shared" si="14"/>
        <v>0.16806722689075632</v>
      </c>
      <c r="Q61" s="42" t="str">
        <f t="shared" si="15"/>
        <v/>
      </c>
      <c r="R61" s="42">
        <f t="shared" si="16"/>
        <v>8.5324232081911269E-2</v>
      </c>
      <c r="S61" s="42">
        <f t="shared" si="17"/>
        <v>0.1851851851851852</v>
      </c>
      <c r="T61" s="42">
        <f t="shared" si="18"/>
        <v>0</v>
      </c>
      <c r="U61" s="42" t="str">
        <f t="shared" si="19"/>
        <v/>
      </c>
      <c r="V61" s="42">
        <f t="shared" si="20"/>
        <v>0.36630036630036628</v>
      </c>
      <c r="W61" s="42">
        <f t="shared" si="21"/>
        <v>0.19493177387914229</v>
      </c>
      <c r="X61" s="42">
        <f t="shared" si="22"/>
        <v>0.5181347150259068</v>
      </c>
      <c r="Y61" s="42" t="str">
        <f t="shared" si="23"/>
        <v/>
      </c>
      <c r="Z61" s="42">
        <f t="shared" si="24"/>
        <v>2.6785714285714284</v>
      </c>
      <c r="AA61" s="42">
        <f t="shared" si="25"/>
        <v>2.0408163265306123</v>
      </c>
      <c r="AB61" s="42">
        <f t="shared" si="26"/>
        <v>3.1746031746031744</v>
      </c>
    </row>
    <row r="62" spans="1:28" x14ac:dyDescent="0.25">
      <c r="A62" s="48" t="s">
        <v>50</v>
      </c>
      <c r="B62" s="42">
        <f t="shared" si="0"/>
        <v>1.9875858425779187</v>
      </c>
      <c r="C62" s="42">
        <f t="shared" si="1"/>
        <v>2.2850189291508927</v>
      </c>
      <c r="D62" s="42">
        <f t="shared" si="2"/>
        <v>1.7036654620547238</v>
      </c>
      <c r="E62" s="42" t="str">
        <f t="shared" si="3"/>
        <v/>
      </c>
      <c r="F62" s="42">
        <f t="shared" si="4"/>
        <v>3.0076495132127956</v>
      </c>
      <c r="G62" s="42">
        <f t="shared" si="5"/>
        <v>3.3309957924263673</v>
      </c>
      <c r="H62" s="42">
        <f t="shared" si="6"/>
        <v>2.6896551724137931</v>
      </c>
      <c r="I62" s="42" t="str">
        <f t="shared" si="7"/>
        <v/>
      </c>
      <c r="J62" s="42">
        <f t="shared" si="8"/>
        <v>2.7691806483140575</v>
      </c>
      <c r="K62" s="42">
        <f t="shared" si="9"/>
        <v>3.0487804878048781</v>
      </c>
      <c r="L62" s="42">
        <f t="shared" si="10"/>
        <v>2.4809791597750581</v>
      </c>
      <c r="M62" s="42" t="str">
        <f t="shared" si="11"/>
        <v/>
      </c>
      <c r="N62" s="42">
        <f t="shared" si="12"/>
        <v>2.3764093668690376</v>
      </c>
      <c r="O62" s="42">
        <f t="shared" si="13"/>
        <v>2.3916811091854417</v>
      </c>
      <c r="P62" s="42">
        <f t="shared" si="14"/>
        <v>2.3611111111111112</v>
      </c>
      <c r="Q62" s="42" t="str">
        <f t="shared" si="15"/>
        <v/>
      </c>
      <c r="R62" s="42">
        <f t="shared" si="16"/>
        <v>1.321733311025598</v>
      </c>
      <c r="S62" s="42">
        <f t="shared" si="17"/>
        <v>1.9757365684575388</v>
      </c>
      <c r="T62" s="42">
        <f t="shared" si="18"/>
        <v>0.71151358344113846</v>
      </c>
      <c r="U62" s="42" t="str">
        <f t="shared" si="19"/>
        <v/>
      </c>
      <c r="V62" s="42">
        <f t="shared" si="20"/>
        <v>0.64032199048664473</v>
      </c>
      <c r="W62" s="42">
        <f t="shared" si="21"/>
        <v>0.70866141732283461</v>
      </c>
      <c r="X62" s="42">
        <f t="shared" si="22"/>
        <v>0.58099794941900207</v>
      </c>
      <c r="Y62" s="42" t="str">
        <f t="shared" si="23"/>
        <v/>
      </c>
      <c r="Z62" s="42">
        <f t="shared" si="24"/>
        <v>0.67283431455004206</v>
      </c>
      <c r="AA62" s="42">
        <f t="shared" si="25"/>
        <v>0.77821011673151752</v>
      </c>
      <c r="AB62" s="42">
        <f t="shared" si="26"/>
        <v>0.59259259259259256</v>
      </c>
    </row>
    <row r="63" spans="1:28" x14ac:dyDescent="0.25">
      <c r="A63" s="1" t="s">
        <v>51</v>
      </c>
      <c r="B63" s="42">
        <f t="shared" si="0"/>
        <v>0.45848822800495664</v>
      </c>
      <c r="C63" s="42">
        <f t="shared" si="1"/>
        <v>0.59805631696984796</v>
      </c>
      <c r="D63" s="42">
        <f t="shared" si="2"/>
        <v>0.32043381809218635</v>
      </c>
      <c r="E63" s="42" t="str">
        <f t="shared" si="3"/>
        <v/>
      </c>
      <c r="F63" s="42">
        <f t="shared" si="4"/>
        <v>0.87609511889862324</v>
      </c>
      <c r="G63" s="42">
        <f t="shared" si="5"/>
        <v>1.1029411764705883</v>
      </c>
      <c r="H63" s="42">
        <f t="shared" si="6"/>
        <v>0.63938618925831203</v>
      </c>
      <c r="I63" s="42" t="str">
        <f t="shared" si="7"/>
        <v/>
      </c>
      <c r="J63" s="42">
        <f t="shared" si="8"/>
        <v>0.36719706242350064</v>
      </c>
      <c r="K63" s="42">
        <f t="shared" si="9"/>
        <v>0.62189054726368165</v>
      </c>
      <c r="L63" s="42">
        <f t="shared" si="10"/>
        <v>0.12048192771084339</v>
      </c>
      <c r="M63" s="42" t="str">
        <f t="shared" si="11"/>
        <v/>
      </c>
      <c r="N63" s="42">
        <f t="shared" si="12"/>
        <v>0.96219931271477666</v>
      </c>
      <c r="O63" s="42">
        <f t="shared" si="13"/>
        <v>1.0884353741496597</v>
      </c>
      <c r="P63" s="42">
        <f t="shared" si="14"/>
        <v>0.83333333333333337</v>
      </c>
      <c r="Q63" s="42" t="str">
        <f t="shared" si="15"/>
        <v/>
      </c>
      <c r="R63" s="42">
        <f t="shared" si="16"/>
        <v>0.11869436201780414</v>
      </c>
      <c r="S63" s="42">
        <f t="shared" si="17"/>
        <v>0.11848341232227488</v>
      </c>
      <c r="T63" s="42">
        <f t="shared" si="18"/>
        <v>0.11890606420927466</v>
      </c>
      <c r="U63" s="42" t="str">
        <f t="shared" si="19"/>
        <v/>
      </c>
      <c r="V63" s="42">
        <f t="shared" si="20"/>
        <v>6.5832784726793936E-2</v>
      </c>
      <c r="W63" s="42">
        <f t="shared" si="21"/>
        <v>0.13513513513513514</v>
      </c>
      <c r="X63" s="42">
        <f t="shared" si="22"/>
        <v>0</v>
      </c>
      <c r="Y63" s="42" t="str">
        <f t="shared" si="23"/>
        <v/>
      </c>
      <c r="Z63" s="42">
        <f t="shared" si="24"/>
        <v>0</v>
      </c>
      <c r="AA63" s="42">
        <f t="shared" si="25"/>
        <v>0</v>
      </c>
      <c r="AB63" s="42">
        <f t="shared" si="26"/>
        <v>0</v>
      </c>
    </row>
    <row r="64" spans="1:28" x14ac:dyDescent="0.25">
      <c r="A64" s="1" t="s">
        <v>52</v>
      </c>
      <c r="B64" s="42">
        <f t="shared" si="0"/>
        <v>1.8356215911228138</v>
      </c>
      <c r="C64" s="42">
        <f t="shared" si="1"/>
        <v>2.0661475599414074</v>
      </c>
      <c r="D64" s="42">
        <f t="shared" si="2"/>
        <v>1.6159835463493464</v>
      </c>
      <c r="E64" s="42" t="str">
        <f t="shared" si="3"/>
        <v/>
      </c>
      <c r="F64" s="42">
        <f t="shared" si="4"/>
        <v>2.8991686207631635</v>
      </c>
      <c r="G64" s="42">
        <f t="shared" si="5"/>
        <v>3.7516170763260028</v>
      </c>
      <c r="H64" s="42">
        <f t="shared" si="6"/>
        <v>2.0657672849915683</v>
      </c>
      <c r="I64" s="42" t="str">
        <f t="shared" si="7"/>
        <v/>
      </c>
      <c r="J64" s="42">
        <f t="shared" si="8"/>
        <v>2.3979389615537059</v>
      </c>
      <c r="K64" s="42">
        <f t="shared" si="9"/>
        <v>2.2943037974683547</v>
      </c>
      <c r="L64" s="42">
        <f t="shared" si="10"/>
        <v>2.5019857029388404</v>
      </c>
      <c r="M64" s="42" t="str">
        <f t="shared" si="11"/>
        <v/>
      </c>
      <c r="N64" s="42">
        <f t="shared" si="12"/>
        <v>2.3119042790509026</v>
      </c>
      <c r="O64" s="42">
        <f t="shared" si="13"/>
        <v>2.2412387938060307</v>
      </c>
      <c r="P64" s="42">
        <f t="shared" si="14"/>
        <v>2.3819136051675414</v>
      </c>
      <c r="Q64" s="42" t="str">
        <f t="shared" si="15"/>
        <v/>
      </c>
      <c r="R64" s="42">
        <f t="shared" si="16"/>
        <v>1.2546125461254614</v>
      </c>
      <c r="S64" s="42">
        <f t="shared" si="17"/>
        <v>1.7651573292402147</v>
      </c>
      <c r="T64" s="42">
        <f t="shared" si="18"/>
        <v>0.78180525941719969</v>
      </c>
      <c r="U64" s="42" t="str">
        <f t="shared" si="19"/>
        <v/>
      </c>
      <c r="V64" s="42">
        <f t="shared" si="20"/>
        <v>0.98850110954206172</v>
      </c>
      <c r="W64" s="42">
        <f t="shared" si="21"/>
        <v>0.92127303182579567</v>
      </c>
      <c r="X64" s="42">
        <f t="shared" si="22"/>
        <v>1.0509926041261193</v>
      </c>
      <c r="Y64" s="42" t="str">
        <f t="shared" si="23"/>
        <v/>
      </c>
      <c r="Z64" s="42">
        <f t="shared" si="24"/>
        <v>0</v>
      </c>
      <c r="AA64" s="42">
        <f t="shared" si="25"/>
        <v>0</v>
      </c>
      <c r="AB64" s="42">
        <f t="shared" si="26"/>
        <v>0</v>
      </c>
    </row>
    <row r="65" spans="1:28" x14ac:dyDescent="0.25">
      <c r="A65" s="1" t="s">
        <v>53</v>
      </c>
      <c r="B65" s="42">
        <f t="shared" si="0"/>
        <v>3.8811825697071596</v>
      </c>
      <c r="C65" s="42">
        <f t="shared" si="1"/>
        <v>4.4108940201302547</v>
      </c>
      <c r="D65" s="42">
        <f t="shared" si="2"/>
        <v>3.4051609470603887</v>
      </c>
      <c r="E65" s="42" t="str">
        <f t="shared" si="3"/>
        <v/>
      </c>
      <c r="F65" s="42">
        <f t="shared" si="4"/>
        <v>2.8751753155680224</v>
      </c>
      <c r="G65" s="42">
        <f t="shared" si="5"/>
        <v>4.1666666666666661</v>
      </c>
      <c r="H65" s="42">
        <f t="shared" si="6"/>
        <v>1.7241379310344827</v>
      </c>
      <c r="I65" s="42" t="str">
        <f t="shared" si="7"/>
        <v/>
      </c>
      <c r="J65" s="42">
        <f t="shared" si="8"/>
        <v>4.7719298245614032</v>
      </c>
      <c r="K65" s="42">
        <f t="shared" si="9"/>
        <v>3.5242290748898681</v>
      </c>
      <c r="L65" s="42">
        <f t="shared" si="10"/>
        <v>5.913978494623656</v>
      </c>
      <c r="M65" s="42" t="str">
        <f t="shared" si="11"/>
        <v/>
      </c>
      <c r="N65" s="42">
        <f t="shared" si="12"/>
        <v>4.431314623338257</v>
      </c>
      <c r="O65" s="42">
        <f t="shared" si="13"/>
        <v>6.6365007541478134</v>
      </c>
      <c r="P65" s="42">
        <f t="shared" si="14"/>
        <v>2.3154848046309695</v>
      </c>
      <c r="Q65" s="42" t="str">
        <f t="shared" si="15"/>
        <v/>
      </c>
      <c r="R65" s="42">
        <f t="shared" si="16"/>
        <v>4.8648648648648649</v>
      </c>
      <c r="S65" s="42">
        <f t="shared" si="17"/>
        <v>4.71976401179941</v>
      </c>
      <c r="T65" s="42">
        <f t="shared" si="18"/>
        <v>4.9875311720698257</v>
      </c>
      <c r="U65" s="42" t="str">
        <f t="shared" si="19"/>
        <v/>
      </c>
      <c r="V65" s="42">
        <f t="shared" si="20"/>
        <v>2.6881720430107525</v>
      </c>
      <c r="W65" s="42">
        <f t="shared" si="21"/>
        <v>3.225806451612903</v>
      </c>
      <c r="X65" s="42">
        <f t="shared" si="22"/>
        <v>2.1994134897360706</v>
      </c>
      <c r="Y65" s="42" t="str">
        <f t="shared" si="23"/>
        <v/>
      </c>
      <c r="Z65" s="42">
        <f t="shared" si="24"/>
        <v>0.66666666666666674</v>
      </c>
      <c r="AA65" s="42">
        <f t="shared" si="25"/>
        <v>1.5625</v>
      </c>
      <c r="AB65" s="42">
        <f t="shared" si="26"/>
        <v>0</v>
      </c>
    </row>
    <row r="66" spans="1:28" x14ac:dyDescent="0.25">
      <c r="A66" s="1" t="s">
        <v>54</v>
      </c>
      <c r="B66" s="42">
        <f t="shared" si="0"/>
        <v>3.0318300159570004</v>
      </c>
      <c r="C66" s="42">
        <f t="shared" si="1"/>
        <v>3.1813361611876987</v>
      </c>
      <c r="D66" s="42">
        <f t="shared" si="2"/>
        <v>2.8964634341494637</v>
      </c>
      <c r="E66" s="42" t="str">
        <f t="shared" si="3"/>
        <v/>
      </c>
      <c r="F66" s="42">
        <f t="shared" si="4"/>
        <v>3.5728952772073921</v>
      </c>
      <c r="G66" s="42">
        <f t="shared" si="5"/>
        <v>3.7383177570093453</v>
      </c>
      <c r="H66" s="42">
        <f t="shared" si="6"/>
        <v>3.4181240063593008</v>
      </c>
      <c r="I66" s="42" t="str">
        <f t="shared" si="7"/>
        <v/>
      </c>
      <c r="J66" s="42">
        <f t="shared" si="8"/>
        <v>3.4382767191383596</v>
      </c>
      <c r="K66" s="42">
        <f t="shared" si="9"/>
        <v>3.7256562235393731</v>
      </c>
      <c r="L66" s="42">
        <f t="shared" si="10"/>
        <v>3.1630170316301705</v>
      </c>
      <c r="M66" s="42" t="str">
        <f t="shared" si="11"/>
        <v/>
      </c>
      <c r="N66" s="42">
        <f t="shared" si="12"/>
        <v>2.7207637231503581</v>
      </c>
      <c r="O66" s="42">
        <f t="shared" si="13"/>
        <v>2.2727272727272729</v>
      </c>
      <c r="P66" s="42">
        <f t="shared" si="14"/>
        <v>3.1394275161588179</v>
      </c>
      <c r="Q66" s="42" t="str">
        <f t="shared" si="15"/>
        <v/>
      </c>
      <c r="R66" s="42">
        <f t="shared" si="16"/>
        <v>3.5383319292333613</v>
      </c>
      <c r="S66" s="42">
        <f t="shared" si="17"/>
        <v>3.6705461056401072</v>
      </c>
      <c r="T66" s="42">
        <f t="shared" si="18"/>
        <v>3.4208432776451874</v>
      </c>
      <c r="U66" s="42" t="str">
        <f t="shared" si="19"/>
        <v/>
      </c>
      <c r="V66" s="42">
        <f t="shared" si="20"/>
        <v>2.1435228331780056</v>
      </c>
      <c r="W66" s="42">
        <f t="shared" si="21"/>
        <v>2.6694045174537986</v>
      </c>
      <c r="X66" s="42">
        <f t="shared" si="22"/>
        <v>1.7064846416382253</v>
      </c>
      <c r="Y66" s="42" t="str">
        <f t="shared" si="23"/>
        <v/>
      </c>
      <c r="Z66" s="42">
        <f t="shared" si="24"/>
        <v>0.90293453724604955</v>
      </c>
      <c r="AA66" s="42">
        <f t="shared" si="25"/>
        <v>1.015228426395939</v>
      </c>
      <c r="AB66" s="42">
        <f t="shared" si="26"/>
        <v>0.81300813008130091</v>
      </c>
    </row>
    <row r="67" spans="1:28" x14ac:dyDescent="0.25">
      <c r="A67" s="1" t="s">
        <v>55</v>
      </c>
      <c r="B67" s="42">
        <f t="shared" si="0"/>
        <v>1.2576858580212409</v>
      </c>
      <c r="C67" s="42">
        <f t="shared" si="1"/>
        <v>1.9856115107913668</v>
      </c>
      <c r="D67" s="42">
        <f t="shared" si="2"/>
        <v>0.5704971475142625</v>
      </c>
      <c r="E67" s="42" t="str">
        <f t="shared" si="3"/>
        <v/>
      </c>
      <c r="F67" s="42">
        <f t="shared" si="4"/>
        <v>1.0416666666666665</v>
      </c>
      <c r="G67" s="42">
        <f t="shared" si="5"/>
        <v>1.7241379310344827</v>
      </c>
      <c r="H67" s="42">
        <f t="shared" si="6"/>
        <v>0.34965034965034963</v>
      </c>
      <c r="I67" s="42" t="str">
        <f t="shared" si="7"/>
        <v/>
      </c>
      <c r="J67" s="42">
        <f t="shared" si="8"/>
        <v>0.82041932543299911</v>
      </c>
      <c r="K67" s="42">
        <f t="shared" si="9"/>
        <v>0.87108013937282225</v>
      </c>
      <c r="L67" s="42">
        <f t="shared" si="10"/>
        <v>0.76481835564053535</v>
      </c>
      <c r="M67" s="42" t="str">
        <f t="shared" si="11"/>
        <v/>
      </c>
      <c r="N67" s="42">
        <f t="shared" si="12"/>
        <v>1.3876040703052728</v>
      </c>
      <c r="O67" s="42">
        <f t="shared" si="13"/>
        <v>2.112676056338028</v>
      </c>
      <c r="P67" s="42">
        <f t="shared" si="14"/>
        <v>0.58479532163742687</v>
      </c>
      <c r="Q67" s="42" t="str">
        <f t="shared" si="15"/>
        <v/>
      </c>
      <c r="R67" s="42">
        <f t="shared" si="16"/>
        <v>1.7098731384445669</v>
      </c>
      <c r="S67" s="42">
        <f t="shared" si="17"/>
        <v>3.3877038895859477</v>
      </c>
      <c r="T67" s="42">
        <f t="shared" si="18"/>
        <v>0.39370078740157477</v>
      </c>
      <c r="U67" s="42" t="str">
        <f t="shared" si="19"/>
        <v/>
      </c>
      <c r="V67" s="42">
        <f t="shared" si="20"/>
        <v>0.71890726096333568</v>
      </c>
      <c r="W67" s="42">
        <f t="shared" si="21"/>
        <v>0.89418777943368111</v>
      </c>
      <c r="X67" s="42">
        <f t="shared" si="22"/>
        <v>0.55555555555555558</v>
      </c>
      <c r="Y67" s="42" t="str">
        <f t="shared" si="23"/>
        <v/>
      </c>
      <c r="Z67" s="42">
        <f t="shared" si="24"/>
        <v>2.090032154340836</v>
      </c>
      <c r="AA67" s="42">
        <f t="shared" si="25"/>
        <v>3.1578947368421053</v>
      </c>
      <c r="AB67" s="42">
        <f t="shared" si="26"/>
        <v>1.1869436201780417</v>
      </c>
    </row>
    <row r="68" spans="1:28" x14ac:dyDescent="0.25">
      <c r="A68" s="1" t="s">
        <v>56</v>
      </c>
      <c r="B68" s="42">
        <f t="shared" si="0"/>
        <v>0.67909884660989539</v>
      </c>
      <c r="C68" s="42">
        <f t="shared" si="1"/>
        <v>0.80717488789237668</v>
      </c>
      <c r="D68" s="42">
        <f t="shared" si="2"/>
        <v>0.56051484326344192</v>
      </c>
      <c r="E68" s="42" t="str">
        <f t="shared" si="3"/>
        <v/>
      </c>
      <c r="F68" s="42">
        <f t="shared" si="4"/>
        <v>0.24183796856106407</v>
      </c>
      <c r="G68" s="42">
        <f t="shared" si="5"/>
        <v>0.35885167464114831</v>
      </c>
      <c r="H68" s="42">
        <f t="shared" si="6"/>
        <v>0.12224938875305623</v>
      </c>
      <c r="I68" s="42" t="str">
        <f t="shared" si="7"/>
        <v/>
      </c>
      <c r="J68" s="42">
        <f t="shared" si="8"/>
        <v>0.29744199881023198</v>
      </c>
      <c r="K68" s="42">
        <f t="shared" si="9"/>
        <v>0.46457607433217191</v>
      </c>
      <c r="L68" s="42">
        <f t="shared" si="10"/>
        <v>0.12195121951219512</v>
      </c>
      <c r="M68" s="42" t="str">
        <f t="shared" si="11"/>
        <v/>
      </c>
      <c r="N68" s="42">
        <f t="shared" si="12"/>
        <v>0.20202020202020202</v>
      </c>
      <c r="O68" s="42">
        <f t="shared" si="13"/>
        <v>0.13071895424836599</v>
      </c>
      <c r="P68" s="42">
        <f t="shared" si="14"/>
        <v>0.27777777777777779</v>
      </c>
      <c r="Q68" s="42" t="str">
        <f t="shared" si="15"/>
        <v/>
      </c>
      <c r="R68" s="42">
        <f t="shared" si="16"/>
        <v>0.53088803088803083</v>
      </c>
      <c r="S68" s="42">
        <f t="shared" si="17"/>
        <v>0.85929108485499461</v>
      </c>
      <c r="T68" s="42">
        <f t="shared" si="18"/>
        <v>0.26292725679228746</v>
      </c>
      <c r="U68" s="42" t="str">
        <f t="shared" si="19"/>
        <v/>
      </c>
      <c r="V68" s="42">
        <f t="shared" si="20"/>
        <v>1.9976498237367801</v>
      </c>
      <c r="W68" s="42">
        <f t="shared" si="21"/>
        <v>2.1963824289405682</v>
      </c>
      <c r="X68" s="42">
        <f t="shared" si="22"/>
        <v>1.8318965517241377</v>
      </c>
      <c r="Y68" s="42" t="str">
        <f t="shared" si="23"/>
        <v/>
      </c>
      <c r="Z68" s="42">
        <f t="shared" si="24"/>
        <v>0.87847730600292828</v>
      </c>
      <c r="AA68" s="42">
        <f t="shared" si="25"/>
        <v>1.0238907849829351</v>
      </c>
      <c r="AB68" s="42">
        <f t="shared" si="26"/>
        <v>0.76923076923076927</v>
      </c>
    </row>
    <row r="69" spans="1:28" x14ac:dyDescent="0.25">
      <c r="A69" s="1" t="s">
        <v>57</v>
      </c>
      <c r="B69" s="42">
        <f t="shared" si="0"/>
        <v>1.0736703006276842</v>
      </c>
      <c r="C69" s="42">
        <f t="shared" si="1"/>
        <v>1.2243547319655859</v>
      </c>
      <c r="D69" s="42">
        <f t="shared" si="2"/>
        <v>0.92348284960422167</v>
      </c>
      <c r="E69" s="42" t="str">
        <f t="shared" si="3"/>
        <v/>
      </c>
      <c r="F69" s="42">
        <f t="shared" si="4"/>
        <v>1.237842617152962</v>
      </c>
      <c r="G69" s="42">
        <f t="shared" si="5"/>
        <v>1.7064846416382253</v>
      </c>
      <c r="H69" s="42">
        <f t="shared" si="6"/>
        <v>0.73394495412844041</v>
      </c>
      <c r="I69" s="42" t="str">
        <f t="shared" si="7"/>
        <v/>
      </c>
      <c r="J69" s="42">
        <f t="shared" si="8"/>
        <v>1.0480349344978166</v>
      </c>
      <c r="K69" s="42">
        <f t="shared" si="9"/>
        <v>1.6366612111292964</v>
      </c>
      <c r="L69" s="42">
        <f t="shared" si="10"/>
        <v>0.37453183520599254</v>
      </c>
      <c r="M69" s="42" t="str">
        <f t="shared" si="11"/>
        <v/>
      </c>
      <c r="N69" s="42">
        <f t="shared" si="12"/>
        <v>0.86455331412103753</v>
      </c>
      <c r="O69" s="42">
        <f t="shared" si="13"/>
        <v>1.1363636363636365</v>
      </c>
      <c r="P69" s="42">
        <f t="shared" si="14"/>
        <v>0.58479532163742687</v>
      </c>
      <c r="Q69" s="42" t="str">
        <f t="shared" si="15"/>
        <v/>
      </c>
      <c r="R69" s="42">
        <f t="shared" si="16"/>
        <v>0.72</v>
      </c>
      <c r="S69" s="42">
        <f t="shared" si="17"/>
        <v>1.1272141706924315</v>
      </c>
      <c r="T69" s="42">
        <f t="shared" si="18"/>
        <v>0.31796502384737679</v>
      </c>
      <c r="U69" s="42" t="str">
        <f t="shared" si="19"/>
        <v/>
      </c>
      <c r="V69" s="42">
        <f t="shared" si="20"/>
        <v>1.7647058823529411</v>
      </c>
      <c r="W69" s="42">
        <f t="shared" si="21"/>
        <v>0.73664825046040516</v>
      </c>
      <c r="X69" s="42">
        <f t="shared" si="22"/>
        <v>2.627511591962906</v>
      </c>
      <c r="Y69" s="42" t="str">
        <f t="shared" si="23"/>
        <v/>
      </c>
      <c r="Z69" s="42">
        <f t="shared" si="24"/>
        <v>0</v>
      </c>
      <c r="AA69" s="42">
        <f t="shared" si="25"/>
        <v>0</v>
      </c>
      <c r="AB69" s="42">
        <f t="shared" si="26"/>
        <v>0</v>
      </c>
    </row>
    <row r="70" spans="1:28" x14ac:dyDescent="0.25">
      <c r="A70" s="1" t="s">
        <v>58</v>
      </c>
      <c r="B70" s="42">
        <f t="shared" si="0"/>
        <v>1.417884481558803</v>
      </c>
      <c r="C70" s="42">
        <f t="shared" si="1"/>
        <v>1.6095534787123573</v>
      </c>
      <c r="D70" s="42">
        <f t="shared" si="2"/>
        <v>1.2242042672263029</v>
      </c>
      <c r="E70" s="42" t="str">
        <f t="shared" si="3"/>
        <v/>
      </c>
      <c r="F70" s="42">
        <f t="shared" si="4"/>
        <v>1.093815734118637</v>
      </c>
      <c r="G70" s="42">
        <f t="shared" si="5"/>
        <v>1.4119601328903655</v>
      </c>
      <c r="H70" s="42">
        <f t="shared" si="6"/>
        <v>0.76726342710997442</v>
      </c>
      <c r="I70" s="42" t="str">
        <f t="shared" si="7"/>
        <v/>
      </c>
      <c r="J70" s="42">
        <f t="shared" si="8"/>
        <v>1.1246063877642825</v>
      </c>
      <c r="K70" s="42">
        <f t="shared" si="9"/>
        <v>1.119724375538329</v>
      </c>
      <c r="L70" s="42">
        <f t="shared" si="10"/>
        <v>1.1299435028248588</v>
      </c>
      <c r="M70" s="42" t="str">
        <f t="shared" si="11"/>
        <v/>
      </c>
      <c r="N70" s="42">
        <f t="shared" si="12"/>
        <v>1.2658227848101267</v>
      </c>
      <c r="O70" s="42">
        <f t="shared" si="13"/>
        <v>1.4381591562799616</v>
      </c>
      <c r="P70" s="42">
        <f t="shared" si="14"/>
        <v>1.0880316518298714</v>
      </c>
      <c r="Q70" s="42" t="str">
        <f t="shared" si="15"/>
        <v/>
      </c>
      <c r="R70" s="42">
        <f t="shared" si="16"/>
        <v>2.7655838454784898</v>
      </c>
      <c r="S70" s="42">
        <f t="shared" si="17"/>
        <v>3.3989266547406083</v>
      </c>
      <c r="T70" s="42">
        <f t="shared" si="18"/>
        <v>2.1551724137931036</v>
      </c>
      <c r="U70" s="42" t="str">
        <f t="shared" si="19"/>
        <v/>
      </c>
      <c r="V70" s="42">
        <f t="shared" si="20"/>
        <v>1.0550458715596331</v>
      </c>
      <c r="W70" s="42">
        <f t="shared" si="21"/>
        <v>0.93457943925233633</v>
      </c>
      <c r="X70" s="42">
        <f t="shared" si="22"/>
        <v>1.1711711711711712</v>
      </c>
      <c r="Y70" s="42" t="str">
        <f t="shared" si="23"/>
        <v/>
      </c>
      <c r="Z70" s="42">
        <f t="shared" si="24"/>
        <v>0</v>
      </c>
      <c r="AA70" s="42">
        <f t="shared" si="25"/>
        <v>0</v>
      </c>
      <c r="AB70" s="42">
        <f t="shared" si="26"/>
        <v>0</v>
      </c>
    </row>
    <row r="71" spans="1:28" x14ac:dyDescent="0.25">
      <c r="A71" s="1" t="s">
        <v>59</v>
      </c>
      <c r="B71" s="42">
        <f t="shared" si="0"/>
        <v>2.1733243060257279</v>
      </c>
      <c r="C71" s="42">
        <f t="shared" si="1"/>
        <v>2.5392817059483725</v>
      </c>
      <c r="D71" s="42">
        <f t="shared" si="2"/>
        <v>1.8319811567652449</v>
      </c>
      <c r="E71" s="42" t="str">
        <f t="shared" si="3"/>
        <v/>
      </c>
      <c r="F71" s="42">
        <f t="shared" si="4"/>
        <v>3.0431432973805856</v>
      </c>
      <c r="G71" s="42">
        <f t="shared" si="5"/>
        <v>3.9321511179645339</v>
      </c>
      <c r="H71" s="42">
        <f t="shared" si="6"/>
        <v>2.1555042340261741</v>
      </c>
      <c r="I71" s="42" t="str">
        <f t="shared" si="7"/>
        <v/>
      </c>
      <c r="J71" s="42">
        <f t="shared" si="8"/>
        <v>2.138220694921726</v>
      </c>
      <c r="K71" s="42">
        <f t="shared" si="9"/>
        <v>2.3970037453183521</v>
      </c>
      <c r="L71" s="42">
        <f t="shared" si="10"/>
        <v>1.8691588785046727</v>
      </c>
      <c r="M71" s="42" t="str">
        <f t="shared" si="11"/>
        <v/>
      </c>
      <c r="N71" s="42">
        <f t="shared" si="12"/>
        <v>1.867704280155642</v>
      </c>
      <c r="O71" s="42">
        <f t="shared" si="13"/>
        <v>2.2745735174654751</v>
      </c>
      <c r="P71" s="42">
        <f t="shared" si="14"/>
        <v>1.4936519790888723</v>
      </c>
      <c r="Q71" s="42" t="str">
        <f t="shared" si="15"/>
        <v/>
      </c>
      <c r="R71" s="42">
        <f t="shared" si="16"/>
        <v>2.3977866584691054</v>
      </c>
      <c r="S71" s="42">
        <f t="shared" si="17"/>
        <v>2.7813712807244499</v>
      </c>
      <c r="T71" s="42">
        <f t="shared" si="18"/>
        <v>2.0503807850029294</v>
      </c>
      <c r="U71" s="42" t="str">
        <f t="shared" si="19"/>
        <v/>
      </c>
      <c r="V71" s="42">
        <f t="shared" si="20"/>
        <v>2.0365895754228514</v>
      </c>
      <c r="W71" s="42">
        <f t="shared" si="21"/>
        <v>1.9765739385065886</v>
      </c>
      <c r="X71" s="42">
        <f t="shared" si="22"/>
        <v>2.0901371652514698</v>
      </c>
      <c r="Y71" s="42" t="str">
        <f t="shared" si="23"/>
        <v/>
      </c>
      <c r="Z71" s="42">
        <f t="shared" si="24"/>
        <v>0.11976047904191617</v>
      </c>
      <c r="AA71" s="42">
        <f t="shared" si="25"/>
        <v>0</v>
      </c>
      <c r="AB71" s="42">
        <f t="shared" si="26"/>
        <v>0.2074688796680498</v>
      </c>
    </row>
    <row r="72" spans="1:28" x14ac:dyDescent="0.25">
      <c r="A72" s="1" t="s">
        <v>60</v>
      </c>
      <c r="B72" s="42">
        <f t="shared" si="0"/>
        <v>3.7832068311195446</v>
      </c>
      <c r="C72" s="42">
        <f t="shared" si="1"/>
        <v>5.0560398505603983</v>
      </c>
      <c r="D72" s="42">
        <f t="shared" si="2"/>
        <v>2.6262168892913742</v>
      </c>
      <c r="E72" s="42" t="str">
        <f t="shared" si="3"/>
        <v/>
      </c>
      <c r="F72" s="42">
        <f t="shared" si="4"/>
        <v>6.5496286293045243</v>
      </c>
      <c r="G72" s="42">
        <f t="shared" si="5"/>
        <v>7.6719576719576716</v>
      </c>
      <c r="H72" s="42">
        <f t="shared" si="6"/>
        <v>5.3793103448275863</v>
      </c>
      <c r="I72" s="42" t="str">
        <f t="shared" si="7"/>
        <v/>
      </c>
      <c r="J72" s="42">
        <f t="shared" si="8"/>
        <v>4.7066408768536423</v>
      </c>
      <c r="K72" s="42">
        <f t="shared" si="9"/>
        <v>5.7471264367816088</v>
      </c>
      <c r="L72" s="42">
        <f t="shared" si="10"/>
        <v>3.6458333333333335</v>
      </c>
      <c r="M72" s="42" t="str">
        <f t="shared" si="11"/>
        <v/>
      </c>
      <c r="N72" s="42">
        <f t="shared" si="12"/>
        <v>4.2979942693409736</v>
      </c>
      <c r="O72" s="42">
        <f t="shared" si="13"/>
        <v>6.0294117647058822</v>
      </c>
      <c r="P72" s="42">
        <f t="shared" si="14"/>
        <v>2.6536312849162011</v>
      </c>
      <c r="Q72" s="42" t="str">
        <f t="shared" si="15"/>
        <v/>
      </c>
      <c r="R72" s="42">
        <f t="shared" si="16"/>
        <v>2.8008298755186725</v>
      </c>
      <c r="S72" s="42">
        <f t="shared" si="17"/>
        <v>4.2452830188679247</v>
      </c>
      <c r="T72" s="42">
        <f t="shared" si="18"/>
        <v>1.6666666666666667</v>
      </c>
      <c r="U72" s="42" t="str">
        <f t="shared" si="19"/>
        <v/>
      </c>
      <c r="V72" s="42">
        <f t="shared" si="20"/>
        <v>2.1985343104596935</v>
      </c>
      <c r="W72" s="42">
        <f t="shared" si="21"/>
        <v>3.0882352941176472</v>
      </c>
      <c r="X72" s="42">
        <f t="shared" si="22"/>
        <v>1.4616321559074299</v>
      </c>
      <c r="Y72" s="42" t="str">
        <f t="shared" si="23"/>
        <v/>
      </c>
      <c r="Z72" s="42">
        <f t="shared" si="24"/>
        <v>0.34782608695652173</v>
      </c>
      <c r="AA72" s="42">
        <f t="shared" si="25"/>
        <v>0.74626865671641784</v>
      </c>
      <c r="AB72" s="42">
        <f t="shared" si="26"/>
        <v>0</v>
      </c>
    </row>
    <row r="73" spans="1:28" x14ac:dyDescent="0.25">
      <c r="A73" s="1" t="s">
        <v>61</v>
      </c>
      <c r="B73" s="42">
        <f t="shared" si="0"/>
        <v>3.9248735853599808</v>
      </c>
      <c r="C73" s="42">
        <f t="shared" si="1"/>
        <v>4.7325610056692131</v>
      </c>
      <c r="D73" s="42">
        <f t="shared" si="2"/>
        <v>3.1536832195810778</v>
      </c>
      <c r="E73" s="42" t="str">
        <f t="shared" si="3"/>
        <v/>
      </c>
      <c r="F73" s="42">
        <f t="shared" si="4"/>
        <v>3.9438502673796791</v>
      </c>
      <c r="G73" s="42">
        <f t="shared" si="5"/>
        <v>3.9189189189189193</v>
      </c>
      <c r="H73" s="42">
        <f t="shared" si="6"/>
        <v>3.9682539682539679</v>
      </c>
      <c r="I73" s="42" t="str">
        <f t="shared" si="7"/>
        <v/>
      </c>
      <c r="J73" s="42">
        <f t="shared" si="8"/>
        <v>5.5483028720626635</v>
      </c>
      <c r="K73" s="42">
        <f t="shared" si="9"/>
        <v>6.8922305764411025</v>
      </c>
      <c r="L73" s="42">
        <f t="shared" si="10"/>
        <v>4.0871934604904636</v>
      </c>
      <c r="M73" s="42" t="str">
        <f t="shared" si="11"/>
        <v/>
      </c>
      <c r="N73" s="42">
        <f t="shared" si="12"/>
        <v>4.9689440993788816</v>
      </c>
      <c r="O73" s="42">
        <f t="shared" si="13"/>
        <v>5.779569892473118</v>
      </c>
      <c r="P73" s="42">
        <f t="shared" si="14"/>
        <v>4.1134751773049638</v>
      </c>
      <c r="Q73" s="42" t="str">
        <f t="shared" si="15"/>
        <v/>
      </c>
      <c r="R73" s="42">
        <f t="shared" si="16"/>
        <v>4.2268592830390581</v>
      </c>
      <c r="S73" s="42">
        <f t="shared" si="17"/>
        <v>4.9107142857142856</v>
      </c>
      <c r="T73" s="42">
        <f t="shared" si="18"/>
        <v>3.5971223021582732</v>
      </c>
      <c r="U73" s="42" t="str">
        <f t="shared" si="19"/>
        <v/>
      </c>
      <c r="V73" s="42">
        <f t="shared" si="20"/>
        <v>1.9338739862757333</v>
      </c>
      <c r="W73" s="42">
        <f t="shared" si="21"/>
        <v>2.9005524861878453</v>
      </c>
      <c r="X73" s="42">
        <f t="shared" si="22"/>
        <v>1.1376564277588168</v>
      </c>
      <c r="Y73" s="42" t="str">
        <f t="shared" si="23"/>
        <v/>
      </c>
      <c r="Z73" s="42">
        <f t="shared" si="24"/>
        <v>0</v>
      </c>
      <c r="AA73" s="42">
        <f t="shared" si="25"/>
        <v>0</v>
      </c>
      <c r="AB73" s="42">
        <f t="shared" si="26"/>
        <v>0</v>
      </c>
    </row>
    <row r="74" spans="1:28" x14ac:dyDescent="0.25">
      <c r="A74" s="1" t="s">
        <v>62</v>
      </c>
      <c r="B74" s="42">
        <f t="shared" si="0"/>
        <v>0.38394415357766143</v>
      </c>
      <c r="C74" s="42">
        <f t="shared" si="1"/>
        <v>0.43321299638989169</v>
      </c>
      <c r="D74" s="42">
        <f t="shared" si="2"/>
        <v>0.33783783783783783</v>
      </c>
      <c r="E74" s="42" t="str">
        <f t="shared" si="3"/>
        <v/>
      </c>
      <c r="F74" s="42">
        <f t="shared" si="4"/>
        <v>0.81135902636916835</v>
      </c>
      <c r="G74" s="42">
        <f t="shared" si="5"/>
        <v>1.1494252873563218</v>
      </c>
      <c r="H74" s="42">
        <f t="shared" si="6"/>
        <v>0.43103448275862066</v>
      </c>
      <c r="I74" s="42" t="str">
        <f t="shared" si="7"/>
        <v/>
      </c>
      <c r="J74" s="42">
        <f t="shared" si="8"/>
        <v>0.96899224806201545</v>
      </c>
      <c r="K74" s="42">
        <f t="shared" si="9"/>
        <v>1.0380622837370241</v>
      </c>
      <c r="L74" s="42">
        <f t="shared" si="10"/>
        <v>0.88105726872246704</v>
      </c>
      <c r="M74" s="42" t="str">
        <f t="shared" si="11"/>
        <v/>
      </c>
      <c r="N74" s="42">
        <f t="shared" si="12"/>
        <v>0.24509803921568626</v>
      </c>
      <c r="O74" s="42">
        <f t="shared" si="13"/>
        <v>0</v>
      </c>
      <c r="P74" s="42">
        <f t="shared" si="14"/>
        <v>0.51282051282051277</v>
      </c>
      <c r="Q74" s="42" t="str">
        <f t="shared" si="15"/>
        <v/>
      </c>
      <c r="R74" s="42">
        <f t="shared" si="16"/>
        <v>0</v>
      </c>
      <c r="S74" s="42">
        <f t="shared" si="17"/>
        <v>0</v>
      </c>
      <c r="T74" s="42">
        <f t="shared" si="18"/>
        <v>0</v>
      </c>
      <c r="U74" s="42" t="str">
        <f t="shared" si="19"/>
        <v/>
      </c>
      <c r="V74" s="42">
        <f t="shared" si="20"/>
        <v>0</v>
      </c>
      <c r="W74" s="42">
        <f t="shared" si="21"/>
        <v>0</v>
      </c>
      <c r="X74" s="42">
        <f t="shared" si="22"/>
        <v>0</v>
      </c>
      <c r="Y74" s="42" t="str">
        <f t="shared" si="23"/>
        <v/>
      </c>
      <c r="Z74" s="42">
        <f t="shared" si="24"/>
        <v>0.44247787610619471</v>
      </c>
      <c r="AA74" s="42">
        <f t="shared" si="25"/>
        <v>0</v>
      </c>
      <c r="AB74" s="42">
        <f t="shared" si="26"/>
        <v>0.71942446043165476</v>
      </c>
    </row>
    <row r="75" spans="1:28" x14ac:dyDescent="0.25">
      <c r="A75" s="1" t="s">
        <v>63</v>
      </c>
      <c r="B75" s="42">
        <f t="shared" si="0"/>
        <v>0.90403337969401953</v>
      </c>
      <c r="C75" s="42">
        <f t="shared" si="1"/>
        <v>1.0553543714433522</v>
      </c>
      <c r="D75" s="42">
        <f t="shared" si="2"/>
        <v>0.76430686920798707</v>
      </c>
      <c r="E75" s="42" t="str">
        <f t="shared" si="3"/>
        <v/>
      </c>
      <c r="F75" s="42">
        <f t="shared" si="4"/>
        <v>1.326192297883193</v>
      </c>
      <c r="G75" s="42">
        <f t="shared" si="5"/>
        <v>1.4384920634920635</v>
      </c>
      <c r="H75" s="42">
        <f t="shared" si="6"/>
        <v>1.2073490813648293</v>
      </c>
      <c r="I75" s="42" t="str">
        <f t="shared" si="7"/>
        <v/>
      </c>
      <c r="J75" s="42">
        <f t="shared" si="8"/>
        <v>0.79344765804965445</v>
      </c>
      <c r="K75" s="42">
        <f t="shared" si="9"/>
        <v>1.0136847440446022</v>
      </c>
      <c r="L75" s="42">
        <f t="shared" si="10"/>
        <v>0.56876938986556358</v>
      </c>
      <c r="M75" s="42" t="str">
        <f t="shared" si="11"/>
        <v/>
      </c>
      <c r="N75" s="42">
        <f t="shared" si="12"/>
        <v>1.0081209745169419</v>
      </c>
      <c r="O75" s="42">
        <f t="shared" si="13"/>
        <v>1.1797752808988764</v>
      </c>
      <c r="P75" s="42">
        <f t="shared" si="14"/>
        <v>0.83752093802345051</v>
      </c>
      <c r="Q75" s="42" t="str">
        <f t="shared" si="15"/>
        <v/>
      </c>
      <c r="R75" s="42">
        <f t="shared" si="16"/>
        <v>0.60635459616783893</v>
      </c>
      <c r="S75" s="42">
        <f t="shared" si="17"/>
        <v>0.81788440567066523</v>
      </c>
      <c r="T75" s="42">
        <f t="shared" si="18"/>
        <v>0.43687199650502401</v>
      </c>
      <c r="U75" s="42" t="str">
        <f t="shared" si="19"/>
        <v/>
      </c>
      <c r="V75" s="42">
        <f t="shared" si="20"/>
        <v>0.74587107085775173</v>
      </c>
      <c r="W75" s="42">
        <f t="shared" si="21"/>
        <v>0.82644628099173556</v>
      </c>
      <c r="X75" s="42">
        <f t="shared" si="22"/>
        <v>0.67961165048543692</v>
      </c>
      <c r="Y75" s="42" t="str">
        <f t="shared" si="23"/>
        <v/>
      </c>
      <c r="Z75" s="42">
        <f t="shared" si="24"/>
        <v>1.1682242990654206</v>
      </c>
      <c r="AA75" s="42">
        <f t="shared" si="25"/>
        <v>0.81521739130434778</v>
      </c>
      <c r="AB75" s="42">
        <f t="shared" si="26"/>
        <v>1.4344262295081966</v>
      </c>
    </row>
    <row r="76" spans="1:28" x14ac:dyDescent="0.25">
      <c r="A76" s="1" t="s">
        <v>64</v>
      </c>
      <c r="B76" s="42">
        <f t="shared" si="0"/>
        <v>2.2304179838426417</v>
      </c>
      <c r="C76" s="42">
        <f t="shared" si="1"/>
        <v>2.7665637615768226</v>
      </c>
      <c r="D76" s="42">
        <f t="shared" si="2"/>
        <v>1.7090069284064664</v>
      </c>
      <c r="E76" s="42" t="str">
        <f t="shared" si="3"/>
        <v/>
      </c>
      <c r="F76" s="42">
        <f t="shared" si="4"/>
        <v>2.4726854514088554</v>
      </c>
      <c r="G76" s="42">
        <f t="shared" si="5"/>
        <v>3.3333333333333335</v>
      </c>
      <c r="H76" s="42">
        <f t="shared" si="6"/>
        <v>1.5807962529274004</v>
      </c>
      <c r="I76" s="42" t="str">
        <f t="shared" si="7"/>
        <v/>
      </c>
      <c r="J76" s="42">
        <f t="shared" si="8"/>
        <v>2.3878858474082705</v>
      </c>
      <c r="K76" s="42">
        <f t="shared" si="9"/>
        <v>2.7872582480091013</v>
      </c>
      <c r="L76" s="42">
        <f t="shared" si="10"/>
        <v>1.9689737470167064</v>
      </c>
      <c r="M76" s="42" t="str">
        <f t="shared" si="11"/>
        <v/>
      </c>
      <c r="N76" s="42">
        <f t="shared" si="12"/>
        <v>2.6113157013726145</v>
      </c>
      <c r="O76" s="42">
        <f t="shared" si="13"/>
        <v>3.322259136212625</v>
      </c>
      <c r="P76" s="42">
        <f t="shared" si="14"/>
        <v>1.8893387314439947</v>
      </c>
      <c r="Q76" s="42" t="str">
        <f t="shared" si="15"/>
        <v/>
      </c>
      <c r="R76" s="42">
        <f t="shared" si="16"/>
        <v>2.0981087470449173</v>
      </c>
      <c r="S76" s="42">
        <f t="shared" si="17"/>
        <v>2.4375</v>
      </c>
      <c r="T76" s="42">
        <f t="shared" si="18"/>
        <v>1.7937219730941705</v>
      </c>
      <c r="U76" s="42" t="str">
        <f t="shared" si="19"/>
        <v/>
      </c>
      <c r="V76" s="42">
        <f t="shared" si="20"/>
        <v>1.9726376073814826</v>
      </c>
      <c r="W76" s="42">
        <f t="shared" si="21"/>
        <v>2.3712737127371275</v>
      </c>
      <c r="X76" s="42">
        <f t="shared" si="22"/>
        <v>1.6196760647870425</v>
      </c>
      <c r="Y76" s="42" t="str">
        <f t="shared" si="23"/>
        <v/>
      </c>
      <c r="Z76" s="42">
        <f t="shared" si="24"/>
        <v>0.3048780487804878</v>
      </c>
      <c r="AA76" s="42">
        <f t="shared" si="25"/>
        <v>0.31948881789137379</v>
      </c>
      <c r="AB76" s="42">
        <f t="shared" si="26"/>
        <v>0.29154518950437319</v>
      </c>
    </row>
    <row r="77" spans="1:28" ht="13.5" thickBot="1" x14ac:dyDescent="0.3">
      <c r="A77" s="15" t="s">
        <v>65</v>
      </c>
      <c r="B77" s="73">
        <f t="shared" si="0"/>
        <v>0.22522522522522523</v>
      </c>
      <c r="C77" s="73">
        <f t="shared" si="1"/>
        <v>0.37926675094816686</v>
      </c>
      <c r="D77" s="73">
        <f t="shared" si="2"/>
        <v>6.5530799475753604E-2</v>
      </c>
      <c r="E77" s="73" t="str">
        <f t="shared" si="3"/>
        <v/>
      </c>
      <c r="F77" s="73">
        <f t="shared" si="4"/>
        <v>0.30303030303030304</v>
      </c>
      <c r="G77" s="73">
        <f t="shared" si="5"/>
        <v>0.63291139240506333</v>
      </c>
      <c r="H77" s="73">
        <f t="shared" si="6"/>
        <v>0</v>
      </c>
      <c r="I77" s="73" t="str">
        <f t="shared" si="7"/>
        <v/>
      </c>
      <c r="J77" s="73">
        <f t="shared" si="8"/>
        <v>0.42492917847025502</v>
      </c>
      <c r="K77" s="73">
        <f t="shared" si="9"/>
        <v>0.54347826086956519</v>
      </c>
      <c r="L77" s="73">
        <f t="shared" si="10"/>
        <v>0.29585798816568049</v>
      </c>
      <c r="M77" s="73" t="str">
        <f t="shared" si="11"/>
        <v/>
      </c>
      <c r="N77" s="73">
        <f t="shared" si="12"/>
        <v>0</v>
      </c>
      <c r="O77" s="73">
        <f t="shared" si="13"/>
        <v>0</v>
      </c>
      <c r="P77" s="73">
        <f t="shared" si="14"/>
        <v>0</v>
      </c>
      <c r="Q77" s="73" t="str">
        <f t="shared" si="15"/>
        <v/>
      </c>
      <c r="R77" s="73">
        <f t="shared" si="16"/>
        <v>0.3436426116838488</v>
      </c>
      <c r="S77" s="73">
        <f t="shared" si="17"/>
        <v>0.63694267515923575</v>
      </c>
      <c r="T77" s="73">
        <f t="shared" si="18"/>
        <v>0</v>
      </c>
      <c r="U77" s="73" t="str">
        <f t="shared" si="19"/>
        <v/>
      </c>
      <c r="V77" s="73">
        <f t="shared" si="20"/>
        <v>0</v>
      </c>
      <c r="W77" s="73">
        <f t="shared" si="21"/>
        <v>0</v>
      </c>
      <c r="X77" s="73">
        <f t="shared" si="22"/>
        <v>0</v>
      </c>
      <c r="Y77" s="73" t="str">
        <f t="shared" si="23"/>
        <v/>
      </c>
      <c r="Z77" s="73">
        <f t="shared" si="24"/>
        <v>0</v>
      </c>
      <c r="AA77" s="73">
        <f t="shared" si="25"/>
        <v>0</v>
      </c>
      <c r="AB77" s="73">
        <f t="shared" si="26"/>
        <v>0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45:AB45"/>
    <mergeCell ref="A46:A47"/>
    <mergeCell ref="B46:D46"/>
    <mergeCell ref="F46:H46"/>
    <mergeCell ref="J46:L46"/>
    <mergeCell ref="N46:P46"/>
    <mergeCell ref="R46:T46"/>
    <mergeCell ref="V46:X46"/>
    <mergeCell ref="Z46:AB46"/>
    <mergeCell ref="A44:AB44"/>
    <mergeCell ref="R6:T6"/>
    <mergeCell ref="V6:X6"/>
    <mergeCell ref="Z6:AB6"/>
    <mergeCell ref="A41:AB41"/>
    <mergeCell ref="A42:AB42"/>
    <mergeCell ref="A43:AB43"/>
    <mergeCell ref="A5:AB5"/>
    <mergeCell ref="A6:A7"/>
    <mergeCell ref="B6:D6"/>
    <mergeCell ref="F6:H6"/>
    <mergeCell ref="A1:AB1"/>
    <mergeCell ref="A2:AB2"/>
    <mergeCell ref="A3:AB3"/>
    <mergeCell ref="A4:AB4"/>
    <mergeCell ref="J6:L6"/>
    <mergeCell ref="N6:P6"/>
  </mergeCells>
  <hyperlinks>
    <hyperlink ref="AC42" location="'CONTENIDO-INDICE'!D5" display="Indice"/>
    <hyperlink ref="AC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8" fitToHeight="0" orientation="landscape" r:id="rId1"/>
  <rowBreaks count="1" manualBreakCount="1">
    <brk id="40" max="27" man="1"/>
  </rowBreaks>
  <colBreaks count="1" manualBreakCount="1">
    <brk id="3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8"/>
  <sheetViews>
    <sheetView showGridLines="0" zoomScaleNormal="100" zoomScaleSheetLayoutView="95" workbookViewId="0">
      <selection activeCell="A3" sqref="A3:AB3"/>
    </sheetView>
  </sheetViews>
  <sheetFormatPr baseColWidth="10" defaultRowHeight="12.75" x14ac:dyDescent="0.25"/>
  <cols>
    <col min="1" max="1" width="16.140625" style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0.85546875" style="1" customWidth="1"/>
    <col min="6" max="6" width="6.5703125" style="1" bestFit="1" customWidth="1"/>
    <col min="7" max="7" width="6.7109375" style="1" bestFit="1" customWidth="1"/>
    <col min="8" max="8" width="5.140625" style="1" bestFit="1" customWidth="1"/>
    <col min="9" max="9" width="0.85546875" style="1" customWidth="1"/>
    <col min="10" max="10" width="6.5703125" style="1" bestFit="1" customWidth="1"/>
    <col min="11" max="11" width="6.7109375" style="1" bestFit="1" customWidth="1"/>
    <col min="12" max="12" width="5.5703125" style="1" bestFit="1" customWidth="1"/>
    <col min="13" max="13" width="0.85546875" style="1" customWidth="1"/>
    <col min="14" max="14" width="6.5703125" style="1" bestFit="1" customWidth="1"/>
    <col min="15" max="15" width="6.7109375" style="1" bestFit="1" customWidth="1"/>
    <col min="16" max="16" width="5.140625" style="1" bestFit="1" customWidth="1"/>
    <col min="17" max="17" width="0.85546875" style="1" customWidth="1"/>
    <col min="18" max="18" width="6.5703125" style="1" bestFit="1" customWidth="1"/>
    <col min="19" max="19" width="6.7109375" style="1" bestFit="1" customWidth="1"/>
    <col min="20" max="20" width="5.140625" style="1" bestFit="1" customWidth="1"/>
    <col min="21" max="21" width="0.855468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0.855468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1" width="11.42578125" style="1"/>
    <col min="32" max="32" width="11.42578125" style="1" customWidth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hidden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60" s="112" customFormat="1" ht="16.5" thickBot="1" x14ac:dyDescent="0.3">
      <c r="A1" s="240" t="s">
        <v>97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60" s="112" customFormat="1" ht="15.75" x14ac:dyDescent="0.25">
      <c r="A2" s="240" t="s">
        <v>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60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60" s="112" customFormat="1" ht="15.75" x14ac:dyDescent="0.25">
      <c r="A4" s="240" t="s">
        <v>89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6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60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</row>
    <row r="7" spans="1:60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60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/>
      <c r="AH8" s="37" t="s">
        <v>31</v>
      </c>
      <c r="AI8" s="37" t="s">
        <v>120</v>
      </c>
      <c r="AJ8" s="37" t="s">
        <v>121</v>
      </c>
      <c r="AK8" s="37"/>
      <c r="AL8" s="37" t="s">
        <v>102</v>
      </c>
      <c r="AM8" s="37" t="s">
        <v>103</v>
      </c>
      <c r="AN8" s="37" t="s">
        <v>104</v>
      </c>
      <c r="AO8" s="37"/>
      <c r="AP8" s="37" t="s">
        <v>105</v>
      </c>
      <c r="AQ8" s="37" t="s">
        <v>106</v>
      </c>
      <c r="AR8" s="37" t="s">
        <v>107</v>
      </c>
      <c r="AS8" s="37"/>
      <c r="AT8" s="37" t="s">
        <v>108</v>
      </c>
      <c r="AU8" s="37" t="s">
        <v>109</v>
      </c>
      <c r="AV8" s="37" t="s">
        <v>110</v>
      </c>
      <c r="AW8" s="37"/>
      <c r="AX8" s="37" t="s">
        <v>111</v>
      </c>
      <c r="AY8" s="37" t="s">
        <v>112</v>
      </c>
      <c r="AZ8" s="37" t="s">
        <v>113</v>
      </c>
      <c r="BA8" s="37"/>
      <c r="BB8" s="37" t="s">
        <v>114</v>
      </c>
      <c r="BC8" s="37" t="s">
        <v>115</v>
      </c>
      <c r="BD8" s="37" t="s">
        <v>116</v>
      </c>
      <c r="BE8" s="37"/>
      <c r="BF8" s="37" t="s">
        <v>117</v>
      </c>
      <c r="BG8" s="37" t="s">
        <v>118</v>
      </c>
      <c r="BH8" s="1" t="s">
        <v>119</v>
      </c>
    </row>
    <row r="9" spans="1:60" s="6" customFormat="1" x14ac:dyDescent="0.25">
      <c r="A9" s="46" t="s">
        <v>9</v>
      </c>
      <c r="B9" s="59">
        <v>59</v>
      </c>
      <c r="C9" s="59">
        <v>40</v>
      </c>
      <c r="D9" s="59">
        <v>19</v>
      </c>
      <c r="E9" s="59"/>
      <c r="F9" s="59">
        <v>17</v>
      </c>
      <c r="G9" s="59">
        <v>11</v>
      </c>
      <c r="H9" s="59">
        <v>6</v>
      </c>
      <c r="I9" s="59"/>
      <c r="J9" s="59">
        <v>8</v>
      </c>
      <c r="K9" s="59">
        <v>7</v>
      </c>
      <c r="L9" s="59">
        <v>1</v>
      </c>
      <c r="M9" s="59"/>
      <c r="N9" s="59">
        <v>26</v>
      </c>
      <c r="O9" s="59">
        <v>16</v>
      </c>
      <c r="P9" s="59">
        <v>10</v>
      </c>
      <c r="Q9" s="59"/>
      <c r="R9" s="59">
        <v>5</v>
      </c>
      <c r="S9" s="59">
        <v>3</v>
      </c>
      <c r="T9" s="59">
        <v>2</v>
      </c>
      <c r="U9" s="59"/>
      <c r="V9" s="59">
        <v>3</v>
      </c>
      <c r="W9" s="59">
        <v>3</v>
      </c>
      <c r="X9" s="59">
        <v>0</v>
      </c>
      <c r="Y9" s="59"/>
      <c r="Z9" s="59">
        <v>0</v>
      </c>
      <c r="AA9" s="59">
        <v>0</v>
      </c>
      <c r="AB9" s="59">
        <v>0</v>
      </c>
      <c r="AG9" s="60"/>
      <c r="AH9" s="60">
        <v>27255</v>
      </c>
      <c r="AI9" s="60">
        <v>13794</v>
      </c>
      <c r="AJ9" s="60">
        <v>13461</v>
      </c>
      <c r="AK9" s="60"/>
      <c r="AL9" s="60">
        <v>5599</v>
      </c>
      <c r="AM9" s="60">
        <v>2838</v>
      </c>
      <c r="AN9" s="60">
        <v>2761</v>
      </c>
      <c r="AO9" s="60"/>
      <c r="AP9" s="60">
        <v>5321</v>
      </c>
      <c r="AQ9" s="60">
        <v>2682</v>
      </c>
      <c r="AR9" s="60">
        <v>2639</v>
      </c>
      <c r="AS9" s="60"/>
      <c r="AT9" s="60">
        <v>5329</v>
      </c>
      <c r="AU9" s="60">
        <v>2734</v>
      </c>
      <c r="AV9" s="60">
        <v>2595</v>
      </c>
      <c r="AW9" s="60"/>
      <c r="AX9" s="60">
        <v>5091</v>
      </c>
      <c r="AY9" s="60">
        <v>2580</v>
      </c>
      <c r="AZ9" s="60">
        <v>2511</v>
      </c>
      <c r="BA9" s="60"/>
      <c r="BB9" s="60">
        <v>5247</v>
      </c>
      <c r="BC9" s="60">
        <v>2636</v>
      </c>
      <c r="BD9" s="60">
        <v>2611</v>
      </c>
      <c r="BE9" s="60"/>
      <c r="BF9" s="60">
        <v>668</v>
      </c>
      <c r="BG9" s="60">
        <v>324</v>
      </c>
      <c r="BH9" s="6">
        <v>344</v>
      </c>
    </row>
    <row r="10" spans="1:60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60" x14ac:dyDescent="0.25">
      <c r="A11" s="1" t="s">
        <v>39</v>
      </c>
      <c r="B11" s="50">
        <v>11</v>
      </c>
      <c r="C11" s="50">
        <v>8</v>
      </c>
      <c r="D11" s="50">
        <v>3</v>
      </c>
      <c r="E11" s="50"/>
      <c r="F11" s="50">
        <v>4</v>
      </c>
      <c r="G11" s="50">
        <v>3</v>
      </c>
      <c r="H11" s="61">
        <v>1</v>
      </c>
      <c r="I11" s="50"/>
      <c r="J11" s="50">
        <v>2</v>
      </c>
      <c r="K11" s="50">
        <v>1</v>
      </c>
      <c r="L11" s="61">
        <v>1</v>
      </c>
      <c r="M11" s="50"/>
      <c r="N11" s="50">
        <v>2</v>
      </c>
      <c r="O11" s="50">
        <v>2</v>
      </c>
      <c r="P11" s="61">
        <v>0</v>
      </c>
      <c r="Q11" s="50"/>
      <c r="R11" s="50">
        <v>2</v>
      </c>
      <c r="S11" s="50">
        <v>1</v>
      </c>
      <c r="T11" s="61">
        <v>1</v>
      </c>
      <c r="U11" s="50"/>
      <c r="V11" s="50">
        <v>1</v>
      </c>
      <c r="W11" s="50">
        <v>1</v>
      </c>
      <c r="X11" s="61">
        <v>0</v>
      </c>
      <c r="Y11" s="50"/>
      <c r="Z11" s="50">
        <v>0</v>
      </c>
      <c r="AA11" s="50">
        <v>0</v>
      </c>
      <c r="AB11" s="61">
        <v>0</v>
      </c>
      <c r="AG11" s="37"/>
      <c r="AH11" s="37">
        <v>3525</v>
      </c>
      <c r="AI11" s="37">
        <v>1860</v>
      </c>
      <c r="AJ11" s="37">
        <v>1665</v>
      </c>
      <c r="AK11" s="37"/>
      <c r="AL11" s="37">
        <v>725</v>
      </c>
      <c r="AM11" s="37">
        <v>399</v>
      </c>
      <c r="AN11" s="37">
        <v>326</v>
      </c>
      <c r="AO11" s="37"/>
      <c r="AP11" s="37">
        <v>643</v>
      </c>
      <c r="AQ11" s="37">
        <v>335</v>
      </c>
      <c r="AR11" s="37">
        <v>308</v>
      </c>
      <c r="AS11" s="37"/>
      <c r="AT11" s="37">
        <v>670</v>
      </c>
      <c r="AU11" s="37">
        <v>363</v>
      </c>
      <c r="AV11" s="37">
        <v>307</v>
      </c>
      <c r="AW11" s="37"/>
      <c r="AX11" s="37">
        <v>689</v>
      </c>
      <c r="AY11" s="37">
        <v>354</v>
      </c>
      <c r="AZ11" s="37">
        <v>335</v>
      </c>
      <c r="BA11" s="37"/>
      <c r="BB11" s="37">
        <v>785</v>
      </c>
      <c r="BC11" s="37">
        <v>402</v>
      </c>
      <c r="BD11" s="37">
        <v>383</v>
      </c>
      <c r="BE11" s="37"/>
      <c r="BF11" s="37">
        <v>13</v>
      </c>
      <c r="BG11" s="37">
        <v>7</v>
      </c>
      <c r="BH11" s="1">
        <v>6</v>
      </c>
    </row>
    <row r="12" spans="1:60" x14ac:dyDescent="0.25">
      <c r="A12" s="1" t="s">
        <v>40</v>
      </c>
      <c r="B12" s="50">
        <v>8</v>
      </c>
      <c r="C12" s="50">
        <v>4</v>
      </c>
      <c r="D12" s="50">
        <v>4</v>
      </c>
      <c r="E12" s="50"/>
      <c r="F12" s="50">
        <v>5</v>
      </c>
      <c r="G12" s="50">
        <v>2</v>
      </c>
      <c r="H12" s="61">
        <v>3</v>
      </c>
      <c r="I12" s="50"/>
      <c r="J12" s="50">
        <v>2</v>
      </c>
      <c r="K12" s="50">
        <v>2</v>
      </c>
      <c r="L12" s="61">
        <v>0</v>
      </c>
      <c r="M12" s="50"/>
      <c r="N12" s="50">
        <v>0</v>
      </c>
      <c r="O12" s="50">
        <v>0</v>
      </c>
      <c r="P12" s="61">
        <v>0</v>
      </c>
      <c r="Q12" s="50"/>
      <c r="R12" s="50">
        <v>1</v>
      </c>
      <c r="S12" s="50">
        <v>0</v>
      </c>
      <c r="T12" s="61">
        <v>1</v>
      </c>
      <c r="U12" s="50"/>
      <c r="V12" s="50">
        <v>0</v>
      </c>
      <c r="W12" s="50">
        <v>0</v>
      </c>
      <c r="X12" s="61">
        <v>0</v>
      </c>
      <c r="Y12" s="50"/>
      <c r="Z12" s="50">
        <v>0</v>
      </c>
      <c r="AA12" s="50">
        <v>0</v>
      </c>
      <c r="AB12" s="61">
        <v>0</v>
      </c>
      <c r="AG12" s="37"/>
      <c r="AH12" s="37">
        <v>5404</v>
      </c>
      <c r="AI12" s="37">
        <v>2768</v>
      </c>
      <c r="AJ12" s="37">
        <v>2636</v>
      </c>
      <c r="AK12" s="37"/>
      <c r="AL12" s="37">
        <v>1007</v>
      </c>
      <c r="AM12" s="37">
        <v>510</v>
      </c>
      <c r="AN12" s="37">
        <v>497</v>
      </c>
      <c r="AO12" s="37"/>
      <c r="AP12" s="37">
        <v>1045</v>
      </c>
      <c r="AQ12" s="37">
        <v>533</v>
      </c>
      <c r="AR12" s="37">
        <v>512</v>
      </c>
      <c r="AS12" s="37"/>
      <c r="AT12" s="37">
        <v>1097</v>
      </c>
      <c r="AU12" s="37">
        <v>577</v>
      </c>
      <c r="AV12" s="37">
        <v>520</v>
      </c>
      <c r="AW12" s="37"/>
      <c r="AX12" s="37">
        <v>1076</v>
      </c>
      <c r="AY12" s="37">
        <v>542</v>
      </c>
      <c r="AZ12" s="37">
        <v>534</v>
      </c>
      <c r="BA12" s="37"/>
      <c r="BB12" s="37">
        <v>1071</v>
      </c>
      <c r="BC12" s="37">
        <v>553</v>
      </c>
      <c r="BD12" s="37">
        <v>518</v>
      </c>
      <c r="BE12" s="37"/>
      <c r="BF12" s="37">
        <v>108</v>
      </c>
      <c r="BG12" s="37">
        <v>53</v>
      </c>
      <c r="BH12" s="1">
        <v>55</v>
      </c>
    </row>
    <row r="13" spans="1:60" x14ac:dyDescent="0.25">
      <c r="A13" s="1" t="s">
        <v>41</v>
      </c>
      <c r="B13" s="50">
        <v>3</v>
      </c>
      <c r="C13" s="50">
        <v>3</v>
      </c>
      <c r="D13" s="50">
        <v>0</v>
      </c>
      <c r="E13" s="50"/>
      <c r="F13" s="50">
        <v>0</v>
      </c>
      <c r="G13" s="50">
        <v>0</v>
      </c>
      <c r="H13" s="61">
        <v>0</v>
      </c>
      <c r="I13" s="50"/>
      <c r="J13" s="50">
        <v>1</v>
      </c>
      <c r="K13" s="50">
        <v>1</v>
      </c>
      <c r="L13" s="61">
        <v>0</v>
      </c>
      <c r="M13" s="50"/>
      <c r="N13" s="50">
        <v>0</v>
      </c>
      <c r="O13" s="50">
        <v>0</v>
      </c>
      <c r="P13" s="61">
        <v>0</v>
      </c>
      <c r="Q13" s="50"/>
      <c r="R13" s="50">
        <v>2</v>
      </c>
      <c r="S13" s="50">
        <v>2</v>
      </c>
      <c r="T13" s="61">
        <v>0</v>
      </c>
      <c r="U13" s="50"/>
      <c r="V13" s="50">
        <v>0</v>
      </c>
      <c r="W13" s="50">
        <v>0</v>
      </c>
      <c r="X13" s="61">
        <v>0</v>
      </c>
      <c r="Y13" s="50"/>
      <c r="Z13" s="50">
        <v>0</v>
      </c>
      <c r="AA13" s="50">
        <v>0</v>
      </c>
      <c r="AB13" s="61">
        <v>0</v>
      </c>
      <c r="AG13" s="37"/>
      <c r="AH13" s="37">
        <v>4230</v>
      </c>
      <c r="AI13" s="37">
        <v>2060</v>
      </c>
      <c r="AJ13" s="37">
        <v>2170</v>
      </c>
      <c r="AK13" s="37"/>
      <c r="AL13" s="37">
        <v>811</v>
      </c>
      <c r="AM13" s="37">
        <v>396</v>
      </c>
      <c r="AN13" s="37">
        <v>415</v>
      </c>
      <c r="AO13" s="37"/>
      <c r="AP13" s="37">
        <v>801</v>
      </c>
      <c r="AQ13" s="37">
        <v>391</v>
      </c>
      <c r="AR13" s="37">
        <v>410</v>
      </c>
      <c r="AS13" s="37"/>
      <c r="AT13" s="37">
        <v>780</v>
      </c>
      <c r="AU13" s="37">
        <v>383</v>
      </c>
      <c r="AV13" s="37">
        <v>397</v>
      </c>
      <c r="AW13" s="37"/>
      <c r="AX13" s="37">
        <v>716</v>
      </c>
      <c r="AY13" s="37">
        <v>370</v>
      </c>
      <c r="AZ13" s="37">
        <v>346</v>
      </c>
      <c r="BA13" s="37"/>
      <c r="BB13" s="37">
        <v>862</v>
      </c>
      <c r="BC13" s="37">
        <v>402</v>
      </c>
      <c r="BD13" s="37">
        <v>460</v>
      </c>
      <c r="BE13" s="37"/>
      <c r="BF13" s="37">
        <v>260</v>
      </c>
      <c r="BG13" s="37">
        <v>118</v>
      </c>
      <c r="BH13" s="1">
        <v>142</v>
      </c>
    </row>
    <row r="14" spans="1:60" x14ac:dyDescent="0.25">
      <c r="A14" s="1" t="s">
        <v>42</v>
      </c>
      <c r="B14" s="50">
        <v>0</v>
      </c>
      <c r="C14" s="50">
        <v>0</v>
      </c>
      <c r="D14" s="50">
        <v>0</v>
      </c>
      <c r="E14" s="50"/>
      <c r="F14" s="50">
        <v>0</v>
      </c>
      <c r="G14" s="50">
        <v>0</v>
      </c>
      <c r="H14" s="61">
        <v>0</v>
      </c>
      <c r="I14" s="50"/>
      <c r="J14" s="50">
        <v>0</v>
      </c>
      <c r="K14" s="50">
        <v>0</v>
      </c>
      <c r="L14" s="61">
        <v>0</v>
      </c>
      <c r="M14" s="50"/>
      <c r="N14" s="50">
        <v>0</v>
      </c>
      <c r="O14" s="50">
        <v>0</v>
      </c>
      <c r="P14" s="61">
        <v>0</v>
      </c>
      <c r="Q14" s="50"/>
      <c r="R14" s="50">
        <v>0</v>
      </c>
      <c r="S14" s="50">
        <v>0</v>
      </c>
      <c r="T14" s="61">
        <v>0</v>
      </c>
      <c r="U14" s="50"/>
      <c r="V14" s="50">
        <v>0</v>
      </c>
      <c r="W14" s="50">
        <v>0</v>
      </c>
      <c r="X14" s="61">
        <v>0</v>
      </c>
      <c r="Y14" s="50"/>
      <c r="Z14" s="50">
        <v>0</v>
      </c>
      <c r="AA14" s="50">
        <v>0</v>
      </c>
      <c r="AB14" s="61">
        <v>0</v>
      </c>
      <c r="AG14" s="37"/>
      <c r="AH14" s="37">
        <v>447</v>
      </c>
      <c r="AI14" s="37">
        <v>222</v>
      </c>
      <c r="AJ14" s="37">
        <v>225</v>
      </c>
      <c r="AK14" s="37"/>
      <c r="AL14" s="37">
        <v>94</v>
      </c>
      <c r="AM14" s="37">
        <v>56</v>
      </c>
      <c r="AN14" s="37">
        <v>38</v>
      </c>
      <c r="AO14" s="37"/>
      <c r="AP14" s="37">
        <v>87</v>
      </c>
      <c r="AQ14" s="37">
        <v>40</v>
      </c>
      <c r="AR14" s="37">
        <v>47</v>
      </c>
      <c r="AS14" s="37"/>
      <c r="AT14" s="37">
        <v>75</v>
      </c>
      <c r="AU14" s="37">
        <v>34</v>
      </c>
      <c r="AV14" s="37">
        <v>41</v>
      </c>
      <c r="AW14" s="37"/>
      <c r="AX14" s="37">
        <v>105</v>
      </c>
      <c r="AY14" s="37">
        <v>52</v>
      </c>
      <c r="AZ14" s="37">
        <v>53</v>
      </c>
      <c r="BA14" s="37"/>
      <c r="BB14" s="37">
        <v>86</v>
      </c>
      <c r="BC14" s="37">
        <v>40</v>
      </c>
      <c r="BD14" s="37">
        <v>46</v>
      </c>
      <c r="BE14" s="37"/>
      <c r="BF14" s="37">
        <v>0</v>
      </c>
      <c r="BG14" s="37">
        <v>0</v>
      </c>
      <c r="BH14" s="1">
        <v>0</v>
      </c>
    </row>
    <row r="15" spans="1:60" x14ac:dyDescent="0.25">
      <c r="A15" s="1" t="s">
        <v>43</v>
      </c>
      <c r="B15" s="50">
        <v>0</v>
      </c>
      <c r="C15" s="50">
        <v>0</v>
      </c>
      <c r="D15" s="50">
        <v>0</v>
      </c>
      <c r="E15" s="50"/>
      <c r="F15" s="50">
        <v>0</v>
      </c>
      <c r="G15" s="50">
        <v>0</v>
      </c>
      <c r="H15" s="61">
        <v>0</v>
      </c>
      <c r="I15" s="50"/>
      <c r="J15" s="50">
        <v>0</v>
      </c>
      <c r="K15" s="50">
        <v>0</v>
      </c>
      <c r="L15" s="61">
        <v>0</v>
      </c>
      <c r="M15" s="50"/>
      <c r="N15" s="50">
        <v>0</v>
      </c>
      <c r="O15" s="50">
        <v>0</v>
      </c>
      <c r="P15" s="61">
        <v>0</v>
      </c>
      <c r="Q15" s="50"/>
      <c r="R15" s="50">
        <v>0</v>
      </c>
      <c r="S15" s="50">
        <v>0</v>
      </c>
      <c r="T15" s="61">
        <v>0</v>
      </c>
      <c r="U15" s="50"/>
      <c r="V15" s="50">
        <v>0</v>
      </c>
      <c r="W15" s="50">
        <v>0</v>
      </c>
      <c r="X15" s="61">
        <v>0</v>
      </c>
      <c r="Y15" s="50"/>
      <c r="Z15" s="50">
        <v>0</v>
      </c>
      <c r="AA15" s="50">
        <v>0</v>
      </c>
      <c r="AB15" s="61">
        <v>0</v>
      </c>
      <c r="AG15" s="37"/>
      <c r="AH15" s="37">
        <v>134</v>
      </c>
      <c r="AI15" s="37">
        <v>68</v>
      </c>
      <c r="AJ15" s="37">
        <v>66</v>
      </c>
      <c r="AK15" s="37"/>
      <c r="AL15" s="37">
        <v>31</v>
      </c>
      <c r="AM15" s="37">
        <v>15</v>
      </c>
      <c r="AN15" s="37">
        <v>16</v>
      </c>
      <c r="AO15" s="37"/>
      <c r="AP15" s="37">
        <v>32</v>
      </c>
      <c r="AQ15" s="37">
        <v>15</v>
      </c>
      <c r="AR15" s="37">
        <v>17</v>
      </c>
      <c r="AS15" s="37"/>
      <c r="AT15" s="37">
        <v>25</v>
      </c>
      <c r="AU15" s="37">
        <v>14</v>
      </c>
      <c r="AV15" s="37">
        <v>11</v>
      </c>
      <c r="AW15" s="37"/>
      <c r="AX15" s="37">
        <v>25</v>
      </c>
      <c r="AY15" s="37">
        <v>9</v>
      </c>
      <c r="AZ15" s="37">
        <v>16</v>
      </c>
      <c r="BA15" s="37"/>
      <c r="BB15" s="37">
        <v>21</v>
      </c>
      <c r="BC15" s="37">
        <v>15</v>
      </c>
      <c r="BD15" s="37">
        <v>6</v>
      </c>
      <c r="BE15" s="37"/>
      <c r="BF15" s="37">
        <v>0</v>
      </c>
      <c r="BG15" s="37">
        <v>0</v>
      </c>
      <c r="BH15" s="1">
        <v>0</v>
      </c>
    </row>
    <row r="16" spans="1:60" x14ac:dyDescent="0.25">
      <c r="A16" s="1" t="s">
        <v>44</v>
      </c>
      <c r="B16" s="50">
        <v>0</v>
      </c>
      <c r="C16" s="50">
        <v>0</v>
      </c>
      <c r="D16" s="50">
        <v>0</v>
      </c>
      <c r="E16" s="50"/>
      <c r="F16" s="50">
        <v>0</v>
      </c>
      <c r="G16" s="50">
        <v>0</v>
      </c>
      <c r="H16" s="61">
        <v>0</v>
      </c>
      <c r="I16" s="50"/>
      <c r="J16" s="50">
        <v>0</v>
      </c>
      <c r="K16" s="50">
        <v>0</v>
      </c>
      <c r="L16" s="61">
        <v>0</v>
      </c>
      <c r="M16" s="50"/>
      <c r="N16" s="50">
        <v>0</v>
      </c>
      <c r="O16" s="50">
        <v>0</v>
      </c>
      <c r="P16" s="61">
        <v>0</v>
      </c>
      <c r="Q16" s="50"/>
      <c r="R16" s="50">
        <v>0</v>
      </c>
      <c r="S16" s="50">
        <v>0</v>
      </c>
      <c r="T16" s="61">
        <v>0</v>
      </c>
      <c r="U16" s="50"/>
      <c r="V16" s="50">
        <v>0</v>
      </c>
      <c r="W16" s="50">
        <v>0</v>
      </c>
      <c r="X16" s="61">
        <v>0</v>
      </c>
      <c r="Y16" s="50"/>
      <c r="Z16" s="50">
        <v>0</v>
      </c>
      <c r="AA16" s="50">
        <v>0</v>
      </c>
      <c r="AB16" s="61">
        <v>0</v>
      </c>
      <c r="AG16" s="37"/>
      <c r="AH16" s="37">
        <v>143</v>
      </c>
      <c r="AI16" s="37">
        <v>78</v>
      </c>
      <c r="AJ16" s="37">
        <v>65</v>
      </c>
      <c r="AK16" s="37"/>
      <c r="AL16" s="37">
        <v>29</v>
      </c>
      <c r="AM16" s="37">
        <v>18</v>
      </c>
      <c r="AN16" s="37">
        <v>11</v>
      </c>
      <c r="AO16" s="37"/>
      <c r="AP16" s="37">
        <v>44</v>
      </c>
      <c r="AQ16" s="37">
        <v>24</v>
      </c>
      <c r="AR16" s="37">
        <v>20</v>
      </c>
      <c r="AS16" s="37"/>
      <c r="AT16" s="37">
        <v>23</v>
      </c>
      <c r="AU16" s="37">
        <v>12</v>
      </c>
      <c r="AV16" s="37">
        <v>11</v>
      </c>
      <c r="AW16" s="37"/>
      <c r="AX16" s="37">
        <v>17</v>
      </c>
      <c r="AY16" s="37">
        <v>7</v>
      </c>
      <c r="AZ16" s="37">
        <v>10</v>
      </c>
      <c r="BA16" s="37"/>
      <c r="BB16" s="37">
        <v>30</v>
      </c>
      <c r="BC16" s="37">
        <v>17</v>
      </c>
      <c r="BD16" s="37">
        <v>13</v>
      </c>
      <c r="BE16" s="37"/>
      <c r="BF16" s="37">
        <v>0</v>
      </c>
      <c r="BG16" s="37">
        <v>0</v>
      </c>
      <c r="BH16" s="1">
        <v>0</v>
      </c>
    </row>
    <row r="17" spans="1:60" x14ac:dyDescent="0.25">
      <c r="A17" s="1" t="s">
        <v>45</v>
      </c>
      <c r="B17" s="50" t="s">
        <v>6</v>
      </c>
      <c r="C17" s="50" t="s">
        <v>6</v>
      </c>
      <c r="D17" s="50" t="s">
        <v>6</v>
      </c>
      <c r="E17" s="50"/>
      <c r="F17" s="50" t="s">
        <v>6</v>
      </c>
      <c r="G17" s="50" t="s">
        <v>6</v>
      </c>
      <c r="H17" s="61" t="s">
        <v>6</v>
      </c>
      <c r="I17" s="50"/>
      <c r="J17" s="50" t="s">
        <v>6</v>
      </c>
      <c r="K17" s="50" t="s">
        <v>6</v>
      </c>
      <c r="L17" s="61" t="s">
        <v>6</v>
      </c>
      <c r="M17" s="50"/>
      <c r="N17" s="50" t="s">
        <v>6</v>
      </c>
      <c r="O17" s="50" t="s">
        <v>6</v>
      </c>
      <c r="P17" s="61" t="s">
        <v>6</v>
      </c>
      <c r="Q17" s="50"/>
      <c r="R17" s="50" t="s">
        <v>6</v>
      </c>
      <c r="S17" s="50" t="s">
        <v>6</v>
      </c>
      <c r="T17" s="61" t="s">
        <v>6</v>
      </c>
      <c r="U17" s="50"/>
      <c r="V17" s="50" t="s">
        <v>6</v>
      </c>
      <c r="W17" s="50" t="s">
        <v>6</v>
      </c>
      <c r="X17" s="61" t="s">
        <v>6</v>
      </c>
      <c r="Y17" s="50"/>
      <c r="Z17" s="50" t="s">
        <v>6</v>
      </c>
      <c r="AA17" s="50" t="s">
        <v>6</v>
      </c>
      <c r="AB17" s="61" t="s">
        <v>6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</row>
    <row r="18" spans="1:60" x14ac:dyDescent="0.25">
      <c r="A18" s="1" t="s">
        <v>46</v>
      </c>
      <c r="B18" s="50">
        <v>5</v>
      </c>
      <c r="C18" s="50">
        <v>5</v>
      </c>
      <c r="D18" s="50">
        <v>0</v>
      </c>
      <c r="E18" s="50"/>
      <c r="F18" s="50">
        <v>1</v>
      </c>
      <c r="G18" s="50">
        <v>1</v>
      </c>
      <c r="H18" s="61">
        <v>0</v>
      </c>
      <c r="I18" s="50"/>
      <c r="J18" s="50">
        <v>2</v>
      </c>
      <c r="K18" s="50">
        <v>2</v>
      </c>
      <c r="L18" s="61">
        <v>0</v>
      </c>
      <c r="M18" s="50"/>
      <c r="N18" s="50">
        <v>1</v>
      </c>
      <c r="O18" s="50">
        <v>1</v>
      </c>
      <c r="P18" s="61">
        <v>0</v>
      </c>
      <c r="Q18" s="50"/>
      <c r="R18" s="50">
        <v>0</v>
      </c>
      <c r="S18" s="50">
        <v>0</v>
      </c>
      <c r="T18" s="61">
        <v>0</v>
      </c>
      <c r="U18" s="50"/>
      <c r="V18" s="50">
        <v>1</v>
      </c>
      <c r="W18" s="50">
        <v>1</v>
      </c>
      <c r="X18" s="61">
        <v>0</v>
      </c>
      <c r="Y18" s="50"/>
      <c r="Z18" s="50">
        <v>0</v>
      </c>
      <c r="AA18" s="50">
        <v>0</v>
      </c>
      <c r="AB18" s="61">
        <v>0</v>
      </c>
      <c r="AG18" s="37"/>
      <c r="AH18" s="37">
        <v>2961</v>
      </c>
      <c r="AI18" s="37">
        <v>1478</v>
      </c>
      <c r="AJ18" s="37">
        <v>1483</v>
      </c>
      <c r="AK18" s="37"/>
      <c r="AL18" s="37">
        <v>671</v>
      </c>
      <c r="AM18" s="37">
        <v>326</v>
      </c>
      <c r="AN18" s="37">
        <v>345</v>
      </c>
      <c r="AO18" s="37"/>
      <c r="AP18" s="37">
        <v>559</v>
      </c>
      <c r="AQ18" s="37">
        <v>278</v>
      </c>
      <c r="AR18" s="37">
        <v>281</v>
      </c>
      <c r="AS18" s="37"/>
      <c r="AT18" s="37">
        <v>598</v>
      </c>
      <c r="AU18" s="37">
        <v>311</v>
      </c>
      <c r="AV18" s="37">
        <v>287</v>
      </c>
      <c r="AW18" s="37"/>
      <c r="AX18" s="37">
        <v>549</v>
      </c>
      <c r="AY18" s="37">
        <v>270</v>
      </c>
      <c r="AZ18" s="37">
        <v>279</v>
      </c>
      <c r="BA18" s="37"/>
      <c r="BB18" s="37">
        <v>538</v>
      </c>
      <c r="BC18" s="37">
        <v>272</v>
      </c>
      <c r="BD18" s="37">
        <v>266</v>
      </c>
      <c r="BE18" s="37"/>
      <c r="BF18" s="37">
        <v>46</v>
      </c>
      <c r="BG18" s="37">
        <v>21</v>
      </c>
      <c r="BH18" s="1">
        <v>25</v>
      </c>
    </row>
    <row r="19" spans="1:60" x14ac:dyDescent="0.25">
      <c r="A19" s="1" t="s">
        <v>47</v>
      </c>
      <c r="B19" s="50">
        <v>1</v>
      </c>
      <c r="C19" s="50">
        <v>0</v>
      </c>
      <c r="D19" s="50">
        <v>1</v>
      </c>
      <c r="E19" s="50"/>
      <c r="F19" s="50">
        <v>0</v>
      </c>
      <c r="G19" s="50">
        <v>0</v>
      </c>
      <c r="H19" s="61">
        <v>0</v>
      </c>
      <c r="I19" s="50"/>
      <c r="J19" s="50">
        <v>0</v>
      </c>
      <c r="K19" s="50">
        <v>0</v>
      </c>
      <c r="L19" s="61">
        <v>0</v>
      </c>
      <c r="M19" s="50"/>
      <c r="N19" s="50">
        <v>1</v>
      </c>
      <c r="O19" s="50">
        <v>0</v>
      </c>
      <c r="P19" s="61">
        <v>1</v>
      </c>
      <c r="Q19" s="50"/>
      <c r="R19" s="50">
        <v>0</v>
      </c>
      <c r="S19" s="50">
        <v>0</v>
      </c>
      <c r="T19" s="61">
        <v>0</v>
      </c>
      <c r="U19" s="50"/>
      <c r="V19" s="50">
        <v>0</v>
      </c>
      <c r="W19" s="50">
        <v>0</v>
      </c>
      <c r="X19" s="61">
        <v>0</v>
      </c>
      <c r="Y19" s="50"/>
      <c r="Z19" s="50">
        <v>0</v>
      </c>
      <c r="AA19" s="50">
        <v>0</v>
      </c>
      <c r="AB19" s="61">
        <v>0</v>
      </c>
      <c r="AG19" s="37"/>
      <c r="AH19" s="37">
        <v>326</v>
      </c>
      <c r="AI19" s="37">
        <v>179</v>
      </c>
      <c r="AJ19" s="37">
        <v>147</v>
      </c>
      <c r="AK19" s="37"/>
      <c r="AL19" s="37">
        <v>76</v>
      </c>
      <c r="AM19" s="37">
        <v>42</v>
      </c>
      <c r="AN19" s="37">
        <v>34</v>
      </c>
      <c r="AO19" s="37"/>
      <c r="AP19" s="37">
        <v>75</v>
      </c>
      <c r="AQ19" s="37">
        <v>40</v>
      </c>
      <c r="AR19" s="37">
        <v>35</v>
      </c>
      <c r="AS19" s="37"/>
      <c r="AT19" s="37">
        <v>65</v>
      </c>
      <c r="AU19" s="37">
        <v>36</v>
      </c>
      <c r="AV19" s="37">
        <v>29</v>
      </c>
      <c r="AW19" s="37"/>
      <c r="AX19" s="37">
        <v>64</v>
      </c>
      <c r="AY19" s="37">
        <v>40</v>
      </c>
      <c r="AZ19" s="37">
        <v>24</v>
      </c>
      <c r="BA19" s="37"/>
      <c r="BB19" s="37">
        <v>46</v>
      </c>
      <c r="BC19" s="37">
        <v>21</v>
      </c>
      <c r="BD19" s="37">
        <v>25</v>
      </c>
      <c r="BE19" s="37"/>
      <c r="BF19" s="37">
        <v>0</v>
      </c>
      <c r="BG19" s="37">
        <v>0</v>
      </c>
      <c r="BH19" s="1">
        <v>0</v>
      </c>
    </row>
    <row r="20" spans="1:60" x14ac:dyDescent="0.25">
      <c r="A20" s="1" t="s">
        <v>48</v>
      </c>
      <c r="B20" s="50">
        <v>1</v>
      </c>
      <c r="C20" s="50">
        <v>1</v>
      </c>
      <c r="D20" s="50">
        <v>0</v>
      </c>
      <c r="E20" s="50"/>
      <c r="F20" s="50">
        <v>0</v>
      </c>
      <c r="G20" s="50">
        <v>0</v>
      </c>
      <c r="H20" s="61">
        <v>0</v>
      </c>
      <c r="I20" s="50"/>
      <c r="J20" s="50">
        <v>1</v>
      </c>
      <c r="K20" s="50">
        <v>1</v>
      </c>
      <c r="L20" s="61">
        <v>0</v>
      </c>
      <c r="M20" s="50"/>
      <c r="N20" s="50">
        <v>0</v>
      </c>
      <c r="O20" s="50">
        <v>0</v>
      </c>
      <c r="P20" s="61">
        <v>0</v>
      </c>
      <c r="Q20" s="50"/>
      <c r="R20" s="50">
        <v>0</v>
      </c>
      <c r="S20" s="50">
        <v>0</v>
      </c>
      <c r="T20" s="61">
        <v>0</v>
      </c>
      <c r="U20" s="50"/>
      <c r="V20" s="50">
        <v>0</v>
      </c>
      <c r="W20" s="50">
        <v>0</v>
      </c>
      <c r="X20" s="61">
        <v>0</v>
      </c>
      <c r="Y20" s="50"/>
      <c r="Z20" s="50">
        <v>0</v>
      </c>
      <c r="AA20" s="50">
        <v>0</v>
      </c>
      <c r="AB20" s="61">
        <v>0</v>
      </c>
      <c r="AG20" s="37"/>
      <c r="AH20" s="37">
        <v>681</v>
      </c>
      <c r="AI20" s="37">
        <v>330</v>
      </c>
      <c r="AJ20" s="37">
        <v>351</v>
      </c>
      <c r="AK20" s="37"/>
      <c r="AL20" s="37">
        <v>142</v>
      </c>
      <c r="AM20" s="37">
        <v>75</v>
      </c>
      <c r="AN20" s="37">
        <v>67</v>
      </c>
      <c r="AO20" s="37"/>
      <c r="AP20" s="37">
        <v>132</v>
      </c>
      <c r="AQ20" s="37">
        <v>60</v>
      </c>
      <c r="AR20" s="37">
        <v>72</v>
      </c>
      <c r="AS20" s="37"/>
      <c r="AT20" s="37">
        <v>134</v>
      </c>
      <c r="AU20" s="37">
        <v>66</v>
      </c>
      <c r="AV20" s="37">
        <v>68</v>
      </c>
      <c r="AW20" s="37"/>
      <c r="AX20" s="37">
        <v>122</v>
      </c>
      <c r="AY20" s="37">
        <v>53</v>
      </c>
      <c r="AZ20" s="37">
        <v>69</v>
      </c>
      <c r="BA20" s="37"/>
      <c r="BB20" s="37">
        <v>100</v>
      </c>
      <c r="BC20" s="37">
        <v>52</v>
      </c>
      <c r="BD20" s="37">
        <v>48</v>
      </c>
      <c r="BE20" s="37"/>
      <c r="BF20" s="37">
        <v>51</v>
      </c>
      <c r="BG20" s="37">
        <v>24</v>
      </c>
      <c r="BH20" s="1">
        <v>27</v>
      </c>
    </row>
    <row r="21" spans="1:60" x14ac:dyDescent="0.25">
      <c r="A21" s="1" t="s">
        <v>49</v>
      </c>
      <c r="B21" s="50" t="s">
        <v>6</v>
      </c>
      <c r="C21" s="50" t="s">
        <v>6</v>
      </c>
      <c r="D21" s="50" t="s">
        <v>6</v>
      </c>
      <c r="E21" s="50"/>
      <c r="F21" s="50" t="s">
        <v>6</v>
      </c>
      <c r="G21" s="50" t="s">
        <v>6</v>
      </c>
      <c r="H21" s="61" t="s">
        <v>6</v>
      </c>
      <c r="I21" s="50"/>
      <c r="J21" s="50" t="s">
        <v>6</v>
      </c>
      <c r="K21" s="50" t="s">
        <v>6</v>
      </c>
      <c r="L21" s="61" t="s">
        <v>6</v>
      </c>
      <c r="M21" s="50"/>
      <c r="N21" s="50" t="s">
        <v>6</v>
      </c>
      <c r="O21" s="50" t="s">
        <v>6</v>
      </c>
      <c r="P21" s="61" t="s">
        <v>6</v>
      </c>
      <c r="Q21" s="50"/>
      <c r="R21" s="50" t="s">
        <v>6</v>
      </c>
      <c r="S21" s="50" t="s">
        <v>6</v>
      </c>
      <c r="T21" s="61" t="s">
        <v>6</v>
      </c>
      <c r="U21" s="50"/>
      <c r="V21" s="50" t="s">
        <v>6</v>
      </c>
      <c r="W21" s="50" t="s">
        <v>6</v>
      </c>
      <c r="X21" s="61" t="s">
        <v>6</v>
      </c>
      <c r="Y21" s="50"/>
      <c r="Z21" s="50" t="s">
        <v>6</v>
      </c>
      <c r="AA21" s="50" t="s">
        <v>6</v>
      </c>
      <c r="AB21" s="61" t="s">
        <v>6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</row>
    <row r="22" spans="1:60" x14ac:dyDescent="0.25">
      <c r="A22" s="48" t="s">
        <v>50</v>
      </c>
      <c r="B22" s="50">
        <v>4</v>
      </c>
      <c r="C22" s="50">
        <v>1</v>
      </c>
      <c r="D22" s="50">
        <v>3</v>
      </c>
      <c r="E22" s="50"/>
      <c r="F22" s="50">
        <v>3</v>
      </c>
      <c r="G22" s="50">
        <v>1</v>
      </c>
      <c r="H22" s="61">
        <v>2</v>
      </c>
      <c r="I22" s="50"/>
      <c r="J22" s="50">
        <v>0</v>
      </c>
      <c r="K22" s="50">
        <v>0</v>
      </c>
      <c r="L22" s="61">
        <v>0</v>
      </c>
      <c r="M22" s="50"/>
      <c r="N22" s="50">
        <v>1</v>
      </c>
      <c r="O22" s="50">
        <v>0</v>
      </c>
      <c r="P22" s="61">
        <v>1</v>
      </c>
      <c r="Q22" s="50"/>
      <c r="R22" s="50">
        <v>0</v>
      </c>
      <c r="S22" s="50">
        <v>0</v>
      </c>
      <c r="T22" s="61">
        <v>0</v>
      </c>
      <c r="U22" s="50"/>
      <c r="V22" s="50">
        <v>0</v>
      </c>
      <c r="W22" s="50">
        <v>0</v>
      </c>
      <c r="X22" s="61">
        <v>0</v>
      </c>
      <c r="Y22" s="50"/>
      <c r="Z22" s="50">
        <v>0</v>
      </c>
      <c r="AA22" s="50">
        <v>0</v>
      </c>
      <c r="AB22" s="61">
        <v>0</v>
      </c>
      <c r="AG22" s="37"/>
      <c r="AH22" s="37">
        <v>1408</v>
      </c>
      <c r="AI22" s="37">
        <v>725</v>
      </c>
      <c r="AJ22" s="37">
        <v>683</v>
      </c>
      <c r="AK22" s="37"/>
      <c r="AL22" s="37">
        <v>300</v>
      </c>
      <c r="AM22" s="37">
        <v>150</v>
      </c>
      <c r="AN22" s="37">
        <v>150</v>
      </c>
      <c r="AO22" s="37"/>
      <c r="AP22" s="37">
        <v>294</v>
      </c>
      <c r="AQ22" s="37">
        <v>160</v>
      </c>
      <c r="AR22" s="37">
        <v>134</v>
      </c>
      <c r="AS22" s="37"/>
      <c r="AT22" s="37">
        <v>276</v>
      </c>
      <c r="AU22" s="37">
        <v>138</v>
      </c>
      <c r="AV22" s="37">
        <v>138</v>
      </c>
      <c r="AW22" s="37"/>
      <c r="AX22" s="37">
        <v>263</v>
      </c>
      <c r="AY22" s="37">
        <v>148</v>
      </c>
      <c r="AZ22" s="37">
        <v>115</v>
      </c>
      <c r="BA22" s="37"/>
      <c r="BB22" s="37">
        <v>261</v>
      </c>
      <c r="BC22" s="37">
        <v>124</v>
      </c>
      <c r="BD22" s="37">
        <v>137</v>
      </c>
      <c r="BE22" s="37"/>
      <c r="BF22" s="37">
        <v>14</v>
      </c>
      <c r="BG22" s="37">
        <v>5</v>
      </c>
      <c r="BH22" s="1">
        <v>9</v>
      </c>
    </row>
    <row r="23" spans="1:60" x14ac:dyDescent="0.25">
      <c r="A23" s="1" t="s">
        <v>51</v>
      </c>
      <c r="B23" s="50">
        <v>0</v>
      </c>
      <c r="C23" s="50">
        <v>0</v>
      </c>
      <c r="D23" s="50">
        <v>0</v>
      </c>
      <c r="E23" s="50"/>
      <c r="F23" s="50">
        <v>0</v>
      </c>
      <c r="G23" s="50">
        <v>0</v>
      </c>
      <c r="H23" s="61">
        <v>0</v>
      </c>
      <c r="I23" s="50"/>
      <c r="J23" s="50">
        <v>0</v>
      </c>
      <c r="K23" s="50">
        <v>0</v>
      </c>
      <c r="L23" s="61">
        <v>0</v>
      </c>
      <c r="M23" s="50"/>
      <c r="N23" s="50">
        <v>0</v>
      </c>
      <c r="O23" s="50">
        <v>0</v>
      </c>
      <c r="P23" s="61">
        <v>0</v>
      </c>
      <c r="Q23" s="50"/>
      <c r="R23" s="50">
        <v>0</v>
      </c>
      <c r="S23" s="50">
        <v>0</v>
      </c>
      <c r="T23" s="61">
        <v>0</v>
      </c>
      <c r="U23" s="50"/>
      <c r="V23" s="50">
        <v>0</v>
      </c>
      <c r="W23" s="50">
        <v>0</v>
      </c>
      <c r="X23" s="61">
        <v>0</v>
      </c>
      <c r="Y23" s="50"/>
      <c r="Z23" s="50">
        <v>0</v>
      </c>
      <c r="AA23" s="50">
        <v>0</v>
      </c>
      <c r="AB23" s="61">
        <v>0</v>
      </c>
      <c r="AG23" s="37"/>
      <c r="AH23" s="37">
        <v>205</v>
      </c>
      <c r="AI23" s="37">
        <v>102</v>
      </c>
      <c r="AJ23" s="37">
        <v>103</v>
      </c>
      <c r="AK23" s="37"/>
      <c r="AL23" s="37">
        <v>53</v>
      </c>
      <c r="AM23" s="37">
        <v>25</v>
      </c>
      <c r="AN23" s="37">
        <v>28</v>
      </c>
      <c r="AO23" s="37"/>
      <c r="AP23" s="37">
        <v>40</v>
      </c>
      <c r="AQ23" s="37">
        <v>17</v>
      </c>
      <c r="AR23" s="37">
        <v>23</v>
      </c>
      <c r="AS23" s="37"/>
      <c r="AT23" s="37">
        <v>43</v>
      </c>
      <c r="AU23" s="37">
        <v>21</v>
      </c>
      <c r="AV23" s="37">
        <v>22</v>
      </c>
      <c r="AW23" s="37"/>
      <c r="AX23" s="37">
        <v>36</v>
      </c>
      <c r="AY23" s="37">
        <v>16</v>
      </c>
      <c r="AZ23" s="37">
        <v>20</v>
      </c>
      <c r="BA23" s="37"/>
      <c r="BB23" s="37">
        <v>33</v>
      </c>
      <c r="BC23" s="37">
        <v>23</v>
      </c>
      <c r="BD23" s="37">
        <v>10</v>
      </c>
      <c r="BE23" s="37"/>
      <c r="BF23" s="37">
        <v>0</v>
      </c>
      <c r="BG23" s="37">
        <v>0</v>
      </c>
      <c r="BH23" s="1">
        <v>0</v>
      </c>
    </row>
    <row r="24" spans="1:60" x14ac:dyDescent="0.25">
      <c r="A24" s="1" t="s">
        <v>52</v>
      </c>
      <c r="B24" s="50">
        <v>23</v>
      </c>
      <c r="C24" s="50">
        <v>15</v>
      </c>
      <c r="D24" s="50">
        <v>8</v>
      </c>
      <c r="E24" s="50"/>
      <c r="F24" s="50">
        <v>2</v>
      </c>
      <c r="G24" s="50">
        <v>2</v>
      </c>
      <c r="H24" s="61">
        <v>0</v>
      </c>
      <c r="I24" s="50"/>
      <c r="J24" s="50">
        <v>0</v>
      </c>
      <c r="K24" s="50">
        <v>0</v>
      </c>
      <c r="L24" s="61">
        <v>0</v>
      </c>
      <c r="M24" s="50"/>
      <c r="N24" s="50">
        <v>21</v>
      </c>
      <c r="O24" s="50">
        <v>13</v>
      </c>
      <c r="P24" s="61">
        <v>8</v>
      </c>
      <c r="Q24" s="50"/>
      <c r="R24" s="50">
        <v>0</v>
      </c>
      <c r="S24" s="50">
        <v>0</v>
      </c>
      <c r="T24" s="61">
        <v>0</v>
      </c>
      <c r="U24" s="50"/>
      <c r="V24" s="50">
        <v>0</v>
      </c>
      <c r="W24" s="50">
        <v>0</v>
      </c>
      <c r="X24" s="61">
        <v>0</v>
      </c>
      <c r="Y24" s="50"/>
      <c r="Z24" s="50">
        <v>0</v>
      </c>
      <c r="AA24" s="50">
        <v>0</v>
      </c>
      <c r="AB24" s="61">
        <v>0</v>
      </c>
      <c r="AG24" s="37"/>
      <c r="AH24" s="37">
        <v>3523</v>
      </c>
      <c r="AI24" s="37">
        <v>1862</v>
      </c>
      <c r="AJ24" s="37">
        <v>1661</v>
      </c>
      <c r="AK24" s="37"/>
      <c r="AL24" s="37">
        <v>739</v>
      </c>
      <c r="AM24" s="37">
        <v>385</v>
      </c>
      <c r="AN24" s="37">
        <v>354</v>
      </c>
      <c r="AO24" s="37"/>
      <c r="AP24" s="37">
        <v>687</v>
      </c>
      <c r="AQ24" s="37">
        <v>347</v>
      </c>
      <c r="AR24" s="37">
        <v>340</v>
      </c>
      <c r="AS24" s="37"/>
      <c r="AT24" s="37">
        <v>678</v>
      </c>
      <c r="AU24" s="37">
        <v>375</v>
      </c>
      <c r="AV24" s="37">
        <v>303</v>
      </c>
      <c r="AW24" s="37"/>
      <c r="AX24" s="37">
        <v>661</v>
      </c>
      <c r="AY24" s="37">
        <v>349</v>
      </c>
      <c r="AZ24" s="37">
        <v>312</v>
      </c>
      <c r="BA24" s="37"/>
      <c r="BB24" s="37">
        <v>623</v>
      </c>
      <c r="BC24" s="37">
        <v>328</v>
      </c>
      <c r="BD24" s="37">
        <v>295</v>
      </c>
      <c r="BE24" s="37"/>
      <c r="BF24" s="37">
        <v>135</v>
      </c>
      <c r="BG24" s="37">
        <v>78</v>
      </c>
      <c r="BH24" s="1">
        <v>57</v>
      </c>
    </row>
    <row r="25" spans="1:60" x14ac:dyDescent="0.25">
      <c r="A25" s="1" t="s">
        <v>53</v>
      </c>
      <c r="B25" s="50">
        <v>0</v>
      </c>
      <c r="C25" s="50">
        <v>0</v>
      </c>
      <c r="D25" s="50">
        <v>0</v>
      </c>
      <c r="E25" s="50"/>
      <c r="F25" s="50">
        <v>0</v>
      </c>
      <c r="G25" s="50">
        <v>0</v>
      </c>
      <c r="H25" s="61">
        <v>0</v>
      </c>
      <c r="I25" s="50"/>
      <c r="J25" s="50">
        <v>0</v>
      </c>
      <c r="K25" s="50">
        <v>0</v>
      </c>
      <c r="L25" s="61">
        <v>0</v>
      </c>
      <c r="M25" s="50"/>
      <c r="N25" s="50">
        <v>0</v>
      </c>
      <c r="O25" s="50">
        <v>0</v>
      </c>
      <c r="P25" s="61">
        <v>0</v>
      </c>
      <c r="Q25" s="50"/>
      <c r="R25" s="50">
        <v>0</v>
      </c>
      <c r="S25" s="50">
        <v>0</v>
      </c>
      <c r="T25" s="61">
        <v>0</v>
      </c>
      <c r="U25" s="50"/>
      <c r="V25" s="50">
        <v>0</v>
      </c>
      <c r="W25" s="50">
        <v>0</v>
      </c>
      <c r="X25" s="61">
        <v>0</v>
      </c>
      <c r="Y25" s="50"/>
      <c r="Z25" s="50">
        <v>0</v>
      </c>
      <c r="AA25" s="50">
        <v>0</v>
      </c>
      <c r="AB25" s="61">
        <v>0</v>
      </c>
      <c r="AG25" s="37"/>
      <c r="AH25" s="37">
        <v>49</v>
      </c>
      <c r="AI25" s="37">
        <v>22</v>
      </c>
      <c r="AJ25" s="37">
        <v>27</v>
      </c>
      <c r="AK25" s="37"/>
      <c r="AL25" s="37">
        <v>8</v>
      </c>
      <c r="AM25" s="37">
        <v>4</v>
      </c>
      <c r="AN25" s="37">
        <v>4</v>
      </c>
      <c r="AO25" s="37"/>
      <c r="AP25" s="37">
        <v>11</v>
      </c>
      <c r="AQ25" s="37">
        <v>3</v>
      </c>
      <c r="AR25" s="37">
        <v>8</v>
      </c>
      <c r="AS25" s="37"/>
      <c r="AT25" s="37">
        <v>12</v>
      </c>
      <c r="AU25" s="37">
        <v>6</v>
      </c>
      <c r="AV25" s="37">
        <v>6</v>
      </c>
      <c r="AW25" s="37"/>
      <c r="AX25" s="37">
        <v>10</v>
      </c>
      <c r="AY25" s="37">
        <v>4</v>
      </c>
      <c r="AZ25" s="37">
        <v>6</v>
      </c>
      <c r="BA25" s="37"/>
      <c r="BB25" s="37">
        <v>8</v>
      </c>
      <c r="BC25" s="37">
        <v>5</v>
      </c>
      <c r="BD25" s="37">
        <v>3</v>
      </c>
      <c r="BE25" s="37"/>
      <c r="BF25" s="37">
        <v>0</v>
      </c>
      <c r="BG25" s="37">
        <v>0</v>
      </c>
      <c r="BH25" s="1">
        <v>0</v>
      </c>
    </row>
    <row r="26" spans="1:60" x14ac:dyDescent="0.25">
      <c r="A26" s="1" t="s">
        <v>54</v>
      </c>
      <c r="B26" s="50">
        <v>0</v>
      </c>
      <c r="C26" s="50">
        <v>0</v>
      </c>
      <c r="D26" s="50">
        <v>0</v>
      </c>
      <c r="E26" s="50"/>
      <c r="F26" s="50">
        <v>0</v>
      </c>
      <c r="G26" s="50">
        <v>0</v>
      </c>
      <c r="H26" s="61">
        <v>0</v>
      </c>
      <c r="I26" s="50"/>
      <c r="J26" s="50">
        <v>0</v>
      </c>
      <c r="K26" s="50">
        <v>0</v>
      </c>
      <c r="L26" s="61">
        <v>0</v>
      </c>
      <c r="M26" s="50"/>
      <c r="N26" s="50">
        <v>0</v>
      </c>
      <c r="O26" s="50">
        <v>0</v>
      </c>
      <c r="P26" s="61">
        <v>0</v>
      </c>
      <c r="Q26" s="50"/>
      <c r="R26" s="50">
        <v>0</v>
      </c>
      <c r="S26" s="50">
        <v>0</v>
      </c>
      <c r="T26" s="61">
        <v>0</v>
      </c>
      <c r="U26" s="50"/>
      <c r="V26" s="50">
        <v>0</v>
      </c>
      <c r="W26" s="50">
        <v>0</v>
      </c>
      <c r="X26" s="61">
        <v>0</v>
      </c>
      <c r="Y26" s="50"/>
      <c r="Z26" s="50">
        <v>0</v>
      </c>
      <c r="AA26" s="50">
        <v>0</v>
      </c>
      <c r="AB26" s="61">
        <v>0</v>
      </c>
      <c r="AG26" s="37"/>
      <c r="AH26" s="37">
        <v>686</v>
      </c>
      <c r="AI26" s="37">
        <v>341</v>
      </c>
      <c r="AJ26" s="37">
        <v>345</v>
      </c>
      <c r="AK26" s="37"/>
      <c r="AL26" s="37">
        <v>130</v>
      </c>
      <c r="AM26" s="37">
        <v>65</v>
      </c>
      <c r="AN26" s="37">
        <v>65</v>
      </c>
      <c r="AO26" s="37"/>
      <c r="AP26" s="37">
        <v>145</v>
      </c>
      <c r="AQ26" s="37">
        <v>75</v>
      </c>
      <c r="AR26" s="37">
        <v>70</v>
      </c>
      <c r="AS26" s="37"/>
      <c r="AT26" s="37">
        <v>138</v>
      </c>
      <c r="AU26" s="37">
        <v>61</v>
      </c>
      <c r="AV26" s="37">
        <v>77</v>
      </c>
      <c r="AW26" s="37"/>
      <c r="AX26" s="37">
        <v>140</v>
      </c>
      <c r="AY26" s="37">
        <v>61</v>
      </c>
      <c r="AZ26" s="37">
        <v>79</v>
      </c>
      <c r="BA26" s="37"/>
      <c r="BB26" s="37">
        <v>133</v>
      </c>
      <c r="BC26" s="37">
        <v>79</v>
      </c>
      <c r="BD26" s="37">
        <v>54</v>
      </c>
      <c r="BE26" s="37"/>
      <c r="BF26" s="37">
        <v>0</v>
      </c>
      <c r="BG26" s="37">
        <v>0</v>
      </c>
      <c r="BH26" s="1">
        <v>0</v>
      </c>
    </row>
    <row r="27" spans="1:60" x14ac:dyDescent="0.25">
      <c r="A27" s="1" t="s">
        <v>55</v>
      </c>
      <c r="B27" s="50">
        <v>1</v>
      </c>
      <c r="C27" s="50">
        <v>1</v>
      </c>
      <c r="D27" s="50">
        <v>0</v>
      </c>
      <c r="E27" s="50"/>
      <c r="F27" s="50">
        <v>1</v>
      </c>
      <c r="G27" s="50">
        <v>1</v>
      </c>
      <c r="H27" s="61">
        <v>0</v>
      </c>
      <c r="I27" s="50"/>
      <c r="J27" s="50">
        <v>0</v>
      </c>
      <c r="K27" s="50">
        <v>0</v>
      </c>
      <c r="L27" s="61">
        <v>0</v>
      </c>
      <c r="M27" s="50"/>
      <c r="N27" s="50">
        <v>0</v>
      </c>
      <c r="O27" s="50">
        <v>0</v>
      </c>
      <c r="P27" s="61">
        <v>0</v>
      </c>
      <c r="Q27" s="50"/>
      <c r="R27" s="50">
        <v>0</v>
      </c>
      <c r="S27" s="50">
        <v>0</v>
      </c>
      <c r="T27" s="61">
        <v>0</v>
      </c>
      <c r="U27" s="50"/>
      <c r="V27" s="50">
        <v>0</v>
      </c>
      <c r="W27" s="50">
        <v>0</v>
      </c>
      <c r="X27" s="61">
        <v>0</v>
      </c>
      <c r="Y27" s="50"/>
      <c r="Z27" s="50">
        <v>0</v>
      </c>
      <c r="AA27" s="50">
        <v>0</v>
      </c>
      <c r="AB27" s="61">
        <v>0</v>
      </c>
      <c r="AG27" s="37"/>
      <c r="AH27" s="37">
        <v>186</v>
      </c>
      <c r="AI27" s="37">
        <v>78</v>
      </c>
      <c r="AJ27" s="37">
        <v>108</v>
      </c>
      <c r="AK27" s="37"/>
      <c r="AL27" s="37">
        <v>38</v>
      </c>
      <c r="AM27" s="37">
        <v>19</v>
      </c>
      <c r="AN27" s="37">
        <v>19</v>
      </c>
      <c r="AO27" s="37"/>
      <c r="AP27" s="37">
        <v>42</v>
      </c>
      <c r="AQ27" s="37">
        <v>18</v>
      </c>
      <c r="AR27" s="37">
        <v>24</v>
      </c>
      <c r="AS27" s="37"/>
      <c r="AT27" s="37">
        <v>36</v>
      </c>
      <c r="AU27" s="37">
        <v>15</v>
      </c>
      <c r="AV27" s="37">
        <v>21</v>
      </c>
      <c r="AW27" s="37"/>
      <c r="AX27" s="37">
        <v>34</v>
      </c>
      <c r="AY27" s="37">
        <v>12</v>
      </c>
      <c r="AZ27" s="37">
        <v>22</v>
      </c>
      <c r="BA27" s="37"/>
      <c r="BB27" s="37">
        <v>31</v>
      </c>
      <c r="BC27" s="37">
        <v>10</v>
      </c>
      <c r="BD27" s="37">
        <v>21</v>
      </c>
      <c r="BE27" s="37"/>
      <c r="BF27" s="37">
        <v>5</v>
      </c>
      <c r="BG27" s="37">
        <v>4</v>
      </c>
      <c r="BH27" s="1">
        <v>1</v>
      </c>
    </row>
    <row r="28" spans="1:60" x14ac:dyDescent="0.25">
      <c r="A28" s="1" t="s">
        <v>56</v>
      </c>
      <c r="B28" s="50">
        <v>0</v>
      </c>
      <c r="C28" s="50">
        <v>0</v>
      </c>
      <c r="D28" s="50">
        <v>0</v>
      </c>
      <c r="E28" s="50"/>
      <c r="F28" s="50">
        <v>0</v>
      </c>
      <c r="G28" s="50">
        <v>0</v>
      </c>
      <c r="H28" s="61">
        <v>0</v>
      </c>
      <c r="I28" s="50"/>
      <c r="J28" s="50">
        <v>0</v>
      </c>
      <c r="K28" s="50">
        <v>0</v>
      </c>
      <c r="L28" s="61">
        <v>0</v>
      </c>
      <c r="M28" s="50"/>
      <c r="N28" s="50">
        <v>0</v>
      </c>
      <c r="O28" s="50">
        <v>0</v>
      </c>
      <c r="P28" s="61">
        <v>0</v>
      </c>
      <c r="Q28" s="50"/>
      <c r="R28" s="50">
        <v>0</v>
      </c>
      <c r="S28" s="50">
        <v>0</v>
      </c>
      <c r="T28" s="61">
        <v>0</v>
      </c>
      <c r="U28" s="50"/>
      <c r="V28" s="50">
        <v>0</v>
      </c>
      <c r="W28" s="50">
        <v>0</v>
      </c>
      <c r="X28" s="61">
        <v>0</v>
      </c>
      <c r="Y28" s="50"/>
      <c r="Z28" s="50">
        <v>0</v>
      </c>
      <c r="AA28" s="50">
        <v>0</v>
      </c>
      <c r="AB28" s="61">
        <v>0</v>
      </c>
      <c r="AG28" s="37"/>
      <c r="AH28" s="37">
        <v>761</v>
      </c>
      <c r="AI28" s="37">
        <v>386</v>
      </c>
      <c r="AJ28" s="37">
        <v>375</v>
      </c>
      <c r="AK28" s="37"/>
      <c r="AL28" s="37">
        <v>186</v>
      </c>
      <c r="AM28" s="37">
        <v>99</v>
      </c>
      <c r="AN28" s="37">
        <v>87</v>
      </c>
      <c r="AO28" s="37"/>
      <c r="AP28" s="37">
        <v>170</v>
      </c>
      <c r="AQ28" s="37">
        <v>73</v>
      </c>
      <c r="AR28" s="37">
        <v>97</v>
      </c>
      <c r="AS28" s="37"/>
      <c r="AT28" s="37">
        <v>129</v>
      </c>
      <c r="AU28" s="37">
        <v>68</v>
      </c>
      <c r="AV28" s="37">
        <v>61</v>
      </c>
      <c r="AW28" s="37"/>
      <c r="AX28" s="37">
        <v>129</v>
      </c>
      <c r="AY28" s="37">
        <v>66</v>
      </c>
      <c r="AZ28" s="37">
        <v>63</v>
      </c>
      <c r="BA28" s="37"/>
      <c r="BB28" s="37">
        <v>119</v>
      </c>
      <c r="BC28" s="37">
        <v>68</v>
      </c>
      <c r="BD28" s="37">
        <v>51</v>
      </c>
      <c r="BE28" s="37"/>
      <c r="BF28" s="37">
        <v>28</v>
      </c>
      <c r="BG28" s="37">
        <v>12</v>
      </c>
      <c r="BH28" s="1">
        <v>16</v>
      </c>
    </row>
    <row r="29" spans="1:60" x14ac:dyDescent="0.25">
      <c r="A29" s="1" t="s">
        <v>57</v>
      </c>
      <c r="B29" s="50">
        <v>0</v>
      </c>
      <c r="C29" s="50">
        <v>0</v>
      </c>
      <c r="D29" s="50">
        <v>0</v>
      </c>
      <c r="E29" s="50"/>
      <c r="F29" s="50">
        <v>0</v>
      </c>
      <c r="G29" s="50">
        <v>0</v>
      </c>
      <c r="H29" s="61">
        <v>0</v>
      </c>
      <c r="I29" s="50"/>
      <c r="J29" s="50">
        <v>0</v>
      </c>
      <c r="K29" s="50">
        <v>0</v>
      </c>
      <c r="L29" s="61">
        <v>0</v>
      </c>
      <c r="M29" s="50"/>
      <c r="N29" s="50">
        <v>0</v>
      </c>
      <c r="O29" s="50">
        <v>0</v>
      </c>
      <c r="P29" s="61">
        <v>0</v>
      </c>
      <c r="Q29" s="50"/>
      <c r="R29" s="50">
        <v>0</v>
      </c>
      <c r="S29" s="50">
        <v>0</v>
      </c>
      <c r="T29" s="61">
        <v>0</v>
      </c>
      <c r="U29" s="50"/>
      <c r="V29" s="50">
        <v>0</v>
      </c>
      <c r="W29" s="50">
        <v>0</v>
      </c>
      <c r="X29" s="61">
        <v>0</v>
      </c>
      <c r="Y29" s="50"/>
      <c r="Z29" s="50">
        <v>0</v>
      </c>
      <c r="AA29" s="50">
        <v>0</v>
      </c>
      <c r="AB29" s="61">
        <v>0</v>
      </c>
      <c r="AG29" s="37"/>
      <c r="AH29" s="37">
        <v>150</v>
      </c>
      <c r="AI29" s="37">
        <v>83</v>
      </c>
      <c r="AJ29" s="37">
        <v>67</v>
      </c>
      <c r="AK29" s="37"/>
      <c r="AL29" s="37">
        <v>36</v>
      </c>
      <c r="AM29" s="37">
        <v>20</v>
      </c>
      <c r="AN29" s="37">
        <v>16</v>
      </c>
      <c r="AO29" s="37"/>
      <c r="AP29" s="37">
        <v>31</v>
      </c>
      <c r="AQ29" s="37">
        <v>17</v>
      </c>
      <c r="AR29" s="37">
        <v>14</v>
      </c>
      <c r="AS29" s="37"/>
      <c r="AT29" s="37">
        <v>29</v>
      </c>
      <c r="AU29" s="37">
        <v>18</v>
      </c>
      <c r="AV29" s="37">
        <v>11</v>
      </c>
      <c r="AW29" s="37"/>
      <c r="AX29" s="37">
        <v>26</v>
      </c>
      <c r="AY29" s="37">
        <v>17</v>
      </c>
      <c r="AZ29" s="37">
        <v>9</v>
      </c>
      <c r="BA29" s="37"/>
      <c r="BB29" s="37">
        <v>28</v>
      </c>
      <c r="BC29" s="37">
        <v>11</v>
      </c>
      <c r="BD29" s="37">
        <v>17</v>
      </c>
      <c r="BE29" s="37"/>
      <c r="BF29" s="37">
        <v>0</v>
      </c>
      <c r="BG29" s="37">
        <v>0</v>
      </c>
      <c r="BH29" s="1">
        <v>0</v>
      </c>
    </row>
    <row r="30" spans="1:60" x14ac:dyDescent="0.25">
      <c r="A30" s="1" t="s">
        <v>58</v>
      </c>
      <c r="B30" s="50">
        <v>1</v>
      </c>
      <c r="C30" s="50">
        <v>1</v>
      </c>
      <c r="D30" s="50">
        <v>0</v>
      </c>
      <c r="E30" s="50"/>
      <c r="F30" s="50">
        <v>1</v>
      </c>
      <c r="G30" s="50">
        <v>1</v>
      </c>
      <c r="H30" s="61">
        <v>0</v>
      </c>
      <c r="I30" s="50"/>
      <c r="J30" s="50">
        <v>0</v>
      </c>
      <c r="K30" s="50">
        <v>0</v>
      </c>
      <c r="L30" s="61">
        <v>0</v>
      </c>
      <c r="M30" s="50"/>
      <c r="N30" s="50">
        <v>0</v>
      </c>
      <c r="O30" s="50">
        <v>0</v>
      </c>
      <c r="P30" s="61">
        <v>0</v>
      </c>
      <c r="Q30" s="50"/>
      <c r="R30" s="50">
        <v>0</v>
      </c>
      <c r="S30" s="50">
        <v>0</v>
      </c>
      <c r="T30" s="61">
        <v>0</v>
      </c>
      <c r="U30" s="50"/>
      <c r="V30" s="50">
        <v>0</v>
      </c>
      <c r="W30" s="50">
        <v>0</v>
      </c>
      <c r="X30" s="61">
        <v>0</v>
      </c>
      <c r="Y30" s="50"/>
      <c r="Z30" s="50">
        <v>0</v>
      </c>
      <c r="AA30" s="50">
        <v>0</v>
      </c>
      <c r="AB30" s="61">
        <v>0</v>
      </c>
      <c r="AG30" s="37"/>
      <c r="AH30" s="37">
        <v>589</v>
      </c>
      <c r="AI30" s="37">
        <v>297</v>
      </c>
      <c r="AJ30" s="37">
        <v>292</v>
      </c>
      <c r="AK30" s="37"/>
      <c r="AL30" s="37">
        <v>121</v>
      </c>
      <c r="AM30" s="37">
        <v>55</v>
      </c>
      <c r="AN30" s="37">
        <v>66</v>
      </c>
      <c r="AO30" s="37"/>
      <c r="AP30" s="37">
        <v>109</v>
      </c>
      <c r="AQ30" s="37">
        <v>62</v>
      </c>
      <c r="AR30" s="37">
        <v>47</v>
      </c>
      <c r="AS30" s="37"/>
      <c r="AT30" s="37">
        <v>131</v>
      </c>
      <c r="AU30" s="37">
        <v>65</v>
      </c>
      <c r="AV30" s="37">
        <v>66</v>
      </c>
      <c r="AW30" s="37"/>
      <c r="AX30" s="37">
        <v>111</v>
      </c>
      <c r="AY30" s="37">
        <v>58</v>
      </c>
      <c r="AZ30" s="37">
        <v>53</v>
      </c>
      <c r="BA30" s="37"/>
      <c r="BB30" s="37">
        <v>117</v>
      </c>
      <c r="BC30" s="37">
        <v>57</v>
      </c>
      <c r="BD30" s="37">
        <v>60</v>
      </c>
      <c r="BE30" s="37"/>
      <c r="BF30" s="37">
        <v>0</v>
      </c>
      <c r="BG30" s="37">
        <v>0</v>
      </c>
      <c r="BH30" s="1">
        <v>0</v>
      </c>
    </row>
    <row r="31" spans="1:60" x14ac:dyDescent="0.25">
      <c r="A31" s="1" t="s">
        <v>59</v>
      </c>
      <c r="B31" s="50">
        <v>0</v>
      </c>
      <c r="C31" s="50">
        <v>0</v>
      </c>
      <c r="D31" s="50">
        <v>0</v>
      </c>
      <c r="E31" s="50"/>
      <c r="F31" s="50">
        <v>0</v>
      </c>
      <c r="G31" s="50">
        <v>0</v>
      </c>
      <c r="H31" s="61">
        <v>0</v>
      </c>
      <c r="I31" s="50"/>
      <c r="J31" s="50">
        <v>0</v>
      </c>
      <c r="K31" s="50">
        <v>0</v>
      </c>
      <c r="L31" s="61">
        <v>0</v>
      </c>
      <c r="M31" s="50"/>
      <c r="N31" s="50">
        <v>0</v>
      </c>
      <c r="O31" s="50">
        <v>0</v>
      </c>
      <c r="P31" s="61">
        <v>0</v>
      </c>
      <c r="Q31" s="50"/>
      <c r="R31" s="50">
        <v>0</v>
      </c>
      <c r="S31" s="50">
        <v>0</v>
      </c>
      <c r="T31" s="61">
        <v>0</v>
      </c>
      <c r="U31" s="50"/>
      <c r="V31" s="50">
        <v>0</v>
      </c>
      <c r="W31" s="50">
        <v>0</v>
      </c>
      <c r="X31" s="61">
        <v>0</v>
      </c>
      <c r="Y31" s="50"/>
      <c r="Z31" s="50">
        <v>0</v>
      </c>
      <c r="AA31" s="50">
        <v>0</v>
      </c>
      <c r="AB31" s="61">
        <v>0</v>
      </c>
      <c r="AG31" s="37"/>
      <c r="AH31" s="37">
        <v>241</v>
      </c>
      <c r="AI31" s="37">
        <v>107</v>
      </c>
      <c r="AJ31" s="37">
        <v>134</v>
      </c>
      <c r="AK31" s="37"/>
      <c r="AL31" s="37">
        <v>48</v>
      </c>
      <c r="AM31" s="37">
        <v>24</v>
      </c>
      <c r="AN31" s="37">
        <v>24</v>
      </c>
      <c r="AO31" s="37"/>
      <c r="AP31" s="37">
        <v>48</v>
      </c>
      <c r="AQ31" s="37">
        <v>26</v>
      </c>
      <c r="AR31" s="37">
        <v>22</v>
      </c>
      <c r="AS31" s="37"/>
      <c r="AT31" s="37">
        <v>46</v>
      </c>
      <c r="AU31" s="37">
        <v>19</v>
      </c>
      <c r="AV31" s="37">
        <v>27</v>
      </c>
      <c r="AW31" s="37"/>
      <c r="AX31" s="37">
        <v>37</v>
      </c>
      <c r="AY31" s="37">
        <v>18</v>
      </c>
      <c r="AZ31" s="37">
        <v>19</v>
      </c>
      <c r="BA31" s="37"/>
      <c r="BB31" s="37">
        <v>62</v>
      </c>
      <c r="BC31" s="37">
        <v>20</v>
      </c>
      <c r="BD31" s="37">
        <v>42</v>
      </c>
      <c r="BE31" s="37"/>
      <c r="BF31" s="37">
        <v>0</v>
      </c>
      <c r="BG31" s="37">
        <v>0</v>
      </c>
      <c r="BH31" s="1">
        <v>0</v>
      </c>
    </row>
    <row r="32" spans="1:60" x14ac:dyDescent="0.25">
      <c r="A32" s="1" t="s">
        <v>60</v>
      </c>
      <c r="B32" s="50">
        <v>0</v>
      </c>
      <c r="C32" s="50">
        <v>0</v>
      </c>
      <c r="D32" s="50">
        <v>0</v>
      </c>
      <c r="E32" s="50"/>
      <c r="F32" s="50">
        <v>0</v>
      </c>
      <c r="G32" s="50">
        <v>0</v>
      </c>
      <c r="H32" s="61">
        <v>0</v>
      </c>
      <c r="I32" s="50"/>
      <c r="J32" s="50">
        <v>0</v>
      </c>
      <c r="K32" s="50">
        <v>0</v>
      </c>
      <c r="L32" s="61">
        <v>0</v>
      </c>
      <c r="M32" s="50"/>
      <c r="N32" s="50">
        <v>0</v>
      </c>
      <c r="O32" s="50">
        <v>0</v>
      </c>
      <c r="P32" s="61">
        <v>0</v>
      </c>
      <c r="Q32" s="50"/>
      <c r="R32" s="50">
        <v>0</v>
      </c>
      <c r="S32" s="50">
        <v>0</v>
      </c>
      <c r="T32" s="61">
        <v>0</v>
      </c>
      <c r="U32" s="50"/>
      <c r="V32" s="50">
        <v>0</v>
      </c>
      <c r="W32" s="50">
        <v>0</v>
      </c>
      <c r="X32" s="61">
        <v>0</v>
      </c>
      <c r="Y32" s="50"/>
      <c r="Z32" s="50">
        <v>0</v>
      </c>
      <c r="AA32" s="50">
        <v>0</v>
      </c>
      <c r="AB32" s="61">
        <v>0</v>
      </c>
      <c r="AG32" s="37"/>
      <c r="AH32" s="37">
        <v>297</v>
      </c>
      <c r="AI32" s="37">
        <v>134</v>
      </c>
      <c r="AJ32" s="37">
        <v>163</v>
      </c>
      <c r="AK32" s="37"/>
      <c r="AL32" s="37">
        <v>61</v>
      </c>
      <c r="AM32" s="37">
        <v>20</v>
      </c>
      <c r="AN32" s="37">
        <v>41</v>
      </c>
      <c r="AO32" s="37"/>
      <c r="AP32" s="37">
        <v>69</v>
      </c>
      <c r="AQ32" s="37">
        <v>39</v>
      </c>
      <c r="AR32" s="37">
        <v>30</v>
      </c>
      <c r="AS32" s="37"/>
      <c r="AT32" s="37">
        <v>60</v>
      </c>
      <c r="AU32" s="37">
        <v>27</v>
      </c>
      <c r="AV32" s="37">
        <v>33</v>
      </c>
      <c r="AW32" s="37"/>
      <c r="AX32" s="37">
        <v>59</v>
      </c>
      <c r="AY32" s="37">
        <v>31</v>
      </c>
      <c r="AZ32" s="37">
        <v>28</v>
      </c>
      <c r="BA32" s="37"/>
      <c r="BB32" s="37">
        <v>48</v>
      </c>
      <c r="BC32" s="37">
        <v>17</v>
      </c>
      <c r="BD32" s="37">
        <v>31</v>
      </c>
      <c r="BE32" s="37"/>
      <c r="BF32" s="37">
        <v>0</v>
      </c>
      <c r="BG32" s="37">
        <v>0</v>
      </c>
      <c r="BH32" s="1">
        <v>0</v>
      </c>
    </row>
    <row r="33" spans="1:60" x14ac:dyDescent="0.25">
      <c r="A33" s="1" t="s">
        <v>61</v>
      </c>
      <c r="B33" s="50">
        <v>0</v>
      </c>
      <c r="C33" s="50">
        <v>0</v>
      </c>
      <c r="D33" s="50">
        <v>0</v>
      </c>
      <c r="E33" s="50"/>
      <c r="F33" s="50">
        <v>0</v>
      </c>
      <c r="G33" s="50">
        <v>0</v>
      </c>
      <c r="H33" s="61">
        <v>0</v>
      </c>
      <c r="I33" s="50"/>
      <c r="J33" s="50">
        <v>0</v>
      </c>
      <c r="K33" s="50">
        <v>0</v>
      </c>
      <c r="L33" s="61">
        <v>0</v>
      </c>
      <c r="M33" s="50"/>
      <c r="N33" s="50">
        <v>0</v>
      </c>
      <c r="O33" s="50">
        <v>0</v>
      </c>
      <c r="P33" s="61">
        <v>0</v>
      </c>
      <c r="Q33" s="50"/>
      <c r="R33" s="50">
        <v>0</v>
      </c>
      <c r="S33" s="50">
        <v>0</v>
      </c>
      <c r="T33" s="61">
        <v>0</v>
      </c>
      <c r="U33" s="50"/>
      <c r="V33" s="50">
        <v>0</v>
      </c>
      <c r="W33" s="50">
        <v>0</v>
      </c>
      <c r="X33" s="61">
        <v>0</v>
      </c>
      <c r="Y33" s="50"/>
      <c r="Z33" s="50">
        <v>0</v>
      </c>
      <c r="AA33" s="50">
        <v>0</v>
      </c>
      <c r="AB33" s="61">
        <v>0</v>
      </c>
      <c r="AG33" s="37"/>
      <c r="AH33" s="37">
        <v>55</v>
      </c>
      <c r="AI33" s="37">
        <v>32</v>
      </c>
      <c r="AJ33" s="37">
        <v>23</v>
      </c>
      <c r="AK33" s="37"/>
      <c r="AL33" s="37">
        <v>11</v>
      </c>
      <c r="AM33" s="37">
        <v>5</v>
      </c>
      <c r="AN33" s="37">
        <v>6</v>
      </c>
      <c r="AO33" s="37"/>
      <c r="AP33" s="37">
        <v>16</v>
      </c>
      <c r="AQ33" s="37">
        <v>8</v>
      </c>
      <c r="AR33" s="37">
        <v>8</v>
      </c>
      <c r="AS33" s="37"/>
      <c r="AT33" s="37">
        <v>17</v>
      </c>
      <c r="AU33" s="37">
        <v>10</v>
      </c>
      <c r="AV33" s="37">
        <v>7</v>
      </c>
      <c r="AW33" s="37"/>
      <c r="AX33" s="37">
        <v>2</v>
      </c>
      <c r="AY33" s="37">
        <v>2</v>
      </c>
      <c r="AZ33" s="37">
        <v>0</v>
      </c>
      <c r="BA33" s="37"/>
      <c r="BB33" s="37">
        <v>9</v>
      </c>
      <c r="BC33" s="37">
        <v>7</v>
      </c>
      <c r="BD33" s="37">
        <v>2</v>
      </c>
      <c r="BE33" s="37"/>
      <c r="BF33" s="37">
        <v>0</v>
      </c>
      <c r="BG33" s="37">
        <v>0</v>
      </c>
      <c r="BH33" s="1">
        <v>0</v>
      </c>
    </row>
    <row r="34" spans="1:60" x14ac:dyDescent="0.25">
      <c r="A34" s="1" t="s">
        <v>62</v>
      </c>
      <c r="B34" s="50">
        <v>0</v>
      </c>
      <c r="C34" s="50">
        <v>0</v>
      </c>
      <c r="D34" s="50">
        <v>0</v>
      </c>
      <c r="E34" s="50"/>
      <c r="F34" s="50">
        <v>0</v>
      </c>
      <c r="G34" s="50">
        <v>0</v>
      </c>
      <c r="H34" s="61">
        <v>0</v>
      </c>
      <c r="I34" s="50"/>
      <c r="J34" s="50">
        <v>0</v>
      </c>
      <c r="K34" s="50">
        <v>0</v>
      </c>
      <c r="L34" s="61">
        <v>0</v>
      </c>
      <c r="M34" s="50"/>
      <c r="N34" s="50">
        <v>0</v>
      </c>
      <c r="O34" s="50">
        <v>0</v>
      </c>
      <c r="P34" s="61">
        <v>0</v>
      </c>
      <c r="Q34" s="50"/>
      <c r="R34" s="50">
        <v>0</v>
      </c>
      <c r="S34" s="50">
        <v>0</v>
      </c>
      <c r="T34" s="61">
        <v>0</v>
      </c>
      <c r="U34" s="50"/>
      <c r="V34" s="50">
        <v>0</v>
      </c>
      <c r="W34" s="50">
        <v>0</v>
      </c>
      <c r="X34" s="61">
        <v>0</v>
      </c>
      <c r="Y34" s="50"/>
      <c r="Z34" s="50">
        <v>0</v>
      </c>
      <c r="AA34" s="50">
        <v>0</v>
      </c>
      <c r="AB34" s="61">
        <v>0</v>
      </c>
      <c r="AG34" s="37"/>
      <c r="AH34" s="37">
        <v>111</v>
      </c>
      <c r="AI34" s="37">
        <v>47</v>
      </c>
      <c r="AJ34" s="37">
        <v>64</v>
      </c>
      <c r="AK34" s="37"/>
      <c r="AL34" s="37">
        <v>25</v>
      </c>
      <c r="AM34" s="37">
        <v>11</v>
      </c>
      <c r="AN34" s="37">
        <v>14</v>
      </c>
      <c r="AO34" s="37"/>
      <c r="AP34" s="37">
        <v>24</v>
      </c>
      <c r="AQ34" s="37">
        <v>11</v>
      </c>
      <c r="AR34" s="37">
        <v>13</v>
      </c>
      <c r="AS34" s="37"/>
      <c r="AT34" s="37">
        <v>21</v>
      </c>
      <c r="AU34" s="37">
        <v>6</v>
      </c>
      <c r="AV34" s="37">
        <v>15</v>
      </c>
      <c r="AW34" s="37"/>
      <c r="AX34" s="37">
        <v>23</v>
      </c>
      <c r="AY34" s="37">
        <v>13</v>
      </c>
      <c r="AZ34" s="37">
        <v>10</v>
      </c>
      <c r="BA34" s="37"/>
      <c r="BB34" s="37">
        <v>10</v>
      </c>
      <c r="BC34" s="37">
        <v>4</v>
      </c>
      <c r="BD34" s="37">
        <v>6</v>
      </c>
      <c r="BE34" s="37"/>
      <c r="BF34" s="37">
        <v>8</v>
      </c>
      <c r="BG34" s="37">
        <v>2</v>
      </c>
      <c r="BH34" s="1">
        <v>6</v>
      </c>
    </row>
    <row r="35" spans="1:60" x14ac:dyDescent="0.25">
      <c r="A35" s="1" t="s">
        <v>63</v>
      </c>
      <c r="B35" s="50">
        <v>1</v>
      </c>
      <c r="C35" s="50">
        <v>1</v>
      </c>
      <c r="D35" s="50">
        <v>0</v>
      </c>
      <c r="E35" s="50"/>
      <c r="F35" s="50">
        <v>0</v>
      </c>
      <c r="G35" s="50">
        <v>0</v>
      </c>
      <c r="H35" s="61">
        <v>0</v>
      </c>
      <c r="I35" s="50"/>
      <c r="J35" s="50">
        <v>0</v>
      </c>
      <c r="K35" s="50">
        <v>0</v>
      </c>
      <c r="L35" s="61">
        <v>0</v>
      </c>
      <c r="M35" s="50"/>
      <c r="N35" s="50">
        <v>0</v>
      </c>
      <c r="O35" s="50">
        <v>0</v>
      </c>
      <c r="P35" s="61">
        <v>0</v>
      </c>
      <c r="Q35" s="50"/>
      <c r="R35" s="50">
        <v>0</v>
      </c>
      <c r="S35" s="50">
        <v>0</v>
      </c>
      <c r="T35" s="61">
        <v>0</v>
      </c>
      <c r="U35" s="50"/>
      <c r="V35" s="50">
        <v>1</v>
      </c>
      <c r="W35" s="50">
        <v>1</v>
      </c>
      <c r="X35" s="61">
        <v>0</v>
      </c>
      <c r="Y35" s="50"/>
      <c r="Z35" s="50">
        <v>0</v>
      </c>
      <c r="AA35" s="50">
        <v>0</v>
      </c>
      <c r="AB35" s="61">
        <v>0</v>
      </c>
      <c r="AG35" s="37"/>
      <c r="AH35" s="37">
        <v>574</v>
      </c>
      <c r="AI35" s="37">
        <v>278</v>
      </c>
      <c r="AJ35" s="37">
        <v>296</v>
      </c>
      <c r="AK35" s="37"/>
      <c r="AL35" s="37">
        <v>138</v>
      </c>
      <c r="AM35" s="37">
        <v>68</v>
      </c>
      <c r="AN35" s="37">
        <v>70</v>
      </c>
      <c r="AO35" s="37"/>
      <c r="AP35" s="37">
        <v>109</v>
      </c>
      <c r="AQ35" s="37">
        <v>61</v>
      </c>
      <c r="AR35" s="37">
        <v>48</v>
      </c>
      <c r="AS35" s="37"/>
      <c r="AT35" s="37">
        <v>116</v>
      </c>
      <c r="AU35" s="37">
        <v>52</v>
      </c>
      <c r="AV35" s="37">
        <v>64</v>
      </c>
      <c r="AW35" s="37"/>
      <c r="AX35" s="37">
        <v>99</v>
      </c>
      <c r="AY35" s="37">
        <v>40</v>
      </c>
      <c r="AZ35" s="37">
        <v>59</v>
      </c>
      <c r="BA35" s="37"/>
      <c r="BB35" s="37">
        <v>112</v>
      </c>
      <c r="BC35" s="37">
        <v>57</v>
      </c>
      <c r="BD35" s="37">
        <v>55</v>
      </c>
      <c r="BE35" s="37"/>
      <c r="BF35" s="37">
        <v>0</v>
      </c>
      <c r="BG35" s="37">
        <v>0</v>
      </c>
      <c r="BH35" s="1">
        <v>0</v>
      </c>
    </row>
    <row r="36" spans="1:60" x14ac:dyDescent="0.25">
      <c r="A36" s="1" t="s">
        <v>64</v>
      </c>
      <c r="B36" s="50">
        <v>0</v>
      </c>
      <c r="C36" s="50">
        <v>0</v>
      </c>
      <c r="D36" s="50">
        <v>0</v>
      </c>
      <c r="E36" s="50"/>
      <c r="F36" s="50">
        <v>0</v>
      </c>
      <c r="G36" s="50">
        <v>0</v>
      </c>
      <c r="H36" s="61">
        <v>0</v>
      </c>
      <c r="I36" s="50"/>
      <c r="J36" s="50">
        <v>0</v>
      </c>
      <c r="K36" s="50">
        <v>0</v>
      </c>
      <c r="L36" s="61">
        <v>0</v>
      </c>
      <c r="M36" s="50"/>
      <c r="N36" s="50">
        <v>0</v>
      </c>
      <c r="O36" s="50">
        <v>0</v>
      </c>
      <c r="P36" s="61">
        <v>0</v>
      </c>
      <c r="Q36" s="50"/>
      <c r="R36" s="50">
        <v>0</v>
      </c>
      <c r="S36" s="50">
        <v>0</v>
      </c>
      <c r="T36" s="61">
        <v>0</v>
      </c>
      <c r="U36" s="50"/>
      <c r="V36" s="50">
        <v>0</v>
      </c>
      <c r="W36" s="50">
        <v>0</v>
      </c>
      <c r="X36" s="61">
        <v>0</v>
      </c>
      <c r="Y36" s="50"/>
      <c r="Z36" s="50">
        <v>0</v>
      </c>
      <c r="AA36" s="50">
        <v>0</v>
      </c>
      <c r="AB36" s="61">
        <v>0</v>
      </c>
      <c r="AG36" s="37"/>
      <c r="AH36" s="37">
        <v>569</v>
      </c>
      <c r="AI36" s="37">
        <v>257</v>
      </c>
      <c r="AJ36" s="37">
        <v>312</v>
      </c>
      <c r="AK36" s="37"/>
      <c r="AL36" s="37">
        <v>119</v>
      </c>
      <c r="AM36" s="37">
        <v>51</v>
      </c>
      <c r="AN36" s="37">
        <v>68</v>
      </c>
      <c r="AO36" s="37"/>
      <c r="AP36" s="37">
        <v>108</v>
      </c>
      <c r="AQ36" s="37">
        <v>49</v>
      </c>
      <c r="AR36" s="37">
        <v>59</v>
      </c>
      <c r="AS36" s="37"/>
      <c r="AT36" s="37">
        <v>130</v>
      </c>
      <c r="AU36" s="37">
        <v>57</v>
      </c>
      <c r="AV36" s="37">
        <v>73</v>
      </c>
      <c r="AW36" s="37"/>
      <c r="AX36" s="37">
        <v>98</v>
      </c>
      <c r="AY36" s="37">
        <v>48</v>
      </c>
      <c r="AZ36" s="37">
        <v>50</v>
      </c>
      <c r="BA36" s="37"/>
      <c r="BB36" s="37">
        <v>114</v>
      </c>
      <c r="BC36" s="37">
        <v>52</v>
      </c>
      <c r="BD36" s="37">
        <v>62</v>
      </c>
      <c r="BE36" s="37"/>
      <c r="BF36" s="37">
        <v>0</v>
      </c>
      <c r="BG36" s="37">
        <v>0</v>
      </c>
      <c r="BH36" s="1">
        <v>0</v>
      </c>
    </row>
    <row r="37" spans="1:60" ht="13.5" thickBot="1" x14ac:dyDescent="0.3">
      <c r="A37" s="15" t="s">
        <v>65</v>
      </c>
      <c r="B37" s="62" t="s">
        <v>6</v>
      </c>
      <c r="C37" s="62" t="s">
        <v>6</v>
      </c>
      <c r="D37" s="62" t="s">
        <v>6</v>
      </c>
      <c r="E37" s="62"/>
      <c r="F37" s="62" t="s">
        <v>6</v>
      </c>
      <c r="G37" s="62" t="s">
        <v>6</v>
      </c>
      <c r="H37" s="63" t="s">
        <v>6</v>
      </c>
      <c r="I37" s="62"/>
      <c r="J37" s="62" t="s">
        <v>6</v>
      </c>
      <c r="K37" s="62" t="s">
        <v>6</v>
      </c>
      <c r="L37" s="63" t="s">
        <v>6</v>
      </c>
      <c r="M37" s="62"/>
      <c r="N37" s="62" t="s">
        <v>6</v>
      </c>
      <c r="O37" s="62" t="s">
        <v>6</v>
      </c>
      <c r="P37" s="63" t="s">
        <v>6</v>
      </c>
      <c r="Q37" s="62"/>
      <c r="R37" s="62" t="s">
        <v>6</v>
      </c>
      <c r="S37" s="62" t="s">
        <v>6</v>
      </c>
      <c r="T37" s="63" t="s">
        <v>6</v>
      </c>
      <c r="U37" s="62"/>
      <c r="V37" s="62" t="s">
        <v>6</v>
      </c>
      <c r="W37" s="62" t="s">
        <v>6</v>
      </c>
      <c r="X37" s="63" t="s">
        <v>6</v>
      </c>
      <c r="Y37" s="62"/>
      <c r="Z37" s="62" t="s">
        <v>6</v>
      </c>
      <c r="AA37" s="62" t="s">
        <v>6</v>
      </c>
      <c r="AB37" s="63" t="s">
        <v>6</v>
      </c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</row>
    <row r="38" spans="1:60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60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60" ht="16.5" customHeight="1" thickBot="1" x14ac:dyDescent="0.3">
      <c r="A40" s="8"/>
    </row>
    <row r="41" spans="1:60" s="112" customFormat="1" ht="16.5" thickBot="1" x14ac:dyDescent="0.3">
      <c r="A41" s="240" t="s">
        <v>285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10" t="s">
        <v>158</v>
      </c>
    </row>
    <row r="42" spans="1:60" s="112" customFormat="1" ht="15.75" x14ac:dyDescent="0.25">
      <c r="A42" s="240" t="s">
        <v>69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60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60" s="112" customFormat="1" ht="15.75" x14ac:dyDescent="0.25">
      <c r="A44" s="240" t="s">
        <v>89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60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60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180"/>
      <c r="Z46" s="238" t="s">
        <v>24</v>
      </c>
      <c r="AA46" s="238"/>
      <c r="AB46" s="238"/>
    </row>
    <row r="47" spans="1:60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60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 t="shared" ref="B49:Y51" si="0">IFERROR(B9/AH9*100,"")</f>
        <v>0.21647404146028251</v>
      </c>
      <c r="C49" s="55">
        <f t="shared" si="0"/>
        <v>0.28998115122517037</v>
      </c>
      <c r="D49" s="55">
        <f t="shared" si="0"/>
        <v>0.14114850308298046</v>
      </c>
      <c r="E49" s="55" t="str">
        <f t="shared" si="0"/>
        <v/>
      </c>
      <c r="F49" s="55">
        <f t="shared" si="0"/>
        <v>0.30362564743704235</v>
      </c>
      <c r="G49" s="55">
        <f t="shared" si="0"/>
        <v>0.38759689922480622</v>
      </c>
      <c r="H49" s="55">
        <f t="shared" si="0"/>
        <v>0.21731256791017745</v>
      </c>
      <c r="I49" s="55" t="str">
        <f t="shared" si="0"/>
        <v/>
      </c>
      <c r="J49" s="55">
        <f t="shared" si="0"/>
        <v>0.15034767900770532</v>
      </c>
      <c r="K49" s="55">
        <f t="shared" si="0"/>
        <v>0.26099925428784487</v>
      </c>
      <c r="L49" s="191">
        <f t="shared" si="0"/>
        <v>3.7893141341417205E-2</v>
      </c>
      <c r="M49" s="55" t="str">
        <f t="shared" si="0"/>
        <v/>
      </c>
      <c r="N49" s="55">
        <f t="shared" si="0"/>
        <v>0.4878964158378683</v>
      </c>
      <c r="O49" s="55">
        <f t="shared" si="0"/>
        <v>0.58522311631309443</v>
      </c>
      <c r="P49" s="55">
        <f t="shared" si="0"/>
        <v>0.38535645472061658</v>
      </c>
      <c r="Q49" s="55" t="str">
        <f t="shared" si="0"/>
        <v/>
      </c>
      <c r="R49" s="55">
        <f t="shared" si="0"/>
        <v>9.8212531919072865E-2</v>
      </c>
      <c r="S49" s="55">
        <f t="shared" si="0"/>
        <v>0.11627906976744186</v>
      </c>
      <c r="T49" s="55">
        <f t="shared" si="0"/>
        <v>7.9649542015133412E-2</v>
      </c>
      <c r="U49" s="55" t="str">
        <f t="shared" si="0"/>
        <v/>
      </c>
      <c r="V49" s="55">
        <f t="shared" si="0"/>
        <v>5.7175528873642079E-2</v>
      </c>
      <c r="W49" s="55">
        <f t="shared" si="0"/>
        <v>0.11380880121396054</v>
      </c>
      <c r="X49" s="55">
        <f t="shared" si="0"/>
        <v>0</v>
      </c>
      <c r="Y49" s="55" t="str">
        <f t="shared" si="0"/>
        <v/>
      </c>
      <c r="Z49" s="55" t="s">
        <v>6</v>
      </c>
      <c r="AA49" s="55" t="s">
        <v>6</v>
      </c>
      <c r="AB49" s="55" t="s">
        <v>6</v>
      </c>
    </row>
    <row r="50" spans="1:28" x14ac:dyDescent="0.25">
      <c r="A50" s="58"/>
      <c r="B50" s="42" t="str">
        <f t="shared" si="0"/>
        <v/>
      </c>
      <c r="C50" s="42" t="str">
        <f t="shared" si="0"/>
        <v/>
      </c>
      <c r="D50" s="42" t="str">
        <f t="shared" si="0"/>
        <v/>
      </c>
      <c r="E50" s="42" t="str">
        <f t="shared" si="0"/>
        <v/>
      </c>
      <c r="F50" s="42" t="str">
        <f t="shared" si="0"/>
        <v/>
      </c>
      <c r="G50" s="42" t="str">
        <f t="shared" si="0"/>
        <v/>
      </c>
      <c r="H50" s="42" t="str">
        <f t="shared" si="0"/>
        <v/>
      </c>
      <c r="I50" s="42" t="str">
        <f t="shared" si="0"/>
        <v/>
      </c>
      <c r="J50" s="42" t="str">
        <f t="shared" si="0"/>
        <v/>
      </c>
      <c r="K50" s="42" t="str">
        <f t="shared" si="0"/>
        <v/>
      </c>
      <c r="L50" s="42" t="str">
        <f t="shared" si="0"/>
        <v/>
      </c>
      <c r="M50" s="42" t="str">
        <f t="shared" si="0"/>
        <v/>
      </c>
      <c r="N50" s="42" t="str">
        <f t="shared" si="0"/>
        <v/>
      </c>
      <c r="O50" s="42" t="str">
        <f t="shared" si="0"/>
        <v/>
      </c>
      <c r="P50" s="42" t="str">
        <f t="shared" si="0"/>
        <v/>
      </c>
      <c r="Q50" s="42" t="str">
        <f t="shared" si="0"/>
        <v/>
      </c>
      <c r="R50" s="42" t="str">
        <f t="shared" si="0"/>
        <v/>
      </c>
      <c r="S50" s="42" t="str">
        <f t="shared" si="0"/>
        <v/>
      </c>
      <c r="T50" s="42" t="str">
        <f t="shared" si="0"/>
        <v/>
      </c>
      <c r="U50" s="42" t="str">
        <f t="shared" si="0"/>
        <v/>
      </c>
      <c r="V50" s="42" t="str">
        <f t="shared" si="0"/>
        <v/>
      </c>
      <c r="W50" s="42" t="str">
        <f t="shared" si="0"/>
        <v/>
      </c>
      <c r="X50" s="42" t="str">
        <f t="shared" si="0"/>
        <v/>
      </c>
      <c r="Y50" s="42" t="str">
        <f t="shared" si="0"/>
        <v/>
      </c>
      <c r="Z50" s="42"/>
      <c r="AA50" s="42"/>
      <c r="AB50" s="42"/>
    </row>
    <row r="51" spans="1:28" x14ac:dyDescent="0.25">
      <c r="A51" s="1" t="s">
        <v>39</v>
      </c>
      <c r="B51" s="42">
        <f t="shared" si="0"/>
        <v>0.31205673758865249</v>
      </c>
      <c r="C51" s="42">
        <f t="shared" si="0"/>
        <v>0.43010752688172044</v>
      </c>
      <c r="D51" s="42">
        <f t="shared" si="0"/>
        <v>0.18018018018018017</v>
      </c>
      <c r="E51" s="42" t="str">
        <f t="shared" si="0"/>
        <v/>
      </c>
      <c r="F51" s="42">
        <f t="shared" si="0"/>
        <v>0.55172413793103448</v>
      </c>
      <c r="G51" s="42">
        <f t="shared" si="0"/>
        <v>0.75187969924812026</v>
      </c>
      <c r="H51" s="42">
        <f t="shared" si="0"/>
        <v>0.30674846625766872</v>
      </c>
      <c r="I51" s="42" t="str">
        <f t="shared" si="0"/>
        <v/>
      </c>
      <c r="J51" s="42">
        <f t="shared" si="0"/>
        <v>0.31104199066874028</v>
      </c>
      <c r="K51" s="42">
        <f t="shared" si="0"/>
        <v>0.29850746268656719</v>
      </c>
      <c r="L51" s="42">
        <f t="shared" si="0"/>
        <v>0.32467532467532467</v>
      </c>
      <c r="M51" s="42" t="str">
        <f t="shared" si="0"/>
        <v/>
      </c>
      <c r="N51" s="42">
        <f t="shared" si="0"/>
        <v>0.29850746268656719</v>
      </c>
      <c r="O51" s="42">
        <f t="shared" si="0"/>
        <v>0.55096418732782371</v>
      </c>
      <c r="P51" s="42">
        <f t="shared" si="0"/>
        <v>0</v>
      </c>
      <c r="Q51" s="42" t="str">
        <f t="shared" si="0"/>
        <v/>
      </c>
      <c r="R51" s="42">
        <f t="shared" si="0"/>
        <v>0.29027576197387517</v>
      </c>
      <c r="S51" s="42">
        <f t="shared" si="0"/>
        <v>0.2824858757062147</v>
      </c>
      <c r="T51" s="42">
        <f t="shared" si="0"/>
        <v>0.29850746268656719</v>
      </c>
      <c r="U51" s="42" t="str">
        <f t="shared" si="0"/>
        <v/>
      </c>
      <c r="V51" s="42">
        <f t="shared" si="0"/>
        <v>0.12738853503184713</v>
      </c>
      <c r="W51" s="42">
        <f t="shared" si="0"/>
        <v>0.24875621890547264</v>
      </c>
      <c r="X51" s="42">
        <f t="shared" si="0"/>
        <v>0</v>
      </c>
      <c r="Y51" s="42" t="str">
        <f t="shared" si="0"/>
        <v/>
      </c>
      <c r="Z51" s="42" t="s">
        <v>6</v>
      </c>
      <c r="AA51" s="42" t="s">
        <v>6</v>
      </c>
      <c r="AB51" s="42" t="s">
        <v>6</v>
      </c>
    </row>
    <row r="52" spans="1:28" x14ac:dyDescent="0.25">
      <c r="A52" s="1" t="s">
        <v>40</v>
      </c>
      <c r="B52" s="42">
        <f t="shared" ref="B52:Y60" si="1">IFERROR(B12/AH12*100,"")</f>
        <v>0.14803849000740191</v>
      </c>
      <c r="C52" s="42">
        <f t="shared" si="1"/>
        <v>0.1445086705202312</v>
      </c>
      <c r="D52" s="42">
        <f t="shared" si="1"/>
        <v>0.15174506828528073</v>
      </c>
      <c r="E52" s="42" t="str">
        <f t="shared" si="1"/>
        <v/>
      </c>
      <c r="F52" s="42">
        <f t="shared" si="1"/>
        <v>0.49652432969215493</v>
      </c>
      <c r="G52" s="42">
        <f t="shared" si="1"/>
        <v>0.39215686274509803</v>
      </c>
      <c r="H52" s="42">
        <f t="shared" si="1"/>
        <v>0.60362173038229372</v>
      </c>
      <c r="I52" s="42" t="str">
        <f t="shared" si="1"/>
        <v/>
      </c>
      <c r="J52" s="42">
        <f t="shared" si="1"/>
        <v>0.19138755980861244</v>
      </c>
      <c r="K52" s="42">
        <f t="shared" si="1"/>
        <v>0.37523452157598497</v>
      </c>
      <c r="L52" s="42">
        <f t="shared" si="1"/>
        <v>0</v>
      </c>
      <c r="M52" s="42" t="str">
        <f t="shared" si="1"/>
        <v/>
      </c>
      <c r="N52" s="42">
        <f t="shared" si="1"/>
        <v>0</v>
      </c>
      <c r="O52" s="42">
        <f t="shared" si="1"/>
        <v>0</v>
      </c>
      <c r="P52" s="42">
        <f t="shared" si="1"/>
        <v>0</v>
      </c>
      <c r="Q52" s="42" t="str">
        <f t="shared" si="1"/>
        <v/>
      </c>
      <c r="R52" s="42">
        <f t="shared" si="1"/>
        <v>9.2936802973977689E-2</v>
      </c>
      <c r="S52" s="42">
        <f t="shared" si="1"/>
        <v>0</v>
      </c>
      <c r="T52" s="42">
        <f t="shared" si="1"/>
        <v>0.18726591760299627</v>
      </c>
      <c r="U52" s="42" t="str">
        <f t="shared" si="1"/>
        <v/>
      </c>
      <c r="V52" s="42">
        <f t="shared" si="1"/>
        <v>0</v>
      </c>
      <c r="W52" s="42">
        <f t="shared" si="1"/>
        <v>0</v>
      </c>
      <c r="X52" s="42">
        <f t="shared" si="1"/>
        <v>0</v>
      </c>
      <c r="Y52" s="42" t="str">
        <f t="shared" si="1"/>
        <v/>
      </c>
      <c r="Z52" s="42" t="s">
        <v>6</v>
      </c>
      <c r="AA52" s="42" t="s">
        <v>6</v>
      </c>
      <c r="AB52" s="42" t="s">
        <v>6</v>
      </c>
    </row>
    <row r="53" spans="1:28" x14ac:dyDescent="0.25">
      <c r="A53" s="1" t="s">
        <v>41</v>
      </c>
      <c r="B53" s="42">
        <f t="shared" si="1"/>
        <v>7.0921985815602842E-2</v>
      </c>
      <c r="C53" s="42">
        <f t="shared" si="1"/>
        <v>0.14563106796116504</v>
      </c>
      <c r="D53" s="42">
        <f t="shared" si="1"/>
        <v>0</v>
      </c>
      <c r="E53" s="42" t="str">
        <f t="shared" si="1"/>
        <v/>
      </c>
      <c r="F53" s="42">
        <f t="shared" si="1"/>
        <v>0</v>
      </c>
      <c r="G53" s="42">
        <f t="shared" si="1"/>
        <v>0</v>
      </c>
      <c r="H53" s="42">
        <f t="shared" si="1"/>
        <v>0</v>
      </c>
      <c r="I53" s="42" t="str">
        <f t="shared" si="1"/>
        <v/>
      </c>
      <c r="J53" s="42">
        <f t="shared" si="1"/>
        <v>0.12484394506866417</v>
      </c>
      <c r="K53" s="42">
        <f t="shared" si="1"/>
        <v>0.25575447570332482</v>
      </c>
      <c r="L53" s="42">
        <f t="shared" si="1"/>
        <v>0</v>
      </c>
      <c r="M53" s="42" t="str">
        <f t="shared" si="1"/>
        <v/>
      </c>
      <c r="N53" s="42">
        <f t="shared" si="1"/>
        <v>0</v>
      </c>
      <c r="O53" s="42">
        <f t="shared" si="1"/>
        <v>0</v>
      </c>
      <c r="P53" s="42">
        <f t="shared" si="1"/>
        <v>0</v>
      </c>
      <c r="Q53" s="42" t="str">
        <f t="shared" si="1"/>
        <v/>
      </c>
      <c r="R53" s="42">
        <f t="shared" si="1"/>
        <v>0.27932960893854747</v>
      </c>
      <c r="S53" s="42">
        <f t="shared" si="1"/>
        <v>0.54054054054054057</v>
      </c>
      <c r="T53" s="42">
        <f t="shared" si="1"/>
        <v>0</v>
      </c>
      <c r="U53" s="42" t="str">
        <f t="shared" si="1"/>
        <v/>
      </c>
      <c r="V53" s="42">
        <f t="shared" si="1"/>
        <v>0</v>
      </c>
      <c r="W53" s="42">
        <f t="shared" si="1"/>
        <v>0</v>
      </c>
      <c r="X53" s="42">
        <f t="shared" si="1"/>
        <v>0</v>
      </c>
      <c r="Y53" s="42" t="str">
        <f t="shared" si="1"/>
        <v/>
      </c>
      <c r="Z53" s="42" t="s">
        <v>6</v>
      </c>
      <c r="AA53" s="42" t="s">
        <v>6</v>
      </c>
      <c r="AB53" s="42" t="s">
        <v>6</v>
      </c>
    </row>
    <row r="54" spans="1:28" x14ac:dyDescent="0.25">
      <c r="A54" s="1" t="s">
        <v>42</v>
      </c>
      <c r="B54" s="42">
        <f t="shared" si="1"/>
        <v>0</v>
      </c>
      <c r="C54" s="42">
        <f t="shared" si="1"/>
        <v>0</v>
      </c>
      <c r="D54" s="42">
        <f t="shared" si="1"/>
        <v>0</v>
      </c>
      <c r="E54" s="42" t="str">
        <f t="shared" si="1"/>
        <v/>
      </c>
      <c r="F54" s="42">
        <f t="shared" si="1"/>
        <v>0</v>
      </c>
      <c r="G54" s="42">
        <f t="shared" si="1"/>
        <v>0</v>
      </c>
      <c r="H54" s="42">
        <f t="shared" si="1"/>
        <v>0</v>
      </c>
      <c r="I54" s="42" t="str">
        <f t="shared" si="1"/>
        <v/>
      </c>
      <c r="J54" s="42">
        <f t="shared" si="1"/>
        <v>0</v>
      </c>
      <c r="K54" s="42">
        <f t="shared" si="1"/>
        <v>0</v>
      </c>
      <c r="L54" s="42">
        <f t="shared" si="1"/>
        <v>0</v>
      </c>
      <c r="M54" s="42" t="str">
        <f t="shared" si="1"/>
        <v/>
      </c>
      <c r="N54" s="42">
        <f t="shared" si="1"/>
        <v>0</v>
      </c>
      <c r="O54" s="42">
        <f t="shared" si="1"/>
        <v>0</v>
      </c>
      <c r="P54" s="42">
        <f t="shared" si="1"/>
        <v>0</v>
      </c>
      <c r="Q54" s="42" t="str">
        <f t="shared" si="1"/>
        <v/>
      </c>
      <c r="R54" s="42">
        <f t="shared" si="1"/>
        <v>0</v>
      </c>
      <c r="S54" s="42">
        <f t="shared" si="1"/>
        <v>0</v>
      </c>
      <c r="T54" s="42">
        <f t="shared" si="1"/>
        <v>0</v>
      </c>
      <c r="U54" s="42" t="str">
        <f t="shared" si="1"/>
        <v/>
      </c>
      <c r="V54" s="42">
        <f t="shared" si="1"/>
        <v>0</v>
      </c>
      <c r="W54" s="42">
        <f t="shared" si="1"/>
        <v>0</v>
      </c>
      <c r="X54" s="42">
        <f t="shared" si="1"/>
        <v>0</v>
      </c>
      <c r="Y54" s="42" t="str">
        <f t="shared" si="1"/>
        <v/>
      </c>
      <c r="Z54" s="42" t="s">
        <v>6</v>
      </c>
      <c r="AA54" s="42" t="s">
        <v>6</v>
      </c>
      <c r="AB54" s="42" t="s">
        <v>6</v>
      </c>
    </row>
    <row r="55" spans="1:28" x14ac:dyDescent="0.25">
      <c r="A55" s="1" t="s">
        <v>43</v>
      </c>
      <c r="B55" s="42">
        <f t="shared" si="1"/>
        <v>0</v>
      </c>
      <c r="C55" s="42">
        <f t="shared" si="1"/>
        <v>0</v>
      </c>
      <c r="D55" s="42">
        <f t="shared" si="1"/>
        <v>0</v>
      </c>
      <c r="E55" s="42" t="str">
        <f t="shared" si="1"/>
        <v/>
      </c>
      <c r="F55" s="42">
        <f t="shared" si="1"/>
        <v>0</v>
      </c>
      <c r="G55" s="42">
        <f t="shared" si="1"/>
        <v>0</v>
      </c>
      <c r="H55" s="42">
        <f t="shared" si="1"/>
        <v>0</v>
      </c>
      <c r="I55" s="42" t="str">
        <f t="shared" si="1"/>
        <v/>
      </c>
      <c r="J55" s="42">
        <f t="shared" si="1"/>
        <v>0</v>
      </c>
      <c r="K55" s="42">
        <f t="shared" si="1"/>
        <v>0</v>
      </c>
      <c r="L55" s="42">
        <f t="shared" si="1"/>
        <v>0</v>
      </c>
      <c r="M55" s="42" t="str">
        <f t="shared" si="1"/>
        <v/>
      </c>
      <c r="N55" s="42">
        <f t="shared" si="1"/>
        <v>0</v>
      </c>
      <c r="O55" s="42">
        <f t="shared" si="1"/>
        <v>0</v>
      </c>
      <c r="P55" s="42">
        <f t="shared" si="1"/>
        <v>0</v>
      </c>
      <c r="Q55" s="42" t="str">
        <f t="shared" si="1"/>
        <v/>
      </c>
      <c r="R55" s="42">
        <f t="shared" si="1"/>
        <v>0</v>
      </c>
      <c r="S55" s="42">
        <f t="shared" si="1"/>
        <v>0</v>
      </c>
      <c r="T55" s="42">
        <f t="shared" si="1"/>
        <v>0</v>
      </c>
      <c r="U55" s="42" t="str">
        <f t="shared" si="1"/>
        <v/>
      </c>
      <c r="V55" s="42">
        <f t="shared" si="1"/>
        <v>0</v>
      </c>
      <c r="W55" s="42">
        <f t="shared" si="1"/>
        <v>0</v>
      </c>
      <c r="X55" s="42">
        <f t="shared" si="1"/>
        <v>0</v>
      </c>
      <c r="Y55" s="42" t="str">
        <f t="shared" si="1"/>
        <v/>
      </c>
      <c r="Z55" s="42" t="s">
        <v>6</v>
      </c>
      <c r="AA55" s="42" t="s">
        <v>6</v>
      </c>
      <c r="AB55" s="42" t="s">
        <v>6</v>
      </c>
    </row>
    <row r="56" spans="1:28" x14ac:dyDescent="0.25">
      <c r="A56" s="1" t="s">
        <v>44</v>
      </c>
      <c r="B56" s="42">
        <f t="shared" si="1"/>
        <v>0</v>
      </c>
      <c r="C56" s="42">
        <f t="shared" si="1"/>
        <v>0</v>
      </c>
      <c r="D56" s="42">
        <f t="shared" si="1"/>
        <v>0</v>
      </c>
      <c r="E56" s="42" t="str">
        <f t="shared" si="1"/>
        <v/>
      </c>
      <c r="F56" s="42">
        <f t="shared" si="1"/>
        <v>0</v>
      </c>
      <c r="G56" s="42">
        <f t="shared" si="1"/>
        <v>0</v>
      </c>
      <c r="H56" s="42">
        <f t="shared" si="1"/>
        <v>0</v>
      </c>
      <c r="I56" s="42" t="str">
        <f t="shared" si="1"/>
        <v/>
      </c>
      <c r="J56" s="42">
        <f t="shared" si="1"/>
        <v>0</v>
      </c>
      <c r="K56" s="42">
        <f t="shared" si="1"/>
        <v>0</v>
      </c>
      <c r="L56" s="42">
        <f t="shared" si="1"/>
        <v>0</v>
      </c>
      <c r="M56" s="42" t="str">
        <f t="shared" si="1"/>
        <v/>
      </c>
      <c r="N56" s="42">
        <f t="shared" si="1"/>
        <v>0</v>
      </c>
      <c r="O56" s="42">
        <f t="shared" si="1"/>
        <v>0</v>
      </c>
      <c r="P56" s="42">
        <f t="shared" si="1"/>
        <v>0</v>
      </c>
      <c r="Q56" s="42" t="str">
        <f t="shared" si="1"/>
        <v/>
      </c>
      <c r="R56" s="42">
        <f t="shared" si="1"/>
        <v>0</v>
      </c>
      <c r="S56" s="42">
        <f t="shared" si="1"/>
        <v>0</v>
      </c>
      <c r="T56" s="42">
        <f t="shared" si="1"/>
        <v>0</v>
      </c>
      <c r="U56" s="42" t="str">
        <f t="shared" si="1"/>
        <v/>
      </c>
      <c r="V56" s="42">
        <f t="shared" si="1"/>
        <v>0</v>
      </c>
      <c r="W56" s="42">
        <f t="shared" si="1"/>
        <v>0</v>
      </c>
      <c r="X56" s="42">
        <f t="shared" si="1"/>
        <v>0</v>
      </c>
      <c r="Y56" s="42" t="str">
        <f t="shared" si="1"/>
        <v/>
      </c>
      <c r="Z56" s="42" t="s">
        <v>6</v>
      </c>
      <c r="AA56" s="42" t="s">
        <v>6</v>
      </c>
      <c r="AB56" s="42" t="s">
        <v>6</v>
      </c>
    </row>
    <row r="57" spans="1:28" x14ac:dyDescent="0.25">
      <c r="A57" s="1" t="s">
        <v>45</v>
      </c>
      <c r="B57" s="42" t="s">
        <v>6</v>
      </c>
      <c r="C57" s="42" t="s">
        <v>6</v>
      </c>
      <c r="D57" s="42" t="s">
        <v>6</v>
      </c>
      <c r="E57" s="42"/>
      <c r="F57" s="42" t="s">
        <v>6</v>
      </c>
      <c r="G57" s="42" t="s">
        <v>6</v>
      </c>
      <c r="H57" s="42" t="s">
        <v>6</v>
      </c>
      <c r="I57" s="42"/>
      <c r="J57" s="42" t="s">
        <v>6</v>
      </c>
      <c r="K57" s="42" t="s">
        <v>6</v>
      </c>
      <c r="L57" s="42" t="s">
        <v>6</v>
      </c>
      <c r="M57" s="42"/>
      <c r="N57" s="42" t="s">
        <v>6</v>
      </c>
      <c r="O57" s="42" t="s">
        <v>6</v>
      </c>
      <c r="P57" s="42" t="s">
        <v>6</v>
      </c>
      <c r="Q57" s="42"/>
      <c r="R57" s="42" t="s">
        <v>6</v>
      </c>
      <c r="S57" s="42" t="s">
        <v>6</v>
      </c>
      <c r="T57" s="42" t="s">
        <v>6</v>
      </c>
      <c r="U57" s="42"/>
      <c r="V57" s="42" t="s">
        <v>6</v>
      </c>
      <c r="W57" s="42" t="s">
        <v>6</v>
      </c>
      <c r="X57" s="42" t="s">
        <v>6</v>
      </c>
      <c r="Y57" s="42"/>
      <c r="Z57" s="42" t="s">
        <v>6</v>
      </c>
      <c r="AA57" s="42" t="s">
        <v>6</v>
      </c>
      <c r="AB57" s="42" t="s">
        <v>6</v>
      </c>
    </row>
    <row r="58" spans="1:28" x14ac:dyDescent="0.25">
      <c r="A58" s="1" t="s">
        <v>46</v>
      </c>
      <c r="B58" s="42">
        <f t="shared" si="1"/>
        <v>0.16886187098953057</v>
      </c>
      <c r="C58" s="42">
        <f t="shared" si="1"/>
        <v>0.33829499323410012</v>
      </c>
      <c r="D58" s="42">
        <f t="shared" si="1"/>
        <v>0</v>
      </c>
      <c r="E58" s="42" t="str">
        <f t="shared" si="1"/>
        <v/>
      </c>
      <c r="F58" s="42">
        <f t="shared" si="1"/>
        <v>0.14903129657228018</v>
      </c>
      <c r="G58" s="42">
        <f t="shared" si="1"/>
        <v>0.30674846625766872</v>
      </c>
      <c r="H58" s="42">
        <f t="shared" si="1"/>
        <v>0</v>
      </c>
      <c r="I58" s="42" t="str">
        <f t="shared" si="1"/>
        <v/>
      </c>
      <c r="J58" s="42">
        <f t="shared" si="1"/>
        <v>0.35778175313059035</v>
      </c>
      <c r="K58" s="42">
        <f t="shared" si="1"/>
        <v>0.71942446043165476</v>
      </c>
      <c r="L58" s="42">
        <f t="shared" si="1"/>
        <v>0</v>
      </c>
      <c r="M58" s="42" t="str">
        <f t="shared" si="1"/>
        <v/>
      </c>
      <c r="N58" s="42">
        <f t="shared" si="1"/>
        <v>0.16722408026755853</v>
      </c>
      <c r="O58" s="42">
        <f t="shared" si="1"/>
        <v>0.32154340836012862</v>
      </c>
      <c r="P58" s="42">
        <f t="shared" si="1"/>
        <v>0</v>
      </c>
      <c r="Q58" s="42" t="str">
        <f t="shared" si="1"/>
        <v/>
      </c>
      <c r="R58" s="42">
        <f t="shared" si="1"/>
        <v>0</v>
      </c>
      <c r="S58" s="42">
        <f t="shared" si="1"/>
        <v>0</v>
      </c>
      <c r="T58" s="42">
        <f t="shared" si="1"/>
        <v>0</v>
      </c>
      <c r="U58" s="42" t="str">
        <f t="shared" si="1"/>
        <v/>
      </c>
      <c r="V58" s="42">
        <f t="shared" si="1"/>
        <v>0.18587360594795538</v>
      </c>
      <c r="W58" s="42">
        <f t="shared" si="1"/>
        <v>0.36764705882352938</v>
      </c>
      <c r="X58" s="42">
        <f t="shared" si="1"/>
        <v>0</v>
      </c>
      <c r="Y58" s="42" t="str">
        <f t="shared" si="1"/>
        <v/>
      </c>
      <c r="Z58" s="42" t="s">
        <v>6</v>
      </c>
      <c r="AA58" s="42" t="s">
        <v>6</v>
      </c>
      <c r="AB58" s="42" t="s">
        <v>6</v>
      </c>
    </row>
    <row r="59" spans="1:28" x14ac:dyDescent="0.25">
      <c r="A59" s="1" t="s">
        <v>47</v>
      </c>
      <c r="B59" s="42">
        <f t="shared" si="1"/>
        <v>0.30674846625766872</v>
      </c>
      <c r="C59" s="42">
        <f t="shared" si="1"/>
        <v>0</v>
      </c>
      <c r="D59" s="42">
        <f t="shared" si="1"/>
        <v>0.68027210884353739</v>
      </c>
      <c r="E59" s="42" t="str">
        <f t="shared" si="1"/>
        <v/>
      </c>
      <c r="F59" s="42">
        <f t="shared" si="1"/>
        <v>0</v>
      </c>
      <c r="G59" s="42">
        <f t="shared" si="1"/>
        <v>0</v>
      </c>
      <c r="H59" s="42">
        <f t="shared" si="1"/>
        <v>0</v>
      </c>
      <c r="I59" s="42" t="str">
        <f t="shared" si="1"/>
        <v/>
      </c>
      <c r="J59" s="42">
        <f t="shared" si="1"/>
        <v>0</v>
      </c>
      <c r="K59" s="42">
        <f t="shared" si="1"/>
        <v>0</v>
      </c>
      <c r="L59" s="42">
        <f t="shared" si="1"/>
        <v>0</v>
      </c>
      <c r="M59" s="42" t="str">
        <f t="shared" si="1"/>
        <v/>
      </c>
      <c r="N59" s="42">
        <f t="shared" si="1"/>
        <v>1.5384615384615385</v>
      </c>
      <c r="O59" s="42">
        <f t="shared" si="1"/>
        <v>0</v>
      </c>
      <c r="P59" s="42">
        <f t="shared" si="1"/>
        <v>3.4482758620689653</v>
      </c>
      <c r="Q59" s="42" t="str">
        <f t="shared" si="1"/>
        <v/>
      </c>
      <c r="R59" s="42">
        <f t="shared" si="1"/>
        <v>0</v>
      </c>
      <c r="S59" s="42">
        <f t="shared" si="1"/>
        <v>0</v>
      </c>
      <c r="T59" s="42">
        <f t="shared" si="1"/>
        <v>0</v>
      </c>
      <c r="U59" s="42" t="str">
        <f t="shared" si="1"/>
        <v/>
      </c>
      <c r="V59" s="42">
        <f t="shared" si="1"/>
        <v>0</v>
      </c>
      <c r="W59" s="42">
        <f t="shared" si="1"/>
        <v>0</v>
      </c>
      <c r="X59" s="42">
        <f t="shared" si="1"/>
        <v>0</v>
      </c>
      <c r="Y59" s="42" t="str">
        <f t="shared" si="1"/>
        <v/>
      </c>
      <c r="Z59" s="42" t="s">
        <v>6</v>
      </c>
      <c r="AA59" s="42" t="s">
        <v>6</v>
      </c>
      <c r="AB59" s="42" t="s">
        <v>6</v>
      </c>
    </row>
    <row r="60" spans="1:28" x14ac:dyDescent="0.25">
      <c r="A60" s="1" t="s">
        <v>48</v>
      </c>
      <c r="B60" s="42">
        <f t="shared" si="1"/>
        <v>0.14684287812041116</v>
      </c>
      <c r="C60" s="42">
        <f t="shared" si="1"/>
        <v>0.30303030303030304</v>
      </c>
      <c r="D60" s="42">
        <f t="shared" si="1"/>
        <v>0</v>
      </c>
      <c r="E60" s="42" t="str">
        <f t="shared" si="1"/>
        <v/>
      </c>
      <c r="F60" s="42">
        <f t="shared" si="1"/>
        <v>0</v>
      </c>
      <c r="G60" s="42">
        <f t="shared" si="1"/>
        <v>0</v>
      </c>
      <c r="H60" s="42">
        <f t="shared" si="1"/>
        <v>0</v>
      </c>
      <c r="I60" s="42" t="str">
        <f t="shared" si="1"/>
        <v/>
      </c>
      <c r="J60" s="42">
        <f t="shared" si="1"/>
        <v>0.75757575757575757</v>
      </c>
      <c r="K60" s="42">
        <f t="shared" si="1"/>
        <v>1.6666666666666667</v>
      </c>
      <c r="L60" s="42">
        <f t="shared" si="1"/>
        <v>0</v>
      </c>
      <c r="M60" s="42" t="str">
        <f t="shared" si="1"/>
        <v/>
      </c>
      <c r="N60" s="42">
        <f t="shared" si="1"/>
        <v>0</v>
      </c>
      <c r="O60" s="42">
        <f t="shared" si="1"/>
        <v>0</v>
      </c>
      <c r="P60" s="42">
        <f t="shared" si="1"/>
        <v>0</v>
      </c>
      <c r="Q60" s="42" t="str">
        <f t="shared" si="1"/>
        <v/>
      </c>
      <c r="R60" s="42">
        <f t="shared" si="1"/>
        <v>0</v>
      </c>
      <c r="S60" s="42">
        <f t="shared" si="1"/>
        <v>0</v>
      </c>
      <c r="T60" s="42">
        <f t="shared" si="1"/>
        <v>0</v>
      </c>
      <c r="U60" s="42" t="str">
        <f t="shared" si="1"/>
        <v/>
      </c>
      <c r="V60" s="42">
        <f t="shared" si="1"/>
        <v>0</v>
      </c>
      <c r="W60" s="42">
        <f t="shared" si="1"/>
        <v>0</v>
      </c>
      <c r="X60" s="42">
        <f t="shared" si="1"/>
        <v>0</v>
      </c>
      <c r="Y60" s="42" t="str">
        <f t="shared" si="1"/>
        <v/>
      </c>
      <c r="Z60" s="42" t="s">
        <v>6</v>
      </c>
      <c r="AA60" s="42" t="s">
        <v>6</v>
      </c>
      <c r="AB60" s="42" t="s">
        <v>6</v>
      </c>
    </row>
    <row r="61" spans="1:28" x14ac:dyDescent="0.25">
      <c r="A61" s="1" t="s">
        <v>49</v>
      </c>
      <c r="B61" s="42" t="s">
        <v>6</v>
      </c>
      <c r="C61" s="42" t="s">
        <v>6</v>
      </c>
      <c r="D61" s="42" t="s">
        <v>6</v>
      </c>
      <c r="E61" s="42"/>
      <c r="F61" s="42" t="s">
        <v>6</v>
      </c>
      <c r="G61" s="42" t="s">
        <v>6</v>
      </c>
      <c r="H61" s="42" t="s">
        <v>6</v>
      </c>
      <c r="I61" s="42"/>
      <c r="J61" s="42" t="s">
        <v>6</v>
      </c>
      <c r="K61" s="42" t="s">
        <v>6</v>
      </c>
      <c r="L61" s="42" t="s">
        <v>6</v>
      </c>
      <c r="M61" s="42"/>
      <c r="N61" s="42" t="s">
        <v>6</v>
      </c>
      <c r="O61" s="42" t="s">
        <v>6</v>
      </c>
      <c r="P61" s="42" t="s">
        <v>6</v>
      </c>
      <c r="Q61" s="42"/>
      <c r="R61" s="42" t="s">
        <v>6</v>
      </c>
      <c r="S61" s="42" t="s">
        <v>6</v>
      </c>
      <c r="T61" s="42" t="s">
        <v>6</v>
      </c>
      <c r="U61" s="42"/>
      <c r="V61" s="42" t="s">
        <v>6</v>
      </c>
      <c r="W61" s="42" t="s">
        <v>6</v>
      </c>
      <c r="X61" s="42" t="s">
        <v>6</v>
      </c>
      <c r="Y61" s="42"/>
      <c r="Z61" s="42" t="s">
        <v>6</v>
      </c>
      <c r="AA61" s="42" t="s">
        <v>6</v>
      </c>
      <c r="AB61" s="42" t="s">
        <v>6</v>
      </c>
    </row>
    <row r="62" spans="1:28" x14ac:dyDescent="0.25">
      <c r="A62" s="48" t="s">
        <v>50</v>
      </c>
      <c r="B62" s="42">
        <f t="shared" ref="B62:Y70" si="2">IFERROR(B22/AH22*100,"")</f>
        <v>0.28409090909090912</v>
      </c>
      <c r="C62" s="42">
        <f t="shared" si="2"/>
        <v>0.13793103448275862</v>
      </c>
      <c r="D62" s="42">
        <f t="shared" si="2"/>
        <v>0.43923865300146414</v>
      </c>
      <c r="E62" s="42" t="str">
        <f t="shared" si="2"/>
        <v/>
      </c>
      <c r="F62" s="42">
        <f t="shared" si="2"/>
        <v>1</v>
      </c>
      <c r="G62" s="42">
        <f t="shared" si="2"/>
        <v>0.66666666666666674</v>
      </c>
      <c r="H62" s="42">
        <f t="shared" si="2"/>
        <v>1.3333333333333335</v>
      </c>
      <c r="I62" s="42" t="str">
        <f t="shared" si="2"/>
        <v/>
      </c>
      <c r="J62" s="42">
        <f t="shared" si="2"/>
        <v>0</v>
      </c>
      <c r="K62" s="42">
        <f t="shared" si="2"/>
        <v>0</v>
      </c>
      <c r="L62" s="42">
        <f t="shared" si="2"/>
        <v>0</v>
      </c>
      <c r="M62" s="42" t="str">
        <f t="shared" si="2"/>
        <v/>
      </c>
      <c r="N62" s="42">
        <f t="shared" si="2"/>
        <v>0.36231884057971014</v>
      </c>
      <c r="O62" s="42">
        <f t="shared" si="2"/>
        <v>0</v>
      </c>
      <c r="P62" s="42">
        <f t="shared" si="2"/>
        <v>0.72463768115942029</v>
      </c>
      <c r="Q62" s="42" t="str">
        <f t="shared" si="2"/>
        <v/>
      </c>
      <c r="R62" s="42">
        <f t="shared" si="2"/>
        <v>0</v>
      </c>
      <c r="S62" s="42">
        <f t="shared" si="2"/>
        <v>0</v>
      </c>
      <c r="T62" s="42">
        <f t="shared" si="2"/>
        <v>0</v>
      </c>
      <c r="U62" s="42" t="str">
        <f t="shared" si="2"/>
        <v/>
      </c>
      <c r="V62" s="42">
        <f t="shared" si="2"/>
        <v>0</v>
      </c>
      <c r="W62" s="42">
        <f t="shared" si="2"/>
        <v>0</v>
      </c>
      <c r="X62" s="42">
        <f t="shared" si="2"/>
        <v>0</v>
      </c>
      <c r="Y62" s="42" t="str">
        <f t="shared" si="2"/>
        <v/>
      </c>
      <c r="Z62" s="42" t="s">
        <v>6</v>
      </c>
      <c r="AA62" s="42" t="s">
        <v>6</v>
      </c>
      <c r="AB62" s="42" t="s">
        <v>6</v>
      </c>
    </row>
    <row r="63" spans="1:28" x14ac:dyDescent="0.25">
      <c r="A63" s="1" t="s">
        <v>51</v>
      </c>
      <c r="B63" s="42">
        <f t="shared" si="2"/>
        <v>0</v>
      </c>
      <c r="C63" s="42">
        <f t="shared" si="2"/>
        <v>0</v>
      </c>
      <c r="D63" s="42">
        <f t="shared" si="2"/>
        <v>0</v>
      </c>
      <c r="E63" s="42" t="str">
        <f t="shared" si="2"/>
        <v/>
      </c>
      <c r="F63" s="42">
        <f t="shared" si="2"/>
        <v>0</v>
      </c>
      <c r="G63" s="42">
        <f t="shared" si="2"/>
        <v>0</v>
      </c>
      <c r="H63" s="42">
        <f t="shared" si="2"/>
        <v>0</v>
      </c>
      <c r="I63" s="42" t="str">
        <f t="shared" si="2"/>
        <v/>
      </c>
      <c r="J63" s="42">
        <f t="shared" si="2"/>
        <v>0</v>
      </c>
      <c r="K63" s="42">
        <f t="shared" si="2"/>
        <v>0</v>
      </c>
      <c r="L63" s="42">
        <f t="shared" si="2"/>
        <v>0</v>
      </c>
      <c r="M63" s="42" t="str">
        <f t="shared" si="2"/>
        <v/>
      </c>
      <c r="N63" s="42">
        <f t="shared" si="2"/>
        <v>0</v>
      </c>
      <c r="O63" s="42">
        <f t="shared" si="2"/>
        <v>0</v>
      </c>
      <c r="P63" s="42">
        <f t="shared" si="2"/>
        <v>0</v>
      </c>
      <c r="Q63" s="42" t="str">
        <f t="shared" si="2"/>
        <v/>
      </c>
      <c r="R63" s="42">
        <f t="shared" si="2"/>
        <v>0</v>
      </c>
      <c r="S63" s="42">
        <f t="shared" si="2"/>
        <v>0</v>
      </c>
      <c r="T63" s="42">
        <f t="shared" si="2"/>
        <v>0</v>
      </c>
      <c r="U63" s="42" t="str">
        <f t="shared" si="2"/>
        <v/>
      </c>
      <c r="V63" s="42">
        <f t="shared" si="2"/>
        <v>0</v>
      </c>
      <c r="W63" s="42">
        <f t="shared" si="2"/>
        <v>0</v>
      </c>
      <c r="X63" s="42">
        <f t="shared" si="2"/>
        <v>0</v>
      </c>
      <c r="Y63" s="42" t="str">
        <f t="shared" si="2"/>
        <v/>
      </c>
      <c r="Z63" s="42" t="s">
        <v>6</v>
      </c>
      <c r="AA63" s="42" t="s">
        <v>6</v>
      </c>
      <c r="AB63" s="42" t="s">
        <v>6</v>
      </c>
    </row>
    <row r="64" spans="1:28" x14ac:dyDescent="0.25">
      <c r="A64" s="1" t="s">
        <v>52</v>
      </c>
      <c r="B64" s="42">
        <f t="shared" si="2"/>
        <v>0.65285268237297756</v>
      </c>
      <c r="C64" s="42">
        <f t="shared" si="2"/>
        <v>0.80558539205155755</v>
      </c>
      <c r="D64" s="42">
        <f t="shared" si="2"/>
        <v>0.48163756773028299</v>
      </c>
      <c r="E64" s="42" t="str">
        <f t="shared" si="2"/>
        <v/>
      </c>
      <c r="F64" s="42">
        <f t="shared" si="2"/>
        <v>0.2706359945872801</v>
      </c>
      <c r="G64" s="42">
        <f t="shared" si="2"/>
        <v>0.51948051948051943</v>
      </c>
      <c r="H64" s="42">
        <f t="shared" si="2"/>
        <v>0</v>
      </c>
      <c r="I64" s="42" t="str">
        <f t="shared" si="2"/>
        <v/>
      </c>
      <c r="J64" s="42">
        <f t="shared" si="2"/>
        <v>0</v>
      </c>
      <c r="K64" s="42">
        <f t="shared" si="2"/>
        <v>0</v>
      </c>
      <c r="L64" s="42">
        <f t="shared" si="2"/>
        <v>0</v>
      </c>
      <c r="M64" s="42" t="str">
        <f t="shared" si="2"/>
        <v/>
      </c>
      <c r="N64" s="42">
        <f t="shared" si="2"/>
        <v>3.0973451327433628</v>
      </c>
      <c r="O64" s="42">
        <f t="shared" si="2"/>
        <v>3.4666666666666663</v>
      </c>
      <c r="P64" s="42">
        <f t="shared" si="2"/>
        <v>2.6402640264026402</v>
      </c>
      <c r="Q64" s="42" t="str">
        <f t="shared" si="2"/>
        <v/>
      </c>
      <c r="R64" s="42">
        <f t="shared" si="2"/>
        <v>0</v>
      </c>
      <c r="S64" s="42">
        <f t="shared" si="2"/>
        <v>0</v>
      </c>
      <c r="T64" s="42">
        <f t="shared" si="2"/>
        <v>0</v>
      </c>
      <c r="U64" s="42" t="str">
        <f t="shared" si="2"/>
        <v/>
      </c>
      <c r="V64" s="42">
        <f t="shared" si="2"/>
        <v>0</v>
      </c>
      <c r="W64" s="42">
        <f t="shared" si="2"/>
        <v>0</v>
      </c>
      <c r="X64" s="42">
        <f t="shared" si="2"/>
        <v>0</v>
      </c>
      <c r="Y64" s="42" t="str">
        <f t="shared" si="2"/>
        <v/>
      </c>
      <c r="Z64" s="42" t="s">
        <v>6</v>
      </c>
      <c r="AA64" s="42" t="s">
        <v>6</v>
      </c>
      <c r="AB64" s="42" t="s">
        <v>6</v>
      </c>
    </row>
    <row r="65" spans="1:28" x14ac:dyDescent="0.25">
      <c r="A65" s="1" t="s">
        <v>53</v>
      </c>
      <c r="B65" s="42">
        <f t="shared" si="2"/>
        <v>0</v>
      </c>
      <c r="C65" s="42">
        <f t="shared" si="2"/>
        <v>0</v>
      </c>
      <c r="D65" s="42">
        <f t="shared" si="2"/>
        <v>0</v>
      </c>
      <c r="E65" s="42" t="str">
        <f t="shared" si="2"/>
        <v/>
      </c>
      <c r="F65" s="42">
        <f t="shared" si="2"/>
        <v>0</v>
      </c>
      <c r="G65" s="42">
        <f t="shared" si="2"/>
        <v>0</v>
      </c>
      <c r="H65" s="42">
        <f t="shared" si="2"/>
        <v>0</v>
      </c>
      <c r="I65" s="42" t="str">
        <f t="shared" si="2"/>
        <v/>
      </c>
      <c r="J65" s="42">
        <f t="shared" si="2"/>
        <v>0</v>
      </c>
      <c r="K65" s="42">
        <f t="shared" si="2"/>
        <v>0</v>
      </c>
      <c r="L65" s="42">
        <f t="shared" si="2"/>
        <v>0</v>
      </c>
      <c r="M65" s="42" t="str">
        <f t="shared" si="2"/>
        <v/>
      </c>
      <c r="N65" s="42">
        <f t="shared" si="2"/>
        <v>0</v>
      </c>
      <c r="O65" s="42">
        <f t="shared" si="2"/>
        <v>0</v>
      </c>
      <c r="P65" s="42">
        <f t="shared" si="2"/>
        <v>0</v>
      </c>
      <c r="Q65" s="42" t="str">
        <f t="shared" si="2"/>
        <v/>
      </c>
      <c r="R65" s="42">
        <f t="shared" si="2"/>
        <v>0</v>
      </c>
      <c r="S65" s="42">
        <f t="shared" si="2"/>
        <v>0</v>
      </c>
      <c r="T65" s="42">
        <f t="shared" si="2"/>
        <v>0</v>
      </c>
      <c r="U65" s="42" t="str">
        <f t="shared" si="2"/>
        <v/>
      </c>
      <c r="V65" s="42">
        <f t="shared" si="2"/>
        <v>0</v>
      </c>
      <c r="W65" s="42">
        <f t="shared" si="2"/>
        <v>0</v>
      </c>
      <c r="X65" s="42">
        <f t="shared" si="2"/>
        <v>0</v>
      </c>
      <c r="Y65" s="42" t="str">
        <f t="shared" si="2"/>
        <v/>
      </c>
      <c r="Z65" s="42" t="s">
        <v>6</v>
      </c>
      <c r="AA65" s="42" t="s">
        <v>6</v>
      </c>
      <c r="AB65" s="42" t="s">
        <v>6</v>
      </c>
    </row>
    <row r="66" spans="1:28" x14ac:dyDescent="0.25">
      <c r="A66" s="1" t="s">
        <v>54</v>
      </c>
      <c r="B66" s="42">
        <f t="shared" si="2"/>
        <v>0</v>
      </c>
      <c r="C66" s="42">
        <f t="shared" si="2"/>
        <v>0</v>
      </c>
      <c r="D66" s="42">
        <f t="shared" si="2"/>
        <v>0</v>
      </c>
      <c r="E66" s="42" t="str">
        <f t="shared" si="2"/>
        <v/>
      </c>
      <c r="F66" s="42">
        <f t="shared" si="2"/>
        <v>0</v>
      </c>
      <c r="G66" s="42">
        <f t="shared" si="2"/>
        <v>0</v>
      </c>
      <c r="H66" s="42">
        <f t="shared" si="2"/>
        <v>0</v>
      </c>
      <c r="I66" s="42" t="str">
        <f t="shared" si="2"/>
        <v/>
      </c>
      <c r="J66" s="42">
        <f t="shared" si="2"/>
        <v>0</v>
      </c>
      <c r="K66" s="42">
        <f t="shared" si="2"/>
        <v>0</v>
      </c>
      <c r="L66" s="42">
        <f t="shared" si="2"/>
        <v>0</v>
      </c>
      <c r="M66" s="42" t="str">
        <f t="shared" si="2"/>
        <v/>
      </c>
      <c r="N66" s="42">
        <f t="shared" si="2"/>
        <v>0</v>
      </c>
      <c r="O66" s="42">
        <f t="shared" si="2"/>
        <v>0</v>
      </c>
      <c r="P66" s="42">
        <f t="shared" si="2"/>
        <v>0</v>
      </c>
      <c r="Q66" s="42" t="str">
        <f t="shared" si="2"/>
        <v/>
      </c>
      <c r="R66" s="42">
        <f t="shared" si="2"/>
        <v>0</v>
      </c>
      <c r="S66" s="42">
        <f t="shared" si="2"/>
        <v>0</v>
      </c>
      <c r="T66" s="42">
        <f t="shared" si="2"/>
        <v>0</v>
      </c>
      <c r="U66" s="42" t="str">
        <f t="shared" si="2"/>
        <v/>
      </c>
      <c r="V66" s="42">
        <f t="shared" si="2"/>
        <v>0</v>
      </c>
      <c r="W66" s="42">
        <f t="shared" si="2"/>
        <v>0</v>
      </c>
      <c r="X66" s="42">
        <f t="shared" si="2"/>
        <v>0</v>
      </c>
      <c r="Y66" s="42" t="str">
        <f t="shared" si="2"/>
        <v/>
      </c>
      <c r="Z66" s="42" t="s">
        <v>6</v>
      </c>
      <c r="AA66" s="42" t="s">
        <v>6</v>
      </c>
      <c r="AB66" s="42" t="s">
        <v>6</v>
      </c>
    </row>
    <row r="67" spans="1:28" x14ac:dyDescent="0.25">
      <c r="A67" s="1" t="s">
        <v>55</v>
      </c>
      <c r="B67" s="42">
        <f t="shared" si="2"/>
        <v>0.53763440860215062</v>
      </c>
      <c r="C67" s="42">
        <f t="shared" si="2"/>
        <v>1.2820512820512819</v>
      </c>
      <c r="D67" s="42">
        <f t="shared" si="2"/>
        <v>0</v>
      </c>
      <c r="E67" s="42" t="str">
        <f t="shared" si="2"/>
        <v/>
      </c>
      <c r="F67" s="42">
        <f t="shared" si="2"/>
        <v>2.6315789473684208</v>
      </c>
      <c r="G67" s="42">
        <f t="shared" si="2"/>
        <v>5.2631578947368416</v>
      </c>
      <c r="H67" s="42">
        <f t="shared" si="2"/>
        <v>0</v>
      </c>
      <c r="I67" s="42" t="str">
        <f t="shared" si="2"/>
        <v/>
      </c>
      <c r="J67" s="42">
        <f t="shared" si="2"/>
        <v>0</v>
      </c>
      <c r="K67" s="42">
        <f t="shared" si="2"/>
        <v>0</v>
      </c>
      <c r="L67" s="42">
        <f t="shared" si="2"/>
        <v>0</v>
      </c>
      <c r="M67" s="42" t="str">
        <f t="shared" si="2"/>
        <v/>
      </c>
      <c r="N67" s="42">
        <f t="shared" si="2"/>
        <v>0</v>
      </c>
      <c r="O67" s="42">
        <f t="shared" si="2"/>
        <v>0</v>
      </c>
      <c r="P67" s="42">
        <f t="shared" si="2"/>
        <v>0</v>
      </c>
      <c r="Q67" s="42" t="str">
        <f t="shared" si="2"/>
        <v/>
      </c>
      <c r="R67" s="42">
        <f t="shared" si="2"/>
        <v>0</v>
      </c>
      <c r="S67" s="42">
        <f t="shared" si="2"/>
        <v>0</v>
      </c>
      <c r="T67" s="42">
        <f t="shared" si="2"/>
        <v>0</v>
      </c>
      <c r="U67" s="42" t="str">
        <f t="shared" si="2"/>
        <v/>
      </c>
      <c r="V67" s="42">
        <f t="shared" si="2"/>
        <v>0</v>
      </c>
      <c r="W67" s="42">
        <f t="shared" si="2"/>
        <v>0</v>
      </c>
      <c r="X67" s="42">
        <f t="shared" si="2"/>
        <v>0</v>
      </c>
      <c r="Y67" s="42" t="str">
        <f t="shared" si="2"/>
        <v/>
      </c>
      <c r="Z67" s="42" t="s">
        <v>6</v>
      </c>
      <c r="AA67" s="42" t="s">
        <v>6</v>
      </c>
      <c r="AB67" s="42" t="s">
        <v>6</v>
      </c>
    </row>
    <row r="68" spans="1:28" x14ac:dyDescent="0.25">
      <c r="A68" s="1" t="s">
        <v>56</v>
      </c>
      <c r="B68" s="42">
        <f t="shared" si="2"/>
        <v>0</v>
      </c>
      <c r="C68" s="42">
        <f t="shared" si="2"/>
        <v>0</v>
      </c>
      <c r="D68" s="42">
        <f t="shared" si="2"/>
        <v>0</v>
      </c>
      <c r="E68" s="42" t="str">
        <f t="shared" si="2"/>
        <v/>
      </c>
      <c r="F68" s="42">
        <f t="shared" si="2"/>
        <v>0</v>
      </c>
      <c r="G68" s="42">
        <f t="shared" si="2"/>
        <v>0</v>
      </c>
      <c r="H68" s="42">
        <f t="shared" si="2"/>
        <v>0</v>
      </c>
      <c r="I68" s="42" t="str">
        <f t="shared" si="2"/>
        <v/>
      </c>
      <c r="J68" s="42">
        <f t="shared" si="2"/>
        <v>0</v>
      </c>
      <c r="K68" s="42">
        <f t="shared" si="2"/>
        <v>0</v>
      </c>
      <c r="L68" s="42">
        <f t="shared" si="2"/>
        <v>0</v>
      </c>
      <c r="M68" s="42" t="str">
        <f t="shared" si="2"/>
        <v/>
      </c>
      <c r="N68" s="42">
        <f t="shared" si="2"/>
        <v>0</v>
      </c>
      <c r="O68" s="42">
        <f t="shared" si="2"/>
        <v>0</v>
      </c>
      <c r="P68" s="42">
        <f t="shared" si="2"/>
        <v>0</v>
      </c>
      <c r="Q68" s="42" t="str">
        <f t="shared" si="2"/>
        <v/>
      </c>
      <c r="R68" s="42">
        <f t="shared" si="2"/>
        <v>0</v>
      </c>
      <c r="S68" s="42">
        <f t="shared" si="2"/>
        <v>0</v>
      </c>
      <c r="T68" s="42">
        <f t="shared" si="2"/>
        <v>0</v>
      </c>
      <c r="U68" s="42" t="str">
        <f t="shared" si="2"/>
        <v/>
      </c>
      <c r="V68" s="42">
        <f t="shared" si="2"/>
        <v>0</v>
      </c>
      <c r="W68" s="42">
        <f t="shared" si="2"/>
        <v>0</v>
      </c>
      <c r="X68" s="42">
        <f t="shared" si="2"/>
        <v>0</v>
      </c>
      <c r="Y68" s="42" t="str">
        <f t="shared" si="2"/>
        <v/>
      </c>
      <c r="Z68" s="42" t="s">
        <v>6</v>
      </c>
      <c r="AA68" s="42" t="s">
        <v>6</v>
      </c>
      <c r="AB68" s="42" t="s">
        <v>6</v>
      </c>
    </row>
    <row r="69" spans="1:28" x14ac:dyDescent="0.25">
      <c r="A69" s="1" t="s">
        <v>57</v>
      </c>
      <c r="B69" s="42">
        <f t="shared" si="2"/>
        <v>0</v>
      </c>
      <c r="C69" s="42">
        <f t="shared" si="2"/>
        <v>0</v>
      </c>
      <c r="D69" s="42">
        <f t="shared" si="2"/>
        <v>0</v>
      </c>
      <c r="E69" s="42" t="str">
        <f t="shared" si="2"/>
        <v/>
      </c>
      <c r="F69" s="42">
        <f t="shared" si="2"/>
        <v>0</v>
      </c>
      <c r="G69" s="42">
        <f t="shared" si="2"/>
        <v>0</v>
      </c>
      <c r="H69" s="42">
        <f t="shared" si="2"/>
        <v>0</v>
      </c>
      <c r="I69" s="42" t="str">
        <f t="shared" si="2"/>
        <v/>
      </c>
      <c r="J69" s="42">
        <f t="shared" si="2"/>
        <v>0</v>
      </c>
      <c r="K69" s="42">
        <f t="shared" si="2"/>
        <v>0</v>
      </c>
      <c r="L69" s="42">
        <f t="shared" si="2"/>
        <v>0</v>
      </c>
      <c r="M69" s="42" t="str">
        <f t="shared" si="2"/>
        <v/>
      </c>
      <c r="N69" s="42">
        <f t="shared" si="2"/>
        <v>0</v>
      </c>
      <c r="O69" s="42">
        <f t="shared" si="2"/>
        <v>0</v>
      </c>
      <c r="P69" s="42">
        <f t="shared" si="2"/>
        <v>0</v>
      </c>
      <c r="Q69" s="42" t="str">
        <f t="shared" si="2"/>
        <v/>
      </c>
      <c r="R69" s="42">
        <f t="shared" si="2"/>
        <v>0</v>
      </c>
      <c r="S69" s="42">
        <f t="shared" si="2"/>
        <v>0</v>
      </c>
      <c r="T69" s="42">
        <f t="shared" si="2"/>
        <v>0</v>
      </c>
      <c r="U69" s="42" t="str">
        <f t="shared" si="2"/>
        <v/>
      </c>
      <c r="V69" s="42">
        <f t="shared" si="2"/>
        <v>0</v>
      </c>
      <c r="W69" s="42">
        <f t="shared" si="2"/>
        <v>0</v>
      </c>
      <c r="X69" s="42">
        <f t="shared" si="2"/>
        <v>0</v>
      </c>
      <c r="Y69" s="42" t="str">
        <f t="shared" si="2"/>
        <v/>
      </c>
      <c r="Z69" s="42" t="s">
        <v>6</v>
      </c>
      <c r="AA69" s="42" t="s">
        <v>6</v>
      </c>
      <c r="AB69" s="42" t="s">
        <v>6</v>
      </c>
    </row>
    <row r="70" spans="1:28" x14ac:dyDescent="0.25">
      <c r="A70" s="1" t="s">
        <v>58</v>
      </c>
      <c r="B70" s="42">
        <f t="shared" si="2"/>
        <v>0.1697792869269949</v>
      </c>
      <c r="C70" s="42">
        <f t="shared" si="2"/>
        <v>0.33670033670033667</v>
      </c>
      <c r="D70" s="42">
        <f t="shared" si="2"/>
        <v>0</v>
      </c>
      <c r="E70" s="42" t="str">
        <f t="shared" si="2"/>
        <v/>
      </c>
      <c r="F70" s="42">
        <f t="shared" si="2"/>
        <v>0.82644628099173556</v>
      </c>
      <c r="G70" s="42">
        <f t="shared" si="2"/>
        <v>1.8181818181818181</v>
      </c>
      <c r="H70" s="42">
        <f t="shared" si="2"/>
        <v>0</v>
      </c>
      <c r="I70" s="42" t="str">
        <f t="shared" si="2"/>
        <v/>
      </c>
      <c r="J70" s="42">
        <f t="shared" si="2"/>
        <v>0</v>
      </c>
      <c r="K70" s="42">
        <f t="shared" si="2"/>
        <v>0</v>
      </c>
      <c r="L70" s="42">
        <f t="shared" si="2"/>
        <v>0</v>
      </c>
      <c r="M70" s="42" t="str">
        <f t="shared" si="2"/>
        <v/>
      </c>
      <c r="N70" s="42">
        <f t="shared" si="2"/>
        <v>0</v>
      </c>
      <c r="O70" s="42">
        <f t="shared" si="2"/>
        <v>0</v>
      </c>
      <c r="P70" s="42">
        <f t="shared" si="2"/>
        <v>0</v>
      </c>
      <c r="Q70" s="42" t="str">
        <f t="shared" si="2"/>
        <v/>
      </c>
      <c r="R70" s="42">
        <f t="shared" si="2"/>
        <v>0</v>
      </c>
      <c r="S70" s="42">
        <f t="shared" si="2"/>
        <v>0</v>
      </c>
      <c r="T70" s="42">
        <f t="shared" si="2"/>
        <v>0</v>
      </c>
      <c r="U70" s="42" t="str">
        <f t="shared" si="2"/>
        <v/>
      </c>
      <c r="V70" s="42">
        <f t="shared" si="2"/>
        <v>0</v>
      </c>
      <c r="W70" s="42">
        <f t="shared" si="2"/>
        <v>0</v>
      </c>
      <c r="X70" s="42">
        <f t="shared" si="2"/>
        <v>0</v>
      </c>
      <c r="Y70" s="42" t="str">
        <f t="shared" si="2"/>
        <v/>
      </c>
      <c r="Z70" s="42" t="s">
        <v>6</v>
      </c>
      <c r="AA70" s="42" t="s">
        <v>6</v>
      </c>
      <c r="AB70" s="42" t="s">
        <v>6</v>
      </c>
    </row>
    <row r="71" spans="1:28" x14ac:dyDescent="0.25">
      <c r="A71" s="1" t="s">
        <v>59</v>
      </c>
      <c r="B71" s="42">
        <f t="shared" ref="B71:Y76" si="3">IFERROR(B31/AH31*100,"")</f>
        <v>0</v>
      </c>
      <c r="C71" s="42">
        <f t="shared" si="3"/>
        <v>0</v>
      </c>
      <c r="D71" s="42">
        <f t="shared" si="3"/>
        <v>0</v>
      </c>
      <c r="E71" s="42" t="str">
        <f t="shared" si="3"/>
        <v/>
      </c>
      <c r="F71" s="42">
        <f t="shared" si="3"/>
        <v>0</v>
      </c>
      <c r="G71" s="42">
        <f t="shared" si="3"/>
        <v>0</v>
      </c>
      <c r="H71" s="42">
        <f t="shared" si="3"/>
        <v>0</v>
      </c>
      <c r="I71" s="42" t="str">
        <f t="shared" si="3"/>
        <v/>
      </c>
      <c r="J71" s="42">
        <f t="shared" si="3"/>
        <v>0</v>
      </c>
      <c r="K71" s="42">
        <f t="shared" si="3"/>
        <v>0</v>
      </c>
      <c r="L71" s="42">
        <f t="shared" si="3"/>
        <v>0</v>
      </c>
      <c r="M71" s="42" t="str">
        <f t="shared" si="3"/>
        <v/>
      </c>
      <c r="N71" s="42">
        <f t="shared" si="3"/>
        <v>0</v>
      </c>
      <c r="O71" s="42">
        <f t="shared" si="3"/>
        <v>0</v>
      </c>
      <c r="P71" s="42">
        <f t="shared" si="3"/>
        <v>0</v>
      </c>
      <c r="Q71" s="42" t="str">
        <f t="shared" si="3"/>
        <v/>
      </c>
      <c r="R71" s="42">
        <f t="shared" si="3"/>
        <v>0</v>
      </c>
      <c r="S71" s="42">
        <f t="shared" si="3"/>
        <v>0</v>
      </c>
      <c r="T71" s="42">
        <f t="shared" si="3"/>
        <v>0</v>
      </c>
      <c r="U71" s="42" t="str">
        <f t="shared" si="3"/>
        <v/>
      </c>
      <c r="V71" s="42">
        <f t="shared" si="3"/>
        <v>0</v>
      </c>
      <c r="W71" s="42">
        <f t="shared" si="3"/>
        <v>0</v>
      </c>
      <c r="X71" s="42">
        <f t="shared" si="3"/>
        <v>0</v>
      </c>
      <c r="Y71" s="42" t="str">
        <f t="shared" si="3"/>
        <v/>
      </c>
      <c r="Z71" s="42" t="s">
        <v>6</v>
      </c>
      <c r="AA71" s="42" t="s">
        <v>6</v>
      </c>
      <c r="AB71" s="42" t="s">
        <v>6</v>
      </c>
    </row>
    <row r="72" spans="1:28" x14ac:dyDescent="0.25">
      <c r="A72" s="1" t="s">
        <v>60</v>
      </c>
      <c r="B72" s="42">
        <f t="shared" si="3"/>
        <v>0</v>
      </c>
      <c r="C72" s="42">
        <f t="shared" si="3"/>
        <v>0</v>
      </c>
      <c r="D72" s="42">
        <f t="shared" si="3"/>
        <v>0</v>
      </c>
      <c r="E72" s="42" t="str">
        <f t="shared" si="3"/>
        <v/>
      </c>
      <c r="F72" s="42">
        <f t="shared" si="3"/>
        <v>0</v>
      </c>
      <c r="G72" s="42">
        <f t="shared" si="3"/>
        <v>0</v>
      </c>
      <c r="H72" s="42">
        <f t="shared" si="3"/>
        <v>0</v>
      </c>
      <c r="I72" s="42" t="str">
        <f t="shared" si="3"/>
        <v/>
      </c>
      <c r="J72" s="42">
        <f t="shared" si="3"/>
        <v>0</v>
      </c>
      <c r="K72" s="42">
        <f t="shared" si="3"/>
        <v>0</v>
      </c>
      <c r="L72" s="42">
        <f t="shared" si="3"/>
        <v>0</v>
      </c>
      <c r="M72" s="42" t="str">
        <f t="shared" si="3"/>
        <v/>
      </c>
      <c r="N72" s="42">
        <f t="shared" si="3"/>
        <v>0</v>
      </c>
      <c r="O72" s="42">
        <f t="shared" si="3"/>
        <v>0</v>
      </c>
      <c r="P72" s="42">
        <f t="shared" si="3"/>
        <v>0</v>
      </c>
      <c r="Q72" s="42" t="str">
        <f t="shared" si="3"/>
        <v/>
      </c>
      <c r="R72" s="42">
        <f t="shared" si="3"/>
        <v>0</v>
      </c>
      <c r="S72" s="42">
        <f t="shared" si="3"/>
        <v>0</v>
      </c>
      <c r="T72" s="42">
        <f t="shared" si="3"/>
        <v>0</v>
      </c>
      <c r="U72" s="42" t="str">
        <f t="shared" si="3"/>
        <v/>
      </c>
      <c r="V72" s="42">
        <f t="shared" si="3"/>
        <v>0</v>
      </c>
      <c r="W72" s="42">
        <f t="shared" si="3"/>
        <v>0</v>
      </c>
      <c r="X72" s="42">
        <f t="shared" si="3"/>
        <v>0</v>
      </c>
      <c r="Y72" s="42" t="str">
        <f t="shared" si="3"/>
        <v/>
      </c>
      <c r="Z72" s="42" t="s">
        <v>6</v>
      </c>
      <c r="AA72" s="42" t="s">
        <v>6</v>
      </c>
      <c r="AB72" s="42" t="s">
        <v>6</v>
      </c>
    </row>
    <row r="73" spans="1:28" x14ac:dyDescent="0.25">
      <c r="A73" s="1" t="s">
        <v>61</v>
      </c>
      <c r="B73" s="42">
        <f t="shared" si="3"/>
        <v>0</v>
      </c>
      <c r="C73" s="42">
        <f t="shared" si="3"/>
        <v>0</v>
      </c>
      <c r="D73" s="42">
        <f t="shared" si="3"/>
        <v>0</v>
      </c>
      <c r="E73" s="42" t="str">
        <f t="shared" si="3"/>
        <v/>
      </c>
      <c r="F73" s="42">
        <f t="shared" si="3"/>
        <v>0</v>
      </c>
      <c r="G73" s="42">
        <f t="shared" si="3"/>
        <v>0</v>
      </c>
      <c r="H73" s="42">
        <f t="shared" si="3"/>
        <v>0</v>
      </c>
      <c r="I73" s="42" t="str">
        <f t="shared" si="3"/>
        <v/>
      </c>
      <c r="J73" s="42">
        <f t="shared" si="3"/>
        <v>0</v>
      </c>
      <c r="K73" s="42">
        <f t="shared" si="3"/>
        <v>0</v>
      </c>
      <c r="L73" s="42">
        <f t="shared" si="3"/>
        <v>0</v>
      </c>
      <c r="M73" s="42" t="str">
        <f t="shared" si="3"/>
        <v/>
      </c>
      <c r="N73" s="42">
        <f t="shared" si="3"/>
        <v>0</v>
      </c>
      <c r="O73" s="42">
        <f t="shared" si="3"/>
        <v>0</v>
      </c>
      <c r="P73" s="42">
        <f t="shared" si="3"/>
        <v>0</v>
      </c>
      <c r="Q73" s="42" t="str">
        <f t="shared" si="3"/>
        <v/>
      </c>
      <c r="R73" s="42">
        <f t="shared" si="3"/>
        <v>0</v>
      </c>
      <c r="S73" s="42">
        <f t="shared" si="3"/>
        <v>0</v>
      </c>
      <c r="T73" s="42" t="str">
        <f t="shared" si="3"/>
        <v/>
      </c>
      <c r="U73" s="42" t="str">
        <f t="shared" si="3"/>
        <v/>
      </c>
      <c r="V73" s="42">
        <f t="shared" si="3"/>
        <v>0</v>
      </c>
      <c r="W73" s="42">
        <f t="shared" si="3"/>
        <v>0</v>
      </c>
      <c r="X73" s="42">
        <f t="shared" si="3"/>
        <v>0</v>
      </c>
      <c r="Y73" s="42" t="str">
        <f t="shared" si="3"/>
        <v/>
      </c>
      <c r="Z73" s="42" t="s">
        <v>6</v>
      </c>
      <c r="AA73" s="42" t="s">
        <v>6</v>
      </c>
      <c r="AB73" s="42" t="s">
        <v>6</v>
      </c>
    </row>
    <row r="74" spans="1:28" x14ac:dyDescent="0.25">
      <c r="A74" s="1" t="s">
        <v>62</v>
      </c>
      <c r="B74" s="42">
        <f t="shared" si="3"/>
        <v>0</v>
      </c>
      <c r="C74" s="42">
        <f t="shared" si="3"/>
        <v>0</v>
      </c>
      <c r="D74" s="42">
        <f t="shared" si="3"/>
        <v>0</v>
      </c>
      <c r="E74" s="42" t="str">
        <f t="shared" si="3"/>
        <v/>
      </c>
      <c r="F74" s="42">
        <f t="shared" si="3"/>
        <v>0</v>
      </c>
      <c r="G74" s="42">
        <f t="shared" si="3"/>
        <v>0</v>
      </c>
      <c r="H74" s="42">
        <f t="shared" si="3"/>
        <v>0</v>
      </c>
      <c r="I74" s="42" t="str">
        <f t="shared" si="3"/>
        <v/>
      </c>
      <c r="J74" s="42">
        <f t="shared" si="3"/>
        <v>0</v>
      </c>
      <c r="K74" s="42">
        <f t="shared" si="3"/>
        <v>0</v>
      </c>
      <c r="L74" s="42">
        <f t="shared" si="3"/>
        <v>0</v>
      </c>
      <c r="M74" s="42" t="str">
        <f t="shared" si="3"/>
        <v/>
      </c>
      <c r="N74" s="42">
        <f t="shared" si="3"/>
        <v>0</v>
      </c>
      <c r="O74" s="42">
        <f t="shared" si="3"/>
        <v>0</v>
      </c>
      <c r="P74" s="42">
        <f t="shared" si="3"/>
        <v>0</v>
      </c>
      <c r="Q74" s="42" t="str">
        <f t="shared" si="3"/>
        <v/>
      </c>
      <c r="R74" s="42">
        <f t="shared" si="3"/>
        <v>0</v>
      </c>
      <c r="S74" s="42">
        <f t="shared" si="3"/>
        <v>0</v>
      </c>
      <c r="T74" s="42">
        <f t="shared" si="3"/>
        <v>0</v>
      </c>
      <c r="U74" s="42" t="str">
        <f t="shared" si="3"/>
        <v/>
      </c>
      <c r="V74" s="42">
        <f t="shared" si="3"/>
        <v>0</v>
      </c>
      <c r="W74" s="42">
        <f t="shared" si="3"/>
        <v>0</v>
      </c>
      <c r="X74" s="42">
        <f t="shared" si="3"/>
        <v>0</v>
      </c>
      <c r="Y74" s="42" t="str">
        <f t="shared" si="3"/>
        <v/>
      </c>
      <c r="Z74" s="42" t="s">
        <v>6</v>
      </c>
      <c r="AA74" s="42" t="s">
        <v>6</v>
      </c>
      <c r="AB74" s="42" t="s">
        <v>6</v>
      </c>
    </row>
    <row r="75" spans="1:28" x14ac:dyDescent="0.25">
      <c r="A75" s="1" t="s">
        <v>63</v>
      </c>
      <c r="B75" s="42">
        <f t="shared" si="3"/>
        <v>0.17421602787456447</v>
      </c>
      <c r="C75" s="42">
        <f t="shared" si="3"/>
        <v>0.35971223021582738</v>
      </c>
      <c r="D75" s="42">
        <f t="shared" si="3"/>
        <v>0</v>
      </c>
      <c r="E75" s="42" t="str">
        <f t="shared" si="3"/>
        <v/>
      </c>
      <c r="F75" s="42">
        <f t="shared" si="3"/>
        <v>0</v>
      </c>
      <c r="G75" s="42">
        <f t="shared" si="3"/>
        <v>0</v>
      </c>
      <c r="H75" s="42">
        <f t="shared" si="3"/>
        <v>0</v>
      </c>
      <c r="I75" s="42" t="str">
        <f t="shared" si="3"/>
        <v/>
      </c>
      <c r="J75" s="42">
        <f t="shared" si="3"/>
        <v>0</v>
      </c>
      <c r="K75" s="42">
        <f t="shared" si="3"/>
        <v>0</v>
      </c>
      <c r="L75" s="42">
        <f t="shared" si="3"/>
        <v>0</v>
      </c>
      <c r="M75" s="42" t="str">
        <f t="shared" si="3"/>
        <v/>
      </c>
      <c r="N75" s="42">
        <f t="shared" si="3"/>
        <v>0</v>
      </c>
      <c r="O75" s="42">
        <f t="shared" si="3"/>
        <v>0</v>
      </c>
      <c r="P75" s="42">
        <f t="shared" si="3"/>
        <v>0</v>
      </c>
      <c r="Q75" s="42" t="str">
        <f t="shared" si="3"/>
        <v/>
      </c>
      <c r="R75" s="42">
        <f t="shared" si="3"/>
        <v>0</v>
      </c>
      <c r="S75" s="42">
        <f t="shared" si="3"/>
        <v>0</v>
      </c>
      <c r="T75" s="42">
        <f t="shared" si="3"/>
        <v>0</v>
      </c>
      <c r="U75" s="42" t="str">
        <f t="shared" si="3"/>
        <v/>
      </c>
      <c r="V75" s="42">
        <f t="shared" si="3"/>
        <v>0.89285714285714279</v>
      </c>
      <c r="W75" s="42">
        <f t="shared" si="3"/>
        <v>1.7543859649122806</v>
      </c>
      <c r="X75" s="42">
        <f t="shared" si="3"/>
        <v>0</v>
      </c>
      <c r="Y75" s="42" t="str">
        <f t="shared" si="3"/>
        <v/>
      </c>
      <c r="Z75" s="42" t="s">
        <v>6</v>
      </c>
      <c r="AA75" s="42" t="s">
        <v>6</v>
      </c>
      <c r="AB75" s="42" t="s">
        <v>6</v>
      </c>
    </row>
    <row r="76" spans="1:28" x14ac:dyDescent="0.25">
      <c r="A76" s="1" t="s">
        <v>64</v>
      </c>
      <c r="B76" s="42">
        <f t="shared" si="3"/>
        <v>0</v>
      </c>
      <c r="C76" s="42">
        <f t="shared" si="3"/>
        <v>0</v>
      </c>
      <c r="D76" s="42">
        <f t="shared" si="3"/>
        <v>0</v>
      </c>
      <c r="E76" s="42" t="str">
        <f t="shared" si="3"/>
        <v/>
      </c>
      <c r="F76" s="42">
        <f t="shared" si="3"/>
        <v>0</v>
      </c>
      <c r="G76" s="42">
        <f t="shared" si="3"/>
        <v>0</v>
      </c>
      <c r="H76" s="42">
        <f t="shared" si="3"/>
        <v>0</v>
      </c>
      <c r="I76" s="42" t="str">
        <f t="shared" si="3"/>
        <v/>
      </c>
      <c r="J76" s="42">
        <f t="shared" si="3"/>
        <v>0</v>
      </c>
      <c r="K76" s="42">
        <f t="shared" si="3"/>
        <v>0</v>
      </c>
      <c r="L76" s="42">
        <f t="shared" si="3"/>
        <v>0</v>
      </c>
      <c r="M76" s="42" t="str">
        <f t="shared" si="3"/>
        <v/>
      </c>
      <c r="N76" s="42">
        <f t="shared" si="3"/>
        <v>0</v>
      </c>
      <c r="O76" s="42">
        <f t="shared" si="3"/>
        <v>0</v>
      </c>
      <c r="P76" s="42">
        <f t="shared" si="3"/>
        <v>0</v>
      </c>
      <c r="Q76" s="42" t="str">
        <f t="shared" si="3"/>
        <v/>
      </c>
      <c r="R76" s="42">
        <f t="shared" si="3"/>
        <v>0</v>
      </c>
      <c r="S76" s="42">
        <f t="shared" si="3"/>
        <v>0</v>
      </c>
      <c r="T76" s="42">
        <f t="shared" si="3"/>
        <v>0</v>
      </c>
      <c r="U76" s="42" t="str">
        <f t="shared" si="3"/>
        <v/>
      </c>
      <c r="V76" s="42">
        <f t="shared" si="3"/>
        <v>0</v>
      </c>
      <c r="W76" s="42">
        <f t="shared" si="3"/>
        <v>0</v>
      </c>
      <c r="X76" s="42">
        <f t="shared" si="3"/>
        <v>0</v>
      </c>
      <c r="Y76" s="42" t="str">
        <f t="shared" si="3"/>
        <v/>
      </c>
      <c r="Z76" s="42" t="s">
        <v>6</v>
      </c>
      <c r="AA76" s="42" t="s">
        <v>6</v>
      </c>
      <c r="AB76" s="42" t="s">
        <v>6</v>
      </c>
    </row>
    <row r="77" spans="1:28" ht="13.5" thickBot="1" x14ac:dyDescent="0.3">
      <c r="A77" s="15" t="s">
        <v>65</v>
      </c>
      <c r="B77" s="73" t="s">
        <v>6</v>
      </c>
      <c r="C77" s="73" t="s">
        <v>6</v>
      </c>
      <c r="D77" s="73" t="s">
        <v>6</v>
      </c>
      <c r="E77" s="73"/>
      <c r="F77" s="73" t="s">
        <v>6</v>
      </c>
      <c r="G77" s="73" t="s">
        <v>6</v>
      </c>
      <c r="H77" s="73" t="s">
        <v>6</v>
      </c>
      <c r="I77" s="73"/>
      <c r="J77" s="73" t="s">
        <v>6</v>
      </c>
      <c r="K77" s="73" t="s">
        <v>6</v>
      </c>
      <c r="L77" s="73" t="s">
        <v>6</v>
      </c>
      <c r="M77" s="73"/>
      <c r="N77" s="73" t="s">
        <v>6</v>
      </c>
      <c r="O77" s="73" t="s">
        <v>6</v>
      </c>
      <c r="P77" s="73" t="s">
        <v>6</v>
      </c>
      <c r="Q77" s="73"/>
      <c r="R77" s="73" t="s">
        <v>6</v>
      </c>
      <c r="S77" s="73" t="s">
        <v>6</v>
      </c>
      <c r="T77" s="73" t="s">
        <v>6</v>
      </c>
      <c r="U77" s="73"/>
      <c r="V77" s="73" t="s">
        <v>6</v>
      </c>
      <c r="W77" s="73" t="s">
        <v>6</v>
      </c>
      <c r="X77" s="73" t="s">
        <v>6</v>
      </c>
      <c r="Y77" s="73"/>
      <c r="Z77" s="73" t="s">
        <v>6</v>
      </c>
      <c r="AA77" s="73" t="s">
        <v>6</v>
      </c>
      <c r="AB77" s="73" t="s">
        <v>6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1:AB1"/>
    <mergeCell ref="A2:AB2"/>
    <mergeCell ref="A3:AB3"/>
    <mergeCell ref="A4:AB4"/>
    <mergeCell ref="A44:AB44"/>
    <mergeCell ref="A41:AB41"/>
    <mergeCell ref="R6:T6"/>
    <mergeCell ref="V6:X6"/>
    <mergeCell ref="Z6:AB6"/>
    <mergeCell ref="A42:AB42"/>
    <mergeCell ref="A43:AB43"/>
    <mergeCell ref="A5:AB5"/>
    <mergeCell ref="A6:A7"/>
    <mergeCell ref="B6:D6"/>
    <mergeCell ref="F6:H6"/>
    <mergeCell ref="J6:L6"/>
    <mergeCell ref="N6:P6"/>
    <mergeCell ref="A45:AB45"/>
    <mergeCell ref="A46:A47"/>
    <mergeCell ref="B46:D46"/>
    <mergeCell ref="F46:H46"/>
    <mergeCell ref="J46:L46"/>
    <mergeCell ref="N46:P46"/>
    <mergeCell ref="R46:T46"/>
    <mergeCell ref="V46:X46"/>
    <mergeCell ref="Z46:AB46"/>
  </mergeCells>
  <hyperlinks>
    <hyperlink ref="AC41" location="'CONTENIDO-INDICE'!D5" display="Indice"/>
    <hyperlink ref="AC1" location="'CONTENIDO-INDICE'!D5" display="Indice"/>
  </hyperlinks>
  <printOptions horizontalCentered="1"/>
  <pageMargins left="0.19685039370078741" right="0.19685039370078741" top="0.59055118110236227" bottom="0.53" header="0.31496062992125984" footer="0.31496062992125984"/>
  <pageSetup scale="87" fitToHeight="0" orientation="landscape" r:id="rId1"/>
  <rowBreaks count="1" manualBreakCount="1">
    <brk id="40" max="2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8"/>
  <sheetViews>
    <sheetView showGridLines="0" zoomScaleNormal="100" zoomScaleSheetLayoutView="90" workbookViewId="0">
      <selection activeCell="AC13" sqref="AC13"/>
    </sheetView>
  </sheetViews>
  <sheetFormatPr baseColWidth="10" defaultRowHeight="12.75" x14ac:dyDescent="0.25"/>
  <cols>
    <col min="1" max="1" width="16.140625" style="1" customWidth="1"/>
    <col min="2" max="2" width="4.5703125" style="1" bestFit="1" customWidth="1"/>
    <col min="3" max="3" width="6.7109375" style="1" bestFit="1" customWidth="1"/>
    <col min="4" max="4" width="5.140625" style="1" bestFit="1" customWidth="1"/>
    <col min="5" max="5" width="1.7109375" style="1" customWidth="1"/>
    <col min="6" max="6" width="4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4.57031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4.57031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4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4.57031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1" width="11.42578125" style="1"/>
    <col min="32" max="32" width="11.42578125" style="1" hidden="1" customWidth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59" s="112" customFormat="1" ht="15.75" x14ac:dyDescent="0.25">
      <c r="A1" s="240" t="s">
        <v>98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59" t="s">
        <v>158</v>
      </c>
    </row>
    <row r="2" spans="1:59" s="112" customFormat="1" ht="15.75" x14ac:dyDescent="0.25">
      <c r="A2" s="240" t="s">
        <v>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59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59" s="112" customFormat="1" ht="15.75" x14ac:dyDescent="0.25">
      <c r="A4" s="240" t="s">
        <v>90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59" s="112" customFormat="1" ht="16.5" thickBot="1" x14ac:dyDescent="0.3">
      <c r="A5" s="253" t="s">
        <v>205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</row>
    <row r="6" spans="1:59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</row>
    <row r="7" spans="1:59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59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F8" s="1" t="s">
        <v>31</v>
      </c>
      <c r="AG8" s="37" t="s">
        <v>120</v>
      </c>
      <c r="AH8" s="37" t="s">
        <v>121</v>
      </c>
      <c r="AI8" s="37"/>
      <c r="AJ8" s="37" t="s">
        <v>102</v>
      </c>
      <c r="AK8" s="37" t="s">
        <v>103</v>
      </c>
      <c r="AL8" s="37" t="s">
        <v>104</v>
      </c>
      <c r="AM8" s="37"/>
      <c r="AN8" s="37" t="s">
        <v>105</v>
      </c>
      <c r="AO8" s="37" t="s">
        <v>106</v>
      </c>
      <c r="AP8" s="37" t="s">
        <v>107</v>
      </c>
      <c r="AQ8" s="37"/>
      <c r="AR8" s="37" t="s">
        <v>108</v>
      </c>
      <c r="AS8" s="37" t="s">
        <v>109</v>
      </c>
      <c r="AT8" s="37" t="s">
        <v>110</v>
      </c>
      <c r="AU8" s="37"/>
      <c r="AV8" s="37" t="s">
        <v>111</v>
      </c>
      <c r="AW8" s="37" t="s">
        <v>112</v>
      </c>
      <c r="AX8" s="37" t="s">
        <v>113</v>
      </c>
      <c r="AY8" s="37"/>
      <c r="AZ8" s="37" t="s">
        <v>114</v>
      </c>
      <c r="BA8" s="37" t="s">
        <v>115</v>
      </c>
      <c r="BB8" s="37" t="s">
        <v>116</v>
      </c>
      <c r="BC8" s="37"/>
      <c r="BD8" s="37" t="s">
        <v>117</v>
      </c>
      <c r="BE8" s="37" t="s">
        <v>118</v>
      </c>
      <c r="BF8" s="37" t="s">
        <v>119</v>
      </c>
      <c r="BG8" s="37"/>
    </row>
    <row r="9" spans="1:59" s="6" customFormat="1" x14ac:dyDescent="0.25">
      <c r="A9" s="46" t="s">
        <v>9</v>
      </c>
      <c r="B9" s="59">
        <v>99</v>
      </c>
      <c r="C9" s="59">
        <v>86</v>
      </c>
      <c r="D9" s="59">
        <v>13</v>
      </c>
      <c r="E9" s="59"/>
      <c r="F9" s="59">
        <v>20</v>
      </c>
      <c r="G9" s="59">
        <v>18</v>
      </c>
      <c r="H9" s="59">
        <v>2</v>
      </c>
      <c r="I9" s="59"/>
      <c r="J9" s="59">
        <v>13</v>
      </c>
      <c r="K9" s="59">
        <v>12</v>
      </c>
      <c r="L9" s="59">
        <v>1</v>
      </c>
      <c r="M9" s="59"/>
      <c r="N9" s="59">
        <v>2</v>
      </c>
      <c r="O9" s="59">
        <v>2</v>
      </c>
      <c r="P9" s="59">
        <v>0</v>
      </c>
      <c r="Q9" s="59"/>
      <c r="R9" s="59">
        <v>48</v>
      </c>
      <c r="S9" s="59">
        <v>39</v>
      </c>
      <c r="T9" s="59">
        <v>9</v>
      </c>
      <c r="U9" s="59"/>
      <c r="V9" s="59">
        <v>15</v>
      </c>
      <c r="W9" s="59">
        <v>14</v>
      </c>
      <c r="X9" s="59">
        <v>1</v>
      </c>
      <c r="Y9" s="59"/>
      <c r="Z9" s="59">
        <v>1</v>
      </c>
      <c r="AA9" s="59">
        <v>1</v>
      </c>
      <c r="AB9" s="59">
        <v>0</v>
      </c>
      <c r="AF9" s="6">
        <v>12358</v>
      </c>
      <c r="AG9" s="60">
        <v>6244</v>
      </c>
      <c r="AH9" s="60">
        <v>6114</v>
      </c>
      <c r="AI9" s="60"/>
      <c r="AJ9" s="60">
        <v>2368</v>
      </c>
      <c r="AK9" s="60">
        <v>1190</v>
      </c>
      <c r="AL9" s="60">
        <v>1178</v>
      </c>
      <c r="AM9" s="60"/>
      <c r="AN9" s="60">
        <v>2318</v>
      </c>
      <c r="AO9" s="60">
        <v>1189</v>
      </c>
      <c r="AP9" s="60">
        <v>1129</v>
      </c>
      <c r="AQ9" s="60"/>
      <c r="AR9" s="60">
        <v>2191</v>
      </c>
      <c r="AS9" s="60">
        <v>1085</v>
      </c>
      <c r="AT9" s="60">
        <v>1106</v>
      </c>
      <c r="AU9" s="60"/>
      <c r="AV9" s="60">
        <v>2567</v>
      </c>
      <c r="AW9" s="60">
        <v>1316</v>
      </c>
      <c r="AX9" s="60">
        <v>1251</v>
      </c>
      <c r="AY9" s="60"/>
      <c r="AZ9" s="60">
        <v>2285</v>
      </c>
      <c r="BA9" s="60">
        <v>1131</v>
      </c>
      <c r="BB9" s="60">
        <v>1154</v>
      </c>
      <c r="BC9" s="60"/>
      <c r="BD9" s="60">
        <v>629</v>
      </c>
      <c r="BE9" s="60">
        <v>333</v>
      </c>
      <c r="BF9" s="60">
        <v>296</v>
      </c>
      <c r="BG9" s="60"/>
    </row>
    <row r="10" spans="1:59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59" x14ac:dyDescent="0.25">
      <c r="A11" s="1" t="s">
        <v>39</v>
      </c>
      <c r="B11" s="50">
        <v>0</v>
      </c>
      <c r="C11" s="50">
        <v>0</v>
      </c>
      <c r="D11" s="50">
        <v>0</v>
      </c>
      <c r="E11" s="50"/>
      <c r="F11" s="50">
        <v>0</v>
      </c>
      <c r="G11" s="50">
        <v>0</v>
      </c>
      <c r="H11" s="61">
        <v>0</v>
      </c>
      <c r="I11" s="50"/>
      <c r="J11" s="50">
        <v>0</v>
      </c>
      <c r="K11" s="50">
        <v>0</v>
      </c>
      <c r="L11" s="61">
        <v>0</v>
      </c>
      <c r="M11" s="50"/>
      <c r="N11" s="50">
        <v>0</v>
      </c>
      <c r="O11" s="50">
        <v>0</v>
      </c>
      <c r="P11" s="61">
        <v>0</v>
      </c>
      <c r="Q11" s="50"/>
      <c r="R11" s="50">
        <v>0</v>
      </c>
      <c r="S11" s="50">
        <v>0</v>
      </c>
      <c r="T11" s="61">
        <v>0</v>
      </c>
      <c r="U11" s="50"/>
      <c r="V11" s="50">
        <v>0</v>
      </c>
      <c r="W11" s="50">
        <v>0</v>
      </c>
      <c r="X11" s="61">
        <v>0</v>
      </c>
      <c r="Y11" s="50"/>
      <c r="Z11" s="50">
        <v>0</v>
      </c>
      <c r="AA11" s="50">
        <v>0</v>
      </c>
      <c r="AB11" s="61">
        <v>0</v>
      </c>
      <c r="AF11" s="1">
        <v>1639</v>
      </c>
      <c r="AG11" s="37">
        <v>860</v>
      </c>
      <c r="AH11" s="37">
        <v>779</v>
      </c>
      <c r="AI11" s="37"/>
      <c r="AJ11" s="37">
        <v>303</v>
      </c>
      <c r="AK11" s="37">
        <v>149</v>
      </c>
      <c r="AL11" s="37">
        <v>154</v>
      </c>
      <c r="AM11" s="37"/>
      <c r="AN11" s="37">
        <v>283</v>
      </c>
      <c r="AO11" s="37">
        <v>155</v>
      </c>
      <c r="AP11" s="37">
        <v>128</v>
      </c>
      <c r="AQ11" s="37"/>
      <c r="AR11" s="37">
        <v>285</v>
      </c>
      <c r="AS11" s="37">
        <v>163</v>
      </c>
      <c r="AT11" s="37">
        <v>122</v>
      </c>
      <c r="AU11" s="37"/>
      <c r="AV11" s="37">
        <v>295</v>
      </c>
      <c r="AW11" s="37">
        <v>145</v>
      </c>
      <c r="AX11" s="37">
        <v>150</v>
      </c>
      <c r="AY11" s="37"/>
      <c r="AZ11" s="37">
        <v>281</v>
      </c>
      <c r="BA11" s="37">
        <v>145</v>
      </c>
      <c r="BB11" s="37">
        <v>136</v>
      </c>
      <c r="BC11" s="37"/>
      <c r="BD11" s="37">
        <v>192</v>
      </c>
      <c r="BE11" s="37">
        <v>103</v>
      </c>
      <c r="BF11" s="37">
        <v>89</v>
      </c>
      <c r="BG11" s="37"/>
    </row>
    <row r="12" spans="1:59" x14ac:dyDescent="0.25">
      <c r="A12" s="1" t="s">
        <v>40</v>
      </c>
      <c r="B12" s="50">
        <v>4</v>
      </c>
      <c r="C12" s="50">
        <v>4</v>
      </c>
      <c r="D12" s="50">
        <v>0</v>
      </c>
      <c r="E12" s="50"/>
      <c r="F12" s="50">
        <v>2</v>
      </c>
      <c r="G12" s="50">
        <v>2</v>
      </c>
      <c r="H12" s="61">
        <v>0</v>
      </c>
      <c r="I12" s="50"/>
      <c r="J12" s="50">
        <v>1</v>
      </c>
      <c r="K12" s="50">
        <v>1</v>
      </c>
      <c r="L12" s="61">
        <v>0</v>
      </c>
      <c r="M12" s="50"/>
      <c r="N12" s="50">
        <v>0</v>
      </c>
      <c r="O12" s="50">
        <v>0</v>
      </c>
      <c r="P12" s="61">
        <v>0</v>
      </c>
      <c r="Q12" s="50"/>
      <c r="R12" s="50">
        <v>1</v>
      </c>
      <c r="S12" s="50">
        <v>1</v>
      </c>
      <c r="T12" s="61">
        <v>0</v>
      </c>
      <c r="U12" s="50"/>
      <c r="V12" s="50">
        <v>0</v>
      </c>
      <c r="W12" s="50">
        <v>0</v>
      </c>
      <c r="X12" s="61">
        <v>0</v>
      </c>
      <c r="Y12" s="50"/>
      <c r="Z12" s="50">
        <v>0</v>
      </c>
      <c r="AA12" s="50">
        <v>0</v>
      </c>
      <c r="AB12" s="61">
        <v>0</v>
      </c>
      <c r="AF12" s="1">
        <v>1241</v>
      </c>
      <c r="AG12" s="37">
        <v>601</v>
      </c>
      <c r="AH12" s="37">
        <v>640</v>
      </c>
      <c r="AI12" s="37"/>
      <c r="AJ12" s="37">
        <v>300</v>
      </c>
      <c r="AK12" s="37">
        <v>143</v>
      </c>
      <c r="AL12" s="37">
        <v>157</v>
      </c>
      <c r="AM12" s="37"/>
      <c r="AN12" s="37">
        <v>270</v>
      </c>
      <c r="AO12" s="37">
        <v>137</v>
      </c>
      <c r="AP12" s="37">
        <v>133</v>
      </c>
      <c r="AQ12" s="37"/>
      <c r="AR12" s="37">
        <v>240</v>
      </c>
      <c r="AS12" s="37">
        <v>106</v>
      </c>
      <c r="AT12" s="37">
        <v>134</v>
      </c>
      <c r="AU12" s="37"/>
      <c r="AV12" s="37">
        <v>232</v>
      </c>
      <c r="AW12" s="37">
        <v>120</v>
      </c>
      <c r="AX12" s="37">
        <v>112</v>
      </c>
      <c r="AY12" s="37"/>
      <c r="AZ12" s="37">
        <v>199</v>
      </c>
      <c r="BA12" s="37">
        <v>95</v>
      </c>
      <c r="BB12" s="37">
        <v>104</v>
      </c>
      <c r="BC12" s="37"/>
      <c r="BD12" s="37">
        <v>0</v>
      </c>
      <c r="BE12" s="37">
        <v>0</v>
      </c>
      <c r="BF12" s="37">
        <v>0</v>
      </c>
      <c r="BG12" s="37"/>
    </row>
    <row r="13" spans="1:59" x14ac:dyDescent="0.25">
      <c r="A13" s="1" t="s">
        <v>41</v>
      </c>
      <c r="B13" s="50">
        <v>0</v>
      </c>
      <c r="C13" s="50">
        <v>0</v>
      </c>
      <c r="D13" s="50">
        <v>0</v>
      </c>
      <c r="E13" s="50"/>
      <c r="F13" s="50">
        <v>0</v>
      </c>
      <c r="G13" s="50">
        <v>0</v>
      </c>
      <c r="H13" s="61">
        <v>0</v>
      </c>
      <c r="I13" s="50"/>
      <c r="J13" s="50">
        <v>0</v>
      </c>
      <c r="K13" s="50">
        <v>0</v>
      </c>
      <c r="L13" s="61">
        <v>0</v>
      </c>
      <c r="M13" s="50"/>
      <c r="N13" s="50">
        <v>0</v>
      </c>
      <c r="O13" s="50">
        <v>0</v>
      </c>
      <c r="P13" s="61">
        <v>0</v>
      </c>
      <c r="Q13" s="50"/>
      <c r="R13" s="50">
        <v>0</v>
      </c>
      <c r="S13" s="50">
        <v>0</v>
      </c>
      <c r="T13" s="61">
        <v>0</v>
      </c>
      <c r="U13" s="50"/>
      <c r="V13" s="50">
        <v>0</v>
      </c>
      <c r="W13" s="50">
        <v>0</v>
      </c>
      <c r="X13" s="61">
        <v>0</v>
      </c>
      <c r="Y13" s="50"/>
      <c r="Z13" s="50">
        <v>0</v>
      </c>
      <c r="AA13" s="50">
        <v>0</v>
      </c>
      <c r="AB13" s="61">
        <v>0</v>
      </c>
      <c r="AF13" s="1">
        <v>651</v>
      </c>
      <c r="AG13" s="37">
        <v>278</v>
      </c>
      <c r="AH13" s="37">
        <v>373</v>
      </c>
      <c r="AI13" s="37"/>
      <c r="AJ13" s="37">
        <v>149</v>
      </c>
      <c r="AK13" s="37">
        <v>77</v>
      </c>
      <c r="AL13" s="37">
        <v>72</v>
      </c>
      <c r="AM13" s="37"/>
      <c r="AN13" s="37">
        <v>136</v>
      </c>
      <c r="AO13" s="37">
        <v>61</v>
      </c>
      <c r="AP13" s="37">
        <v>75</v>
      </c>
      <c r="AQ13" s="37"/>
      <c r="AR13" s="37">
        <v>151</v>
      </c>
      <c r="AS13" s="37">
        <v>59</v>
      </c>
      <c r="AT13" s="37">
        <v>92</v>
      </c>
      <c r="AU13" s="37"/>
      <c r="AV13" s="37">
        <v>108</v>
      </c>
      <c r="AW13" s="37">
        <v>39</v>
      </c>
      <c r="AX13" s="37">
        <v>69</v>
      </c>
      <c r="AY13" s="37"/>
      <c r="AZ13" s="37">
        <v>107</v>
      </c>
      <c r="BA13" s="37">
        <v>42</v>
      </c>
      <c r="BB13" s="37">
        <v>65</v>
      </c>
      <c r="BC13" s="37"/>
      <c r="BD13" s="37">
        <v>0</v>
      </c>
      <c r="BE13" s="37">
        <v>0</v>
      </c>
      <c r="BF13" s="37">
        <v>0</v>
      </c>
      <c r="BG13" s="37"/>
    </row>
    <row r="14" spans="1:59" x14ac:dyDescent="0.25">
      <c r="A14" s="1" t="s">
        <v>42</v>
      </c>
      <c r="B14" s="50">
        <v>3</v>
      </c>
      <c r="C14" s="50">
        <v>2</v>
      </c>
      <c r="D14" s="50">
        <v>1</v>
      </c>
      <c r="E14" s="50"/>
      <c r="F14" s="50">
        <v>2</v>
      </c>
      <c r="G14" s="50">
        <v>1</v>
      </c>
      <c r="H14" s="61">
        <v>1</v>
      </c>
      <c r="I14" s="50"/>
      <c r="J14" s="50">
        <v>0</v>
      </c>
      <c r="K14" s="50">
        <v>0</v>
      </c>
      <c r="L14" s="61">
        <v>0</v>
      </c>
      <c r="M14" s="50"/>
      <c r="N14" s="50">
        <v>1</v>
      </c>
      <c r="O14" s="50">
        <v>1</v>
      </c>
      <c r="P14" s="61">
        <v>0</v>
      </c>
      <c r="Q14" s="50"/>
      <c r="R14" s="50">
        <v>0</v>
      </c>
      <c r="S14" s="50">
        <v>0</v>
      </c>
      <c r="T14" s="61">
        <v>0</v>
      </c>
      <c r="U14" s="50"/>
      <c r="V14" s="50">
        <v>0</v>
      </c>
      <c r="W14" s="50">
        <v>0</v>
      </c>
      <c r="X14" s="61">
        <v>0</v>
      </c>
      <c r="Y14" s="50"/>
      <c r="Z14" s="50">
        <v>0</v>
      </c>
      <c r="AA14" s="50">
        <v>0</v>
      </c>
      <c r="AB14" s="61">
        <v>0</v>
      </c>
      <c r="AF14" s="1">
        <v>688</v>
      </c>
      <c r="AG14" s="37">
        <v>244</v>
      </c>
      <c r="AH14" s="37">
        <v>444</v>
      </c>
      <c r="AI14" s="37"/>
      <c r="AJ14" s="37">
        <v>176</v>
      </c>
      <c r="AK14" s="37">
        <v>79</v>
      </c>
      <c r="AL14" s="37">
        <v>97</v>
      </c>
      <c r="AM14" s="37"/>
      <c r="AN14" s="37">
        <v>161</v>
      </c>
      <c r="AO14" s="37">
        <v>74</v>
      </c>
      <c r="AP14" s="37">
        <v>87</v>
      </c>
      <c r="AQ14" s="37"/>
      <c r="AR14" s="37">
        <v>154</v>
      </c>
      <c r="AS14" s="37">
        <v>53</v>
      </c>
      <c r="AT14" s="37">
        <v>101</v>
      </c>
      <c r="AU14" s="37"/>
      <c r="AV14" s="37">
        <v>114</v>
      </c>
      <c r="AW14" s="37">
        <v>38</v>
      </c>
      <c r="AX14" s="37">
        <v>76</v>
      </c>
      <c r="AY14" s="37"/>
      <c r="AZ14" s="37">
        <v>83</v>
      </c>
      <c r="BA14" s="37">
        <v>0</v>
      </c>
      <c r="BB14" s="37">
        <v>83</v>
      </c>
      <c r="BC14" s="37"/>
      <c r="BD14" s="37">
        <v>0</v>
      </c>
      <c r="BE14" s="37">
        <v>0</v>
      </c>
      <c r="BF14" s="37">
        <v>0</v>
      </c>
      <c r="BG14" s="37"/>
    </row>
    <row r="15" spans="1:59" x14ac:dyDescent="0.25">
      <c r="A15" s="1" t="s">
        <v>43</v>
      </c>
      <c r="B15" s="50" t="s">
        <v>6</v>
      </c>
      <c r="C15" s="50" t="s">
        <v>6</v>
      </c>
      <c r="D15" s="50" t="s">
        <v>6</v>
      </c>
      <c r="E15" s="50"/>
      <c r="F15" s="50" t="s">
        <v>6</v>
      </c>
      <c r="G15" s="50" t="s">
        <v>6</v>
      </c>
      <c r="H15" s="61" t="s">
        <v>6</v>
      </c>
      <c r="I15" s="50"/>
      <c r="J15" s="50" t="s">
        <v>6</v>
      </c>
      <c r="K15" s="50" t="s">
        <v>6</v>
      </c>
      <c r="L15" s="61" t="s">
        <v>6</v>
      </c>
      <c r="M15" s="50"/>
      <c r="N15" s="50" t="s">
        <v>6</v>
      </c>
      <c r="O15" s="50" t="s">
        <v>6</v>
      </c>
      <c r="P15" s="61" t="s">
        <v>6</v>
      </c>
      <c r="Q15" s="50"/>
      <c r="R15" s="50" t="s">
        <v>6</v>
      </c>
      <c r="S15" s="50" t="s">
        <v>6</v>
      </c>
      <c r="T15" s="61" t="s">
        <v>6</v>
      </c>
      <c r="U15" s="50"/>
      <c r="V15" s="50" t="s">
        <v>6</v>
      </c>
      <c r="W15" s="50" t="s">
        <v>6</v>
      </c>
      <c r="X15" s="61" t="s">
        <v>6</v>
      </c>
      <c r="Y15" s="50"/>
      <c r="Z15" s="50" t="s">
        <v>6</v>
      </c>
      <c r="AA15" s="50" t="s">
        <v>6</v>
      </c>
      <c r="AB15" s="61" t="s">
        <v>6</v>
      </c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</row>
    <row r="16" spans="1:59" x14ac:dyDescent="0.25">
      <c r="A16" s="1" t="s">
        <v>44</v>
      </c>
      <c r="B16" s="50">
        <v>2</v>
      </c>
      <c r="C16" s="50">
        <v>1</v>
      </c>
      <c r="D16" s="50">
        <v>1</v>
      </c>
      <c r="E16" s="50"/>
      <c r="F16" s="50">
        <v>1</v>
      </c>
      <c r="G16" s="50">
        <v>0</v>
      </c>
      <c r="H16" s="61">
        <v>1</v>
      </c>
      <c r="I16" s="50"/>
      <c r="J16" s="50">
        <v>1</v>
      </c>
      <c r="K16" s="50">
        <v>1</v>
      </c>
      <c r="L16" s="61">
        <v>0</v>
      </c>
      <c r="M16" s="50"/>
      <c r="N16" s="50">
        <v>0</v>
      </c>
      <c r="O16" s="50">
        <v>0</v>
      </c>
      <c r="P16" s="61">
        <v>0</v>
      </c>
      <c r="Q16" s="50"/>
      <c r="R16" s="50">
        <v>0</v>
      </c>
      <c r="S16" s="50">
        <v>0</v>
      </c>
      <c r="T16" s="61">
        <v>0</v>
      </c>
      <c r="U16" s="50"/>
      <c r="V16" s="50">
        <v>0</v>
      </c>
      <c r="W16" s="50">
        <v>0</v>
      </c>
      <c r="X16" s="61">
        <v>0</v>
      </c>
      <c r="Y16" s="50"/>
      <c r="Z16" s="50">
        <v>0</v>
      </c>
      <c r="AA16" s="50">
        <v>0</v>
      </c>
      <c r="AB16" s="61">
        <v>0</v>
      </c>
      <c r="AF16" s="1">
        <v>327</v>
      </c>
      <c r="AG16" s="37">
        <v>174</v>
      </c>
      <c r="AH16" s="37">
        <v>153</v>
      </c>
      <c r="AI16" s="37"/>
      <c r="AJ16" s="37">
        <v>62</v>
      </c>
      <c r="AK16" s="37">
        <v>30</v>
      </c>
      <c r="AL16" s="37">
        <v>32</v>
      </c>
      <c r="AM16" s="37"/>
      <c r="AN16" s="37">
        <v>72</v>
      </c>
      <c r="AO16" s="37">
        <v>39</v>
      </c>
      <c r="AP16" s="37">
        <v>33</v>
      </c>
      <c r="AQ16" s="37"/>
      <c r="AR16" s="37">
        <v>67</v>
      </c>
      <c r="AS16" s="37">
        <v>34</v>
      </c>
      <c r="AT16" s="37">
        <v>33</v>
      </c>
      <c r="AU16" s="37"/>
      <c r="AV16" s="37">
        <v>51</v>
      </c>
      <c r="AW16" s="37">
        <v>25</v>
      </c>
      <c r="AX16" s="37">
        <v>26</v>
      </c>
      <c r="AY16" s="37"/>
      <c r="AZ16" s="37">
        <v>75</v>
      </c>
      <c r="BA16" s="37">
        <v>46</v>
      </c>
      <c r="BB16" s="37">
        <v>29</v>
      </c>
      <c r="BC16" s="37"/>
      <c r="BD16" s="37">
        <v>0</v>
      </c>
      <c r="BE16" s="37">
        <v>0</v>
      </c>
      <c r="BF16" s="37">
        <v>0</v>
      </c>
      <c r="BG16" s="37"/>
    </row>
    <row r="17" spans="1:59" x14ac:dyDescent="0.25">
      <c r="A17" s="1" t="s">
        <v>45</v>
      </c>
      <c r="B17" s="50" t="s">
        <v>6</v>
      </c>
      <c r="C17" s="50" t="s">
        <v>6</v>
      </c>
      <c r="D17" s="50" t="s">
        <v>6</v>
      </c>
      <c r="E17" s="50"/>
      <c r="F17" s="50" t="s">
        <v>6</v>
      </c>
      <c r="G17" s="50" t="s">
        <v>6</v>
      </c>
      <c r="H17" s="61" t="s">
        <v>6</v>
      </c>
      <c r="I17" s="50"/>
      <c r="J17" s="50" t="s">
        <v>6</v>
      </c>
      <c r="K17" s="50" t="s">
        <v>6</v>
      </c>
      <c r="L17" s="61" t="s">
        <v>6</v>
      </c>
      <c r="M17" s="50"/>
      <c r="N17" s="50" t="s">
        <v>6</v>
      </c>
      <c r="O17" s="50" t="s">
        <v>6</v>
      </c>
      <c r="P17" s="61" t="s">
        <v>6</v>
      </c>
      <c r="Q17" s="50"/>
      <c r="R17" s="50" t="s">
        <v>6</v>
      </c>
      <c r="S17" s="50" t="s">
        <v>6</v>
      </c>
      <c r="T17" s="61" t="s">
        <v>6</v>
      </c>
      <c r="U17" s="50"/>
      <c r="V17" s="50" t="s">
        <v>6</v>
      </c>
      <c r="W17" s="50" t="s">
        <v>6</v>
      </c>
      <c r="X17" s="61" t="s">
        <v>6</v>
      </c>
      <c r="Y17" s="50"/>
      <c r="Z17" s="50" t="s">
        <v>6</v>
      </c>
      <c r="AA17" s="50" t="s">
        <v>6</v>
      </c>
      <c r="AB17" s="61" t="s">
        <v>6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</row>
    <row r="18" spans="1:59" x14ac:dyDescent="0.25">
      <c r="A18" s="1" t="s">
        <v>46</v>
      </c>
      <c r="B18" s="50">
        <v>0</v>
      </c>
      <c r="C18" s="50">
        <v>0</v>
      </c>
      <c r="D18" s="50">
        <v>0</v>
      </c>
      <c r="E18" s="50"/>
      <c r="F18" s="50">
        <v>0</v>
      </c>
      <c r="G18" s="50">
        <v>0</v>
      </c>
      <c r="H18" s="61">
        <v>0</v>
      </c>
      <c r="I18" s="50"/>
      <c r="J18" s="50">
        <v>0</v>
      </c>
      <c r="K18" s="50">
        <v>0</v>
      </c>
      <c r="L18" s="61">
        <v>0</v>
      </c>
      <c r="M18" s="50"/>
      <c r="N18" s="50">
        <v>0</v>
      </c>
      <c r="O18" s="50">
        <v>0</v>
      </c>
      <c r="P18" s="61">
        <v>0</v>
      </c>
      <c r="Q18" s="50"/>
      <c r="R18" s="50">
        <v>0</v>
      </c>
      <c r="S18" s="50">
        <v>0</v>
      </c>
      <c r="T18" s="61">
        <v>0</v>
      </c>
      <c r="U18" s="50"/>
      <c r="V18" s="50">
        <v>0</v>
      </c>
      <c r="W18" s="50">
        <v>0</v>
      </c>
      <c r="X18" s="61">
        <v>0</v>
      </c>
      <c r="Y18" s="50"/>
      <c r="Z18" s="50">
        <v>0</v>
      </c>
      <c r="AA18" s="50">
        <v>0</v>
      </c>
      <c r="AB18" s="61">
        <v>0</v>
      </c>
      <c r="AF18" s="1">
        <v>354</v>
      </c>
      <c r="AG18" s="37">
        <v>146</v>
      </c>
      <c r="AH18" s="37">
        <v>208</v>
      </c>
      <c r="AI18" s="37"/>
      <c r="AJ18" s="37">
        <v>66</v>
      </c>
      <c r="AK18" s="37">
        <v>29</v>
      </c>
      <c r="AL18" s="37">
        <v>37</v>
      </c>
      <c r="AM18" s="37"/>
      <c r="AN18" s="37">
        <v>77</v>
      </c>
      <c r="AO18" s="37">
        <v>25</v>
      </c>
      <c r="AP18" s="37">
        <v>52</v>
      </c>
      <c r="AQ18" s="37"/>
      <c r="AR18" s="37">
        <v>76</v>
      </c>
      <c r="AS18" s="37">
        <v>33</v>
      </c>
      <c r="AT18" s="37">
        <v>43</v>
      </c>
      <c r="AU18" s="37"/>
      <c r="AV18" s="37">
        <v>70</v>
      </c>
      <c r="AW18" s="37">
        <v>29</v>
      </c>
      <c r="AX18" s="37">
        <v>41</v>
      </c>
      <c r="AY18" s="37"/>
      <c r="AZ18" s="37">
        <v>65</v>
      </c>
      <c r="BA18" s="37">
        <v>30</v>
      </c>
      <c r="BB18" s="37">
        <v>35</v>
      </c>
      <c r="BC18" s="37"/>
      <c r="BD18" s="37">
        <v>0</v>
      </c>
      <c r="BE18" s="37">
        <v>0</v>
      </c>
      <c r="BF18" s="37">
        <v>0</v>
      </c>
      <c r="BG18" s="37"/>
    </row>
    <row r="19" spans="1:59" x14ac:dyDescent="0.25">
      <c r="A19" s="1" t="s">
        <v>47</v>
      </c>
      <c r="B19" s="50">
        <v>1</v>
      </c>
      <c r="C19" s="50">
        <v>1</v>
      </c>
      <c r="D19" s="50">
        <v>0</v>
      </c>
      <c r="E19" s="50"/>
      <c r="F19" s="50">
        <v>0</v>
      </c>
      <c r="G19" s="50">
        <v>0</v>
      </c>
      <c r="H19" s="61">
        <v>0</v>
      </c>
      <c r="I19" s="50"/>
      <c r="J19" s="50">
        <v>1</v>
      </c>
      <c r="K19" s="50">
        <v>1</v>
      </c>
      <c r="L19" s="61">
        <v>0</v>
      </c>
      <c r="M19" s="50"/>
      <c r="N19" s="50">
        <v>0</v>
      </c>
      <c r="O19" s="50">
        <v>0</v>
      </c>
      <c r="P19" s="61">
        <v>0</v>
      </c>
      <c r="Q19" s="50"/>
      <c r="R19" s="50">
        <v>0</v>
      </c>
      <c r="S19" s="50">
        <v>0</v>
      </c>
      <c r="T19" s="61">
        <v>0</v>
      </c>
      <c r="U19" s="50"/>
      <c r="V19" s="50">
        <v>0</v>
      </c>
      <c r="W19" s="50">
        <v>0</v>
      </c>
      <c r="X19" s="61">
        <v>0</v>
      </c>
      <c r="Y19" s="50"/>
      <c r="Z19" s="50">
        <v>0</v>
      </c>
      <c r="AA19" s="50">
        <v>0</v>
      </c>
      <c r="AB19" s="61">
        <v>0</v>
      </c>
      <c r="AF19" s="1">
        <v>313</v>
      </c>
      <c r="AG19" s="37">
        <v>149</v>
      </c>
      <c r="AH19" s="37">
        <v>164</v>
      </c>
      <c r="AI19" s="37"/>
      <c r="AJ19" s="37">
        <v>76</v>
      </c>
      <c r="AK19" s="37">
        <v>35</v>
      </c>
      <c r="AL19" s="37">
        <v>41</v>
      </c>
      <c r="AM19" s="37"/>
      <c r="AN19" s="37">
        <v>73</v>
      </c>
      <c r="AO19" s="37">
        <v>37</v>
      </c>
      <c r="AP19" s="37">
        <v>36</v>
      </c>
      <c r="AQ19" s="37"/>
      <c r="AR19" s="37">
        <v>57</v>
      </c>
      <c r="AS19" s="37">
        <v>27</v>
      </c>
      <c r="AT19" s="37">
        <v>30</v>
      </c>
      <c r="AU19" s="37"/>
      <c r="AV19" s="37">
        <v>64</v>
      </c>
      <c r="AW19" s="37">
        <v>31</v>
      </c>
      <c r="AX19" s="37">
        <v>33</v>
      </c>
      <c r="AY19" s="37"/>
      <c r="AZ19" s="37">
        <v>43</v>
      </c>
      <c r="BA19" s="37">
        <v>19</v>
      </c>
      <c r="BB19" s="37">
        <v>24</v>
      </c>
      <c r="BC19" s="37"/>
      <c r="BD19" s="37">
        <v>0</v>
      </c>
      <c r="BE19" s="37">
        <v>0</v>
      </c>
      <c r="BF19" s="37">
        <v>0</v>
      </c>
      <c r="BG19" s="37"/>
    </row>
    <row r="20" spans="1:59" x14ac:dyDescent="0.25">
      <c r="A20" s="1" t="s">
        <v>48</v>
      </c>
      <c r="B20" s="50">
        <v>2</v>
      </c>
      <c r="C20" s="50">
        <v>1</v>
      </c>
      <c r="D20" s="50">
        <v>1</v>
      </c>
      <c r="E20" s="50"/>
      <c r="F20" s="50">
        <v>0</v>
      </c>
      <c r="G20" s="50">
        <v>0</v>
      </c>
      <c r="H20" s="61">
        <v>0</v>
      </c>
      <c r="I20" s="50"/>
      <c r="J20" s="50">
        <v>1</v>
      </c>
      <c r="K20" s="50">
        <v>0</v>
      </c>
      <c r="L20" s="61">
        <v>1</v>
      </c>
      <c r="M20" s="50"/>
      <c r="N20" s="50">
        <v>1</v>
      </c>
      <c r="O20" s="50">
        <v>1</v>
      </c>
      <c r="P20" s="61">
        <v>0</v>
      </c>
      <c r="Q20" s="50"/>
      <c r="R20" s="50">
        <v>0</v>
      </c>
      <c r="S20" s="50">
        <v>0</v>
      </c>
      <c r="T20" s="61">
        <v>0</v>
      </c>
      <c r="U20" s="50"/>
      <c r="V20" s="50">
        <v>0</v>
      </c>
      <c r="W20" s="50">
        <v>0</v>
      </c>
      <c r="X20" s="61">
        <v>0</v>
      </c>
      <c r="Y20" s="50"/>
      <c r="Z20" s="50">
        <v>0</v>
      </c>
      <c r="AA20" s="50">
        <v>0</v>
      </c>
      <c r="AB20" s="61">
        <v>0</v>
      </c>
      <c r="AF20" s="1">
        <v>437</v>
      </c>
      <c r="AG20" s="37">
        <v>215</v>
      </c>
      <c r="AH20" s="37">
        <v>222</v>
      </c>
      <c r="AI20" s="37"/>
      <c r="AJ20" s="37">
        <v>99</v>
      </c>
      <c r="AK20" s="37">
        <v>48</v>
      </c>
      <c r="AL20" s="37">
        <v>51</v>
      </c>
      <c r="AM20" s="37"/>
      <c r="AN20" s="37">
        <v>103</v>
      </c>
      <c r="AO20" s="37">
        <v>53</v>
      </c>
      <c r="AP20" s="37">
        <v>50</v>
      </c>
      <c r="AQ20" s="37"/>
      <c r="AR20" s="37">
        <v>83</v>
      </c>
      <c r="AS20" s="37">
        <v>39</v>
      </c>
      <c r="AT20" s="37">
        <v>44</v>
      </c>
      <c r="AU20" s="37"/>
      <c r="AV20" s="37">
        <v>74</v>
      </c>
      <c r="AW20" s="37">
        <v>36</v>
      </c>
      <c r="AX20" s="37">
        <v>38</v>
      </c>
      <c r="AY20" s="37"/>
      <c r="AZ20" s="37">
        <v>78</v>
      </c>
      <c r="BA20" s="37">
        <v>39</v>
      </c>
      <c r="BB20" s="37">
        <v>39</v>
      </c>
      <c r="BC20" s="37"/>
      <c r="BD20" s="37">
        <v>0</v>
      </c>
      <c r="BE20" s="37">
        <v>0</v>
      </c>
      <c r="BF20" s="37">
        <v>0</v>
      </c>
      <c r="BG20" s="37"/>
    </row>
    <row r="21" spans="1:59" x14ac:dyDescent="0.25">
      <c r="A21" s="1" t="s">
        <v>49</v>
      </c>
      <c r="B21" s="50" t="s">
        <v>6</v>
      </c>
      <c r="C21" s="50" t="s">
        <v>6</v>
      </c>
      <c r="D21" s="50" t="s">
        <v>6</v>
      </c>
      <c r="E21" s="50"/>
      <c r="F21" s="50" t="s">
        <v>6</v>
      </c>
      <c r="G21" s="50" t="s">
        <v>6</v>
      </c>
      <c r="H21" s="61" t="s">
        <v>6</v>
      </c>
      <c r="I21" s="50"/>
      <c r="J21" s="50" t="s">
        <v>6</v>
      </c>
      <c r="K21" s="50" t="s">
        <v>6</v>
      </c>
      <c r="L21" s="61" t="s">
        <v>6</v>
      </c>
      <c r="M21" s="50"/>
      <c r="N21" s="50" t="s">
        <v>6</v>
      </c>
      <c r="O21" s="50" t="s">
        <v>6</v>
      </c>
      <c r="P21" s="61" t="s">
        <v>6</v>
      </c>
      <c r="Q21" s="50"/>
      <c r="R21" s="50" t="s">
        <v>6</v>
      </c>
      <c r="S21" s="50" t="s">
        <v>6</v>
      </c>
      <c r="T21" s="61" t="s">
        <v>6</v>
      </c>
      <c r="U21" s="50"/>
      <c r="V21" s="50" t="s">
        <v>6</v>
      </c>
      <c r="W21" s="50" t="s">
        <v>6</v>
      </c>
      <c r="X21" s="61" t="s">
        <v>6</v>
      </c>
      <c r="Y21" s="50"/>
      <c r="Z21" s="50" t="s">
        <v>6</v>
      </c>
      <c r="AA21" s="50" t="s">
        <v>6</v>
      </c>
      <c r="AB21" s="61" t="s">
        <v>6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</row>
    <row r="22" spans="1:59" x14ac:dyDescent="0.25">
      <c r="A22" s="48" t="s">
        <v>50</v>
      </c>
      <c r="B22" s="50">
        <v>87</v>
      </c>
      <c r="C22" s="50">
        <v>77</v>
      </c>
      <c r="D22" s="50">
        <v>10</v>
      </c>
      <c r="E22" s="50"/>
      <c r="F22" s="50">
        <v>15</v>
      </c>
      <c r="G22" s="50">
        <v>15</v>
      </c>
      <c r="H22" s="61">
        <v>0</v>
      </c>
      <c r="I22" s="50"/>
      <c r="J22" s="50">
        <v>9</v>
      </c>
      <c r="K22" s="50">
        <v>9</v>
      </c>
      <c r="L22" s="61">
        <v>0</v>
      </c>
      <c r="M22" s="50"/>
      <c r="N22" s="50">
        <v>0</v>
      </c>
      <c r="O22" s="50">
        <v>0</v>
      </c>
      <c r="P22" s="61">
        <v>0</v>
      </c>
      <c r="Q22" s="50"/>
      <c r="R22" s="50">
        <v>47</v>
      </c>
      <c r="S22" s="50">
        <v>38</v>
      </c>
      <c r="T22" s="61">
        <v>9</v>
      </c>
      <c r="U22" s="50"/>
      <c r="V22" s="50">
        <v>15</v>
      </c>
      <c r="W22" s="50">
        <v>14</v>
      </c>
      <c r="X22" s="61">
        <v>1</v>
      </c>
      <c r="Y22" s="50"/>
      <c r="Z22" s="50">
        <v>1</v>
      </c>
      <c r="AA22" s="50">
        <v>1</v>
      </c>
      <c r="AB22" s="61">
        <v>0</v>
      </c>
      <c r="AF22" s="1">
        <v>3583</v>
      </c>
      <c r="AG22" s="37">
        <v>2068</v>
      </c>
      <c r="AH22" s="37">
        <v>1515</v>
      </c>
      <c r="AI22" s="37"/>
      <c r="AJ22" s="37">
        <v>471</v>
      </c>
      <c r="AK22" s="37">
        <v>283</v>
      </c>
      <c r="AL22" s="37">
        <v>188</v>
      </c>
      <c r="AM22" s="37"/>
      <c r="AN22" s="37">
        <v>479</v>
      </c>
      <c r="AO22" s="37">
        <v>286</v>
      </c>
      <c r="AP22" s="37">
        <v>193</v>
      </c>
      <c r="AQ22" s="37"/>
      <c r="AR22" s="37">
        <v>416</v>
      </c>
      <c r="AS22" s="37">
        <v>236</v>
      </c>
      <c r="AT22" s="37">
        <v>180</v>
      </c>
      <c r="AU22" s="37"/>
      <c r="AV22" s="37">
        <v>958</v>
      </c>
      <c r="AW22" s="37">
        <v>570</v>
      </c>
      <c r="AX22" s="37">
        <v>388</v>
      </c>
      <c r="AY22" s="37"/>
      <c r="AZ22" s="37">
        <v>822</v>
      </c>
      <c r="BA22" s="37">
        <v>463</v>
      </c>
      <c r="BB22" s="37">
        <v>359</v>
      </c>
      <c r="BC22" s="37"/>
      <c r="BD22" s="37">
        <v>437</v>
      </c>
      <c r="BE22" s="37">
        <v>230</v>
      </c>
      <c r="BF22" s="37">
        <v>207</v>
      </c>
      <c r="BG22" s="37"/>
    </row>
    <row r="23" spans="1:59" x14ac:dyDescent="0.25">
      <c r="A23" s="1" t="s">
        <v>51</v>
      </c>
      <c r="B23" s="50" t="s">
        <v>6</v>
      </c>
      <c r="C23" s="50" t="s">
        <v>6</v>
      </c>
      <c r="D23" s="50" t="s">
        <v>6</v>
      </c>
      <c r="E23" s="50"/>
      <c r="F23" s="50" t="s">
        <v>6</v>
      </c>
      <c r="G23" s="50" t="s">
        <v>6</v>
      </c>
      <c r="H23" s="61" t="s">
        <v>6</v>
      </c>
      <c r="I23" s="50"/>
      <c r="J23" s="50" t="s">
        <v>6</v>
      </c>
      <c r="K23" s="50" t="s">
        <v>6</v>
      </c>
      <c r="L23" s="61" t="s">
        <v>6</v>
      </c>
      <c r="M23" s="50"/>
      <c r="N23" s="50" t="s">
        <v>6</v>
      </c>
      <c r="O23" s="50" t="s">
        <v>6</v>
      </c>
      <c r="P23" s="61" t="s">
        <v>6</v>
      </c>
      <c r="Q23" s="50"/>
      <c r="R23" s="50" t="s">
        <v>6</v>
      </c>
      <c r="S23" s="50" t="s">
        <v>6</v>
      </c>
      <c r="T23" s="61" t="s">
        <v>6</v>
      </c>
      <c r="U23" s="50"/>
      <c r="V23" s="50" t="s">
        <v>6</v>
      </c>
      <c r="W23" s="50" t="s">
        <v>6</v>
      </c>
      <c r="X23" s="61" t="s">
        <v>6</v>
      </c>
      <c r="Y23" s="50"/>
      <c r="Z23" s="50" t="s">
        <v>6</v>
      </c>
      <c r="AA23" s="50" t="s">
        <v>6</v>
      </c>
      <c r="AB23" s="61" t="s">
        <v>6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</row>
    <row r="24" spans="1:59" x14ac:dyDescent="0.25">
      <c r="A24" s="1" t="s">
        <v>52</v>
      </c>
      <c r="B24" s="50">
        <v>0</v>
      </c>
      <c r="C24" s="50">
        <v>0</v>
      </c>
      <c r="D24" s="50">
        <v>0</v>
      </c>
      <c r="E24" s="50"/>
      <c r="F24" s="50">
        <v>0</v>
      </c>
      <c r="G24" s="50">
        <v>0</v>
      </c>
      <c r="H24" s="61">
        <v>0</v>
      </c>
      <c r="I24" s="50"/>
      <c r="J24" s="50">
        <v>0</v>
      </c>
      <c r="K24" s="50">
        <v>0</v>
      </c>
      <c r="L24" s="61">
        <v>0</v>
      </c>
      <c r="M24" s="50"/>
      <c r="N24" s="50">
        <v>0</v>
      </c>
      <c r="O24" s="50">
        <v>0</v>
      </c>
      <c r="P24" s="61">
        <v>0</v>
      </c>
      <c r="Q24" s="50"/>
      <c r="R24" s="50">
        <v>0</v>
      </c>
      <c r="S24" s="50">
        <v>0</v>
      </c>
      <c r="T24" s="61">
        <v>0</v>
      </c>
      <c r="U24" s="50"/>
      <c r="V24" s="50">
        <v>0</v>
      </c>
      <c r="W24" s="50">
        <v>0</v>
      </c>
      <c r="X24" s="61">
        <v>0</v>
      </c>
      <c r="Y24" s="50"/>
      <c r="Z24" s="50">
        <v>0</v>
      </c>
      <c r="AA24" s="50">
        <v>0</v>
      </c>
      <c r="AB24" s="61">
        <v>0</v>
      </c>
      <c r="AF24" s="1">
        <v>2694</v>
      </c>
      <c r="AG24" s="37">
        <v>1308</v>
      </c>
      <c r="AH24" s="37">
        <v>1386</v>
      </c>
      <c r="AI24" s="37"/>
      <c r="AJ24" s="37">
        <v>538</v>
      </c>
      <c r="AK24" s="37">
        <v>255</v>
      </c>
      <c r="AL24" s="37">
        <v>283</v>
      </c>
      <c r="AM24" s="37"/>
      <c r="AN24" s="37">
        <v>577</v>
      </c>
      <c r="AO24" s="37">
        <v>281</v>
      </c>
      <c r="AP24" s="37">
        <v>296</v>
      </c>
      <c r="AQ24" s="37"/>
      <c r="AR24" s="37">
        <v>583</v>
      </c>
      <c r="AS24" s="37">
        <v>305</v>
      </c>
      <c r="AT24" s="37">
        <v>278</v>
      </c>
      <c r="AU24" s="37"/>
      <c r="AV24" s="37">
        <v>527</v>
      </c>
      <c r="AW24" s="37">
        <v>247</v>
      </c>
      <c r="AX24" s="37">
        <v>280</v>
      </c>
      <c r="AY24" s="37"/>
      <c r="AZ24" s="37">
        <v>469</v>
      </c>
      <c r="BA24" s="37">
        <v>220</v>
      </c>
      <c r="BB24" s="37">
        <v>249</v>
      </c>
      <c r="BC24" s="37"/>
      <c r="BD24" s="37">
        <v>0</v>
      </c>
      <c r="BE24" s="37">
        <v>0</v>
      </c>
      <c r="BF24" s="37">
        <v>0</v>
      </c>
      <c r="BG24" s="37"/>
    </row>
    <row r="25" spans="1:59" x14ac:dyDescent="0.25">
      <c r="A25" s="1" t="s">
        <v>53</v>
      </c>
      <c r="B25" s="50" t="s">
        <v>6</v>
      </c>
      <c r="C25" s="50" t="s">
        <v>6</v>
      </c>
      <c r="D25" s="50" t="s">
        <v>6</v>
      </c>
      <c r="E25" s="50"/>
      <c r="F25" s="50" t="s">
        <v>6</v>
      </c>
      <c r="G25" s="50" t="s">
        <v>6</v>
      </c>
      <c r="H25" s="61" t="s">
        <v>6</v>
      </c>
      <c r="I25" s="50"/>
      <c r="J25" s="50" t="s">
        <v>6</v>
      </c>
      <c r="K25" s="50" t="s">
        <v>6</v>
      </c>
      <c r="L25" s="61" t="s">
        <v>6</v>
      </c>
      <c r="M25" s="50"/>
      <c r="N25" s="50" t="s">
        <v>6</v>
      </c>
      <c r="O25" s="50" t="s">
        <v>6</v>
      </c>
      <c r="P25" s="61" t="s">
        <v>6</v>
      </c>
      <c r="Q25" s="50"/>
      <c r="R25" s="50" t="s">
        <v>6</v>
      </c>
      <c r="S25" s="50" t="s">
        <v>6</v>
      </c>
      <c r="T25" s="61" t="s">
        <v>6</v>
      </c>
      <c r="U25" s="50"/>
      <c r="V25" s="50" t="s">
        <v>6</v>
      </c>
      <c r="W25" s="50" t="s">
        <v>6</v>
      </c>
      <c r="X25" s="61" t="s">
        <v>6</v>
      </c>
      <c r="Y25" s="50"/>
      <c r="Z25" s="50" t="s">
        <v>6</v>
      </c>
      <c r="AA25" s="50" t="s">
        <v>6</v>
      </c>
      <c r="AB25" s="61" t="s">
        <v>6</v>
      </c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</row>
    <row r="26" spans="1:59" x14ac:dyDescent="0.25">
      <c r="A26" s="1" t="s">
        <v>54</v>
      </c>
      <c r="B26" s="50" t="s">
        <v>6</v>
      </c>
      <c r="C26" s="50" t="s">
        <v>6</v>
      </c>
      <c r="D26" s="50" t="s">
        <v>6</v>
      </c>
      <c r="E26" s="50"/>
      <c r="F26" s="50" t="s">
        <v>6</v>
      </c>
      <c r="G26" s="50" t="s">
        <v>6</v>
      </c>
      <c r="H26" s="61" t="s">
        <v>6</v>
      </c>
      <c r="I26" s="50"/>
      <c r="J26" s="50" t="s">
        <v>6</v>
      </c>
      <c r="K26" s="50" t="s">
        <v>6</v>
      </c>
      <c r="L26" s="61" t="s">
        <v>6</v>
      </c>
      <c r="M26" s="50"/>
      <c r="N26" s="50" t="s">
        <v>6</v>
      </c>
      <c r="O26" s="50" t="s">
        <v>6</v>
      </c>
      <c r="P26" s="61" t="s">
        <v>6</v>
      </c>
      <c r="Q26" s="50"/>
      <c r="R26" s="50" t="s">
        <v>6</v>
      </c>
      <c r="S26" s="50" t="s">
        <v>6</v>
      </c>
      <c r="T26" s="61" t="s">
        <v>6</v>
      </c>
      <c r="U26" s="50"/>
      <c r="V26" s="50" t="s">
        <v>6</v>
      </c>
      <c r="W26" s="50" t="s">
        <v>6</v>
      </c>
      <c r="X26" s="61" t="s">
        <v>6</v>
      </c>
      <c r="Y26" s="50"/>
      <c r="Z26" s="50" t="s">
        <v>6</v>
      </c>
      <c r="AA26" s="50" t="s">
        <v>6</v>
      </c>
      <c r="AB26" s="61" t="s">
        <v>6</v>
      </c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</row>
    <row r="27" spans="1:59" x14ac:dyDescent="0.25">
      <c r="A27" s="1" t="s">
        <v>55</v>
      </c>
      <c r="B27" s="50">
        <v>0</v>
      </c>
      <c r="C27" s="50">
        <v>0</v>
      </c>
      <c r="D27" s="50">
        <v>0</v>
      </c>
      <c r="E27" s="50"/>
      <c r="F27" s="50">
        <v>0</v>
      </c>
      <c r="G27" s="50">
        <v>0</v>
      </c>
      <c r="H27" s="61">
        <v>0</v>
      </c>
      <c r="I27" s="50"/>
      <c r="J27" s="50">
        <v>0</v>
      </c>
      <c r="K27" s="50">
        <v>0</v>
      </c>
      <c r="L27" s="61">
        <v>0</v>
      </c>
      <c r="M27" s="50"/>
      <c r="N27" s="50">
        <v>0</v>
      </c>
      <c r="O27" s="50">
        <v>0</v>
      </c>
      <c r="P27" s="61">
        <v>0</v>
      </c>
      <c r="Q27" s="50"/>
      <c r="R27" s="50">
        <v>0</v>
      </c>
      <c r="S27" s="50">
        <v>0</v>
      </c>
      <c r="T27" s="61">
        <v>0</v>
      </c>
      <c r="U27" s="50"/>
      <c r="V27" s="50">
        <v>0</v>
      </c>
      <c r="W27" s="50">
        <v>0</v>
      </c>
      <c r="X27" s="61">
        <v>0</v>
      </c>
      <c r="Y27" s="50"/>
      <c r="Z27" s="50">
        <v>0</v>
      </c>
      <c r="AA27" s="50">
        <v>0</v>
      </c>
      <c r="AB27" s="61">
        <v>0</v>
      </c>
      <c r="AF27" s="1">
        <v>89</v>
      </c>
      <c r="AG27" s="37">
        <v>43</v>
      </c>
      <c r="AH27" s="37">
        <v>46</v>
      </c>
      <c r="AI27" s="37"/>
      <c r="AJ27" s="37">
        <v>23</v>
      </c>
      <c r="AK27" s="37">
        <v>11</v>
      </c>
      <c r="AL27" s="37">
        <v>12</v>
      </c>
      <c r="AM27" s="37"/>
      <c r="AN27" s="37">
        <v>19</v>
      </c>
      <c r="AO27" s="37">
        <v>10</v>
      </c>
      <c r="AP27" s="37">
        <v>9</v>
      </c>
      <c r="AQ27" s="37"/>
      <c r="AR27" s="37">
        <v>18</v>
      </c>
      <c r="AS27" s="37">
        <v>6</v>
      </c>
      <c r="AT27" s="37">
        <v>12</v>
      </c>
      <c r="AU27" s="37"/>
      <c r="AV27" s="37">
        <v>17</v>
      </c>
      <c r="AW27" s="37">
        <v>8</v>
      </c>
      <c r="AX27" s="37">
        <v>9</v>
      </c>
      <c r="AY27" s="37"/>
      <c r="AZ27" s="37">
        <v>12</v>
      </c>
      <c r="BA27" s="37">
        <v>8</v>
      </c>
      <c r="BB27" s="37">
        <v>4</v>
      </c>
      <c r="BC27" s="37"/>
      <c r="BD27" s="37">
        <v>0</v>
      </c>
      <c r="BE27" s="37">
        <v>0</v>
      </c>
      <c r="BF27" s="37">
        <v>0</v>
      </c>
      <c r="BG27" s="37"/>
    </row>
    <row r="28" spans="1:59" x14ac:dyDescent="0.25">
      <c r="A28" s="1" t="s">
        <v>56</v>
      </c>
      <c r="B28" s="50">
        <v>0</v>
      </c>
      <c r="C28" s="50">
        <v>0</v>
      </c>
      <c r="D28" s="50">
        <v>0</v>
      </c>
      <c r="E28" s="50"/>
      <c r="F28" s="50">
        <v>0</v>
      </c>
      <c r="G28" s="50">
        <v>0</v>
      </c>
      <c r="H28" s="61">
        <v>0</v>
      </c>
      <c r="I28" s="50"/>
      <c r="J28" s="50">
        <v>0</v>
      </c>
      <c r="K28" s="50">
        <v>0</v>
      </c>
      <c r="L28" s="61">
        <v>0</v>
      </c>
      <c r="M28" s="50"/>
      <c r="N28" s="50">
        <v>0</v>
      </c>
      <c r="O28" s="50">
        <v>0</v>
      </c>
      <c r="P28" s="61">
        <v>0</v>
      </c>
      <c r="Q28" s="50"/>
      <c r="R28" s="50">
        <v>0</v>
      </c>
      <c r="S28" s="50">
        <v>0</v>
      </c>
      <c r="T28" s="61">
        <v>0</v>
      </c>
      <c r="U28" s="50"/>
      <c r="V28" s="50">
        <v>0</v>
      </c>
      <c r="W28" s="50">
        <v>0</v>
      </c>
      <c r="X28" s="61">
        <v>0</v>
      </c>
      <c r="Y28" s="50"/>
      <c r="Z28" s="50">
        <v>0</v>
      </c>
      <c r="AA28" s="50">
        <v>0</v>
      </c>
      <c r="AB28" s="61">
        <v>0</v>
      </c>
      <c r="AF28" s="1">
        <v>342</v>
      </c>
      <c r="AG28" s="37">
        <v>158</v>
      </c>
      <c r="AH28" s="37">
        <v>184</v>
      </c>
      <c r="AI28" s="37"/>
      <c r="AJ28" s="37">
        <v>105</v>
      </c>
      <c r="AK28" s="37">
        <v>51</v>
      </c>
      <c r="AL28" s="37">
        <v>54</v>
      </c>
      <c r="AM28" s="37"/>
      <c r="AN28" s="37">
        <v>68</v>
      </c>
      <c r="AO28" s="37">
        <v>31</v>
      </c>
      <c r="AP28" s="37">
        <v>37</v>
      </c>
      <c r="AQ28" s="37"/>
      <c r="AR28" s="37">
        <v>61</v>
      </c>
      <c r="AS28" s="37">
        <v>24</v>
      </c>
      <c r="AT28" s="37">
        <v>37</v>
      </c>
      <c r="AU28" s="37"/>
      <c r="AV28" s="37">
        <v>57</v>
      </c>
      <c r="AW28" s="37">
        <v>28</v>
      </c>
      <c r="AX28" s="37">
        <v>29</v>
      </c>
      <c r="AY28" s="37"/>
      <c r="AZ28" s="37">
        <v>51</v>
      </c>
      <c r="BA28" s="37">
        <v>24</v>
      </c>
      <c r="BB28" s="37">
        <v>27</v>
      </c>
      <c r="BC28" s="37"/>
      <c r="BD28" s="37">
        <v>0</v>
      </c>
      <c r="BE28" s="37">
        <v>0</v>
      </c>
      <c r="BF28" s="37">
        <v>0</v>
      </c>
      <c r="BG28" s="37"/>
    </row>
    <row r="29" spans="1:59" x14ac:dyDescent="0.25">
      <c r="A29" s="1" t="s">
        <v>57</v>
      </c>
      <c r="B29" s="50" t="s">
        <v>6</v>
      </c>
      <c r="C29" s="50" t="s">
        <v>6</v>
      </c>
      <c r="D29" s="50" t="s">
        <v>6</v>
      </c>
      <c r="E29" s="50"/>
      <c r="F29" s="50" t="s">
        <v>6</v>
      </c>
      <c r="G29" s="50" t="s">
        <v>6</v>
      </c>
      <c r="H29" s="61" t="s">
        <v>6</v>
      </c>
      <c r="I29" s="50"/>
      <c r="J29" s="50" t="s">
        <v>6</v>
      </c>
      <c r="K29" s="50" t="s">
        <v>6</v>
      </c>
      <c r="L29" s="61" t="s">
        <v>6</v>
      </c>
      <c r="M29" s="50"/>
      <c r="N29" s="50" t="s">
        <v>6</v>
      </c>
      <c r="O29" s="50" t="s">
        <v>6</v>
      </c>
      <c r="P29" s="61" t="s">
        <v>6</v>
      </c>
      <c r="Q29" s="50"/>
      <c r="R29" s="50" t="s">
        <v>6</v>
      </c>
      <c r="S29" s="50" t="s">
        <v>6</v>
      </c>
      <c r="T29" s="61" t="s">
        <v>6</v>
      </c>
      <c r="U29" s="50"/>
      <c r="V29" s="50" t="s">
        <v>6</v>
      </c>
      <c r="W29" s="50" t="s">
        <v>6</v>
      </c>
      <c r="X29" s="61" t="s">
        <v>6</v>
      </c>
      <c r="Y29" s="50"/>
      <c r="Z29" s="50" t="s">
        <v>6</v>
      </c>
      <c r="AA29" s="50" t="s">
        <v>6</v>
      </c>
      <c r="AB29" s="61" t="s">
        <v>6</v>
      </c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</row>
    <row r="30" spans="1:59" x14ac:dyDescent="0.25">
      <c r="A30" s="1" t="s">
        <v>58</v>
      </c>
      <c r="B30" s="50" t="s">
        <v>6</v>
      </c>
      <c r="C30" s="50" t="s">
        <v>6</v>
      </c>
      <c r="D30" s="50" t="s">
        <v>6</v>
      </c>
      <c r="E30" s="50"/>
      <c r="F30" s="50" t="s">
        <v>6</v>
      </c>
      <c r="G30" s="50" t="s">
        <v>6</v>
      </c>
      <c r="H30" s="61" t="s">
        <v>6</v>
      </c>
      <c r="I30" s="50"/>
      <c r="J30" s="50" t="s">
        <v>6</v>
      </c>
      <c r="K30" s="50" t="s">
        <v>6</v>
      </c>
      <c r="L30" s="61" t="s">
        <v>6</v>
      </c>
      <c r="M30" s="50"/>
      <c r="N30" s="50" t="s">
        <v>6</v>
      </c>
      <c r="O30" s="50" t="s">
        <v>6</v>
      </c>
      <c r="P30" s="61" t="s">
        <v>6</v>
      </c>
      <c r="Q30" s="50"/>
      <c r="R30" s="50" t="s">
        <v>6</v>
      </c>
      <c r="S30" s="50" t="s">
        <v>6</v>
      </c>
      <c r="T30" s="61" t="s">
        <v>6</v>
      </c>
      <c r="U30" s="50"/>
      <c r="V30" s="50" t="s">
        <v>6</v>
      </c>
      <c r="W30" s="50" t="s">
        <v>6</v>
      </c>
      <c r="X30" s="61" t="s">
        <v>6</v>
      </c>
      <c r="Y30" s="50"/>
      <c r="Z30" s="50" t="s">
        <v>6</v>
      </c>
      <c r="AA30" s="50" t="s">
        <v>6</v>
      </c>
      <c r="AB30" s="61" t="s">
        <v>6</v>
      </c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</row>
    <row r="31" spans="1:59" x14ac:dyDescent="0.25">
      <c r="A31" s="1" t="s">
        <v>59</v>
      </c>
      <c r="B31" s="50" t="s">
        <v>6</v>
      </c>
      <c r="C31" s="50" t="s">
        <v>6</v>
      </c>
      <c r="D31" s="50" t="s">
        <v>6</v>
      </c>
      <c r="E31" s="50"/>
      <c r="F31" s="50" t="s">
        <v>6</v>
      </c>
      <c r="G31" s="50" t="s">
        <v>6</v>
      </c>
      <c r="H31" s="61" t="s">
        <v>6</v>
      </c>
      <c r="I31" s="50"/>
      <c r="J31" s="50" t="s">
        <v>6</v>
      </c>
      <c r="K31" s="50" t="s">
        <v>6</v>
      </c>
      <c r="L31" s="61" t="s">
        <v>6</v>
      </c>
      <c r="M31" s="50"/>
      <c r="N31" s="50" t="s">
        <v>6</v>
      </c>
      <c r="O31" s="50" t="s">
        <v>6</v>
      </c>
      <c r="P31" s="61" t="s">
        <v>6</v>
      </c>
      <c r="Q31" s="50"/>
      <c r="R31" s="50" t="s">
        <v>6</v>
      </c>
      <c r="S31" s="50" t="s">
        <v>6</v>
      </c>
      <c r="T31" s="61" t="s">
        <v>6</v>
      </c>
      <c r="U31" s="50"/>
      <c r="V31" s="50" t="s">
        <v>6</v>
      </c>
      <c r="W31" s="50" t="s">
        <v>6</v>
      </c>
      <c r="X31" s="61" t="s">
        <v>6</v>
      </c>
      <c r="Y31" s="50"/>
      <c r="Z31" s="50" t="s">
        <v>6</v>
      </c>
      <c r="AA31" s="50" t="s">
        <v>6</v>
      </c>
      <c r="AB31" s="61" t="s">
        <v>6</v>
      </c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</row>
    <row r="32" spans="1:59" x14ac:dyDescent="0.25">
      <c r="A32" s="1" t="s">
        <v>60</v>
      </c>
      <c r="B32" s="50" t="s">
        <v>6</v>
      </c>
      <c r="C32" s="50" t="s">
        <v>6</v>
      </c>
      <c r="D32" s="50" t="s">
        <v>6</v>
      </c>
      <c r="E32" s="50"/>
      <c r="F32" s="50" t="s">
        <v>6</v>
      </c>
      <c r="G32" s="50" t="s">
        <v>6</v>
      </c>
      <c r="H32" s="61" t="s">
        <v>6</v>
      </c>
      <c r="I32" s="50"/>
      <c r="J32" s="50" t="s">
        <v>6</v>
      </c>
      <c r="K32" s="50" t="s">
        <v>6</v>
      </c>
      <c r="L32" s="61" t="s">
        <v>6</v>
      </c>
      <c r="M32" s="50"/>
      <c r="N32" s="50" t="s">
        <v>6</v>
      </c>
      <c r="O32" s="50" t="s">
        <v>6</v>
      </c>
      <c r="P32" s="61" t="s">
        <v>6</v>
      </c>
      <c r="Q32" s="50"/>
      <c r="R32" s="50" t="s">
        <v>6</v>
      </c>
      <c r="S32" s="50" t="s">
        <v>6</v>
      </c>
      <c r="T32" s="61" t="s">
        <v>6</v>
      </c>
      <c r="U32" s="50"/>
      <c r="V32" s="50" t="s">
        <v>6</v>
      </c>
      <c r="W32" s="50" t="s">
        <v>6</v>
      </c>
      <c r="X32" s="61" t="s">
        <v>6</v>
      </c>
      <c r="Y32" s="50"/>
      <c r="Z32" s="50" t="s">
        <v>6</v>
      </c>
      <c r="AA32" s="50" t="s">
        <v>6</v>
      </c>
      <c r="AB32" s="61" t="s">
        <v>6</v>
      </c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</row>
    <row r="33" spans="1:59" x14ac:dyDescent="0.25">
      <c r="A33" s="1" t="s">
        <v>61</v>
      </c>
      <c r="B33" s="50" t="s">
        <v>6</v>
      </c>
      <c r="C33" s="50" t="s">
        <v>6</v>
      </c>
      <c r="D33" s="50" t="s">
        <v>6</v>
      </c>
      <c r="E33" s="50"/>
      <c r="F33" s="50" t="s">
        <v>6</v>
      </c>
      <c r="G33" s="50" t="s">
        <v>6</v>
      </c>
      <c r="H33" s="61" t="s">
        <v>6</v>
      </c>
      <c r="I33" s="50"/>
      <c r="J33" s="50" t="s">
        <v>6</v>
      </c>
      <c r="K33" s="50" t="s">
        <v>6</v>
      </c>
      <c r="L33" s="61" t="s">
        <v>6</v>
      </c>
      <c r="M33" s="50"/>
      <c r="N33" s="50" t="s">
        <v>6</v>
      </c>
      <c r="O33" s="50" t="s">
        <v>6</v>
      </c>
      <c r="P33" s="61" t="s">
        <v>6</v>
      </c>
      <c r="Q33" s="50"/>
      <c r="R33" s="50" t="s">
        <v>6</v>
      </c>
      <c r="S33" s="50" t="s">
        <v>6</v>
      </c>
      <c r="T33" s="61" t="s">
        <v>6</v>
      </c>
      <c r="U33" s="50"/>
      <c r="V33" s="50" t="s">
        <v>6</v>
      </c>
      <c r="W33" s="50" t="s">
        <v>6</v>
      </c>
      <c r="X33" s="61" t="s">
        <v>6</v>
      </c>
      <c r="Y33" s="50"/>
      <c r="Z33" s="50" t="s">
        <v>6</v>
      </c>
      <c r="AA33" s="50" t="s">
        <v>6</v>
      </c>
      <c r="AB33" s="61" t="s">
        <v>6</v>
      </c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</row>
    <row r="34" spans="1:59" x14ac:dyDescent="0.25">
      <c r="A34" s="1" t="s">
        <v>62</v>
      </c>
      <c r="B34" s="50" t="s">
        <v>6</v>
      </c>
      <c r="C34" s="50" t="s">
        <v>6</v>
      </c>
      <c r="D34" s="50" t="s">
        <v>6</v>
      </c>
      <c r="E34" s="50"/>
      <c r="F34" s="50" t="s">
        <v>6</v>
      </c>
      <c r="G34" s="50" t="s">
        <v>6</v>
      </c>
      <c r="H34" s="61" t="s">
        <v>6</v>
      </c>
      <c r="I34" s="50"/>
      <c r="J34" s="50" t="s">
        <v>6</v>
      </c>
      <c r="K34" s="50" t="s">
        <v>6</v>
      </c>
      <c r="L34" s="61" t="s">
        <v>6</v>
      </c>
      <c r="M34" s="50"/>
      <c r="N34" s="50" t="s">
        <v>6</v>
      </c>
      <c r="O34" s="50" t="s">
        <v>6</v>
      </c>
      <c r="P34" s="61" t="s">
        <v>6</v>
      </c>
      <c r="Q34" s="50"/>
      <c r="R34" s="50" t="s">
        <v>6</v>
      </c>
      <c r="S34" s="50" t="s">
        <v>6</v>
      </c>
      <c r="T34" s="61" t="s">
        <v>6</v>
      </c>
      <c r="U34" s="50"/>
      <c r="V34" s="50" t="s">
        <v>6</v>
      </c>
      <c r="W34" s="50" t="s">
        <v>6</v>
      </c>
      <c r="X34" s="61" t="s">
        <v>6</v>
      </c>
      <c r="Y34" s="50"/>
      <c r="Z34" s="50" t="s">
        <v>6</v>
      </c>
      <c r="AA34" s="50" t="s">
        <v>6</v>
      </c>
      <c r="AB34" s="61" t="s">
        <v>6</v>
      </c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</row>
    <row r="35" spans="1:59" x14ac:dyDescent="0.25">
      <c r="A35" s="1" t="s">
        <v>63</v>
      </c>
      <c r="B35" s="50" t="s">
        <v>6</v>
      </c>
      <c r="C35" s="50" t="s">
        <v>6</v>
      </c>
      <c r="D35" s="50" t="s">
        <v>6</v>
      </c>
      <c r="E35" s="50"/>
      <c r="F35" s="50" t="s">
        <v>6</v>
      </c>
      <c r="G35" s="50" t="s">
        <v>6</v>
      </c>
      <c r="H35" s="61" t="s">
        <v>6</v>
      </c>
      <c r="I35" s="50"/>
      <c r="J35" s="50" t="s">
        <v>6</v>
      </c>
      <c r="K35" s="50" t="s">
        <v>6</v>
      </c>
      <c r="L35" s="61" t="s">
        <v>6</v>
      </c>
      <c r="M35" s="50"/>
      <c r="N35" s="50" t="s">
        <v>6</v>
      </c>
      <c r="O35" s="50" t="s">
        <v>6</v>
      </c>
      <c r="P35" s="61" t="s">
        <v>6</v>
      </c>
      <c r="Q35" s="50"/>
      <c r="R35" s="50" t="s">
        <v>6</v>
      </c>
      <c r="S35" s="50" t="s">
        <v>6</v>
      </c>
      <c r="T35" s="61" t="s">
        <v>6</v>
      </c>
      <c r="U35" s="50"/>
      <c r="V35" s="50" t="s">
        <v>6</v>
      </c>
      <c r="W35" s="50" t="s">
        <v>6</v>
      </c>
      <c r="X35" s="61" t="s">
        <v>6</v>
      </c>
      <c r="Y35" s="50"/>
      <c r="Z35" s="50" t="s">
        <v>6</v>
      </c>
      <c r="AA35" s="50" t="s">
        <v>6</v>
      </c>
      <c r="AB35" s="61" t="s">
        <v>6</v>
      </c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</row>
    <row r="36" spans="1:59" x14ac:dyDescent="0.25">
      <c r="A36" s="1" t="s">
        <v>64</v>
      </c>
      <c r="B36" s="50" t="s">
        <v>6</v>
      </c>
      <c r="C36" s="50" t="s">
        <v>6</v>
      </c>
      <c r="D36" s="50" t="s">
        <v>6</v>
      </c>
      <c r="E36" s="50"/>
      <c r="F36" s="50" t="s">
        <v>6</v>
      </c>
      <c r="G36" s="50" t="s">
        <v>6</v>
      </c>
      <c r="H36" s="61" t="s">
        <v>6</v>
      </c>
      <c r="I36" s="50"/>
      <c r="J36" s="50" t="s">
        <v>6</v>
      </c>
      <c r="K36" s="50" t="s">
        <v>6</v>
      </c>
      <c r="L36" s="61" t="s">
        <v>6</v>
      </c>
      <c r="M36" s="50"/>
      <c r="N36" s="50" t="s">
        <v>6</v>
      </c>
      <c r="O36" s="50" t="s">
        <v>6</v>
      </c>
      <c r="P36" s="61" t="s">
        <v>6</v>
      </c>
      <c r="Q36" s="50"/>
      <c r="R36" s="50" t="s">
        <v>6</v>
      </c>
      <c r="S36" s="50" t="s">
        <v>6</v>
      </c>
      <c r="T36" s="61" t="s">
        <v>6</v>
      </c>
      <c r="U36" s="50"/>
      <c r="V36" s="50" t="s">
        <v>6</v>
      </c>
      <c r="W36" s="50" t="s">
        <v>6</v>
      </c>
      <c r="X36" s="61" t="s">
        <v>6</v>
      </c>
      <c r="Y36" s="50"/>
      <c r="Z36" s="50" t="s">
        <v>6</v>
      </c>
      <c r="AA36" s="50" t="s">
        <v>6</v>
      </c>
      <c r="AB36" s="61" t="s">
        <v>6</v>
      </c>
      <c r="AF36" s="1">
        <v>560</v>
      </c>
      <c r="AG36" s="37">
        <v>260</v>
      </c>
      <c r="AH36" s="37">
        <v>300</v>
      </c>
      <c r="AI36" s="37"/>
      <c r="AJ36" s="37">
        <v>114</v>
      </c>
      <c r="AK36" s="37">
        <v>53</v>
      </c>
      <c r="AL36" s="37">
        <v>61</v>
      </c>
      <c r="AM36" s="37"/>
      <c r="AN36" s="37">
        <v>132</v>
      </c>
      <c r="AO36" s="37">
        <v>57</v>
      </c>
      <c r="AP36" s="37">
        <v>75</v>
      </c>
      <c r="AQ36" s="37"/>
      <c r="AR36" s="37">
        <v>100</v>
      </c>
      <c r="AS36" s="37">
        <v>50</v>
      </c>
      <c r="AT36" s="37">
        <v>50</v>
      </c>
      <c r="AU36" s="37"/>
      <c r="AV36" s="37">
        <v>115</v>
      </c>
      <c r="AW36" s="37">
        <v>52</v>
      </c>
      <c r="AX36" s="37">
        <v>63</v>
      </c>
      <c r="AY36" s="37"/>
      <c r="AZ36" s="37">
        <v>99</v>
      </c>
      <c r="BA36" s="37">
        <v>48</v>
      </c>
      <c r="BB36" s="37">
        <v>51</v>
      </c>
      <c r="BC36" s="37"/>
      <c r="BD36" s="37">
        <v>0</v>
      </c>
      <c r="BE36" s="37">
        <v>0</v>
      </c>
      <c r="BF36" s="37">
        <v>0</v>
      </c>
      <c r="BG36" s="37"/>
    </row>
    <row r="37" spans="1:59" ht="13.5" thickBot="1" x14ac:dyDescent="0.3">
      <c r="A37" s="15" t="s">
        <v>65</v>
      </c>
      <c r="B37" s="62" t="s">
        <v>6</v>
      </c>
      <c r="C37" s="62" t="s">
        <v>6</v>
      </c>
      <c r="D37" s="62" t="s">
        <v>6</v>
      </c>
      <c r="E37" s="62"/>
      <c r="F37" s="62" t="s">
        <v>6</v>
      </c>
      <c r="G37" s="62" t="s">
        <v>6</v>
      </c>
      <c r="H37" s="63" t="s">
        <v>6</v>
      </c>
      <c r="I37" s="62"/>
      <c r="J37" s="62" t="s">
        <v>6</v>
      </c>
      <c r="K37" s="62" t="s">
        <v>6</v>
      </c>
      <c r="L37" s="63" t="s">
        <v>6</v>
      </c>
      <c r="M37" s="62"/>
      <c r="N37" s="62" t="s">
        <v>6</v>
      </c>
      <c r="O37" s="62" t="s">
        <v>6</v>
      </c>
      <c r="P37" s="63" t="s">
        <v>6</v>
      </c>
      <c r="Q37" s="62"/>
      <c r="R37" s="62" t="s">
        <v>6</v>
      </c>
      <c r="S37" s="62" t="s">
        <v>6</v>
      </c>
      <c r="T37" s="63" t="s">
        <v>6</v>
      </c>
      <c r="U37" s="62"/>
      <c r="V37" s="62" t="s">
        <v>6</v>
      </c>
      <c r="W37" s="62" t="s">
        <v>6</v>
      </c>
      <c r="X37" s="63" t="s">
        <v>6</v>
      </c>
      <c r="Y37" s="62"/>
      <c r="Z37" s="62" t="s">
        <v>6</v>
      </c>
      <c r="AA37" s="62" t="s">
        <v>6</v>
      </c>
      <c r="AB37" s="63" t="s">
        <v>6</v>
      </c>
      <c r="AF37" s="1">
        <v>560</v>
      </c>
      <c r="AG37" s="37">
        <v>260</v>
      </c>
      <c r="AH37" s="37">
        <v>300</v>
      </c>
      <c r="AI37" s="37"/>
      <c r="AJ37" s="37">
        <v>114</v>
      </c>
      <c r="AK37" s="37">
        <v>53</v>
      </c>
      <c r="AL37" s="37">
        <v>61</v>
      </c>
      <c r="AM37" s="37"/>
      <c r="AN37" s="37">
        <v>132</v>
      </c>
      <c r="AO37" s="37">
        <v>57</v>
      </c>
      <c r="AP37" s="37">
        <v>75</v>
      </c>
      <c r="AQ37" s="37"/>
      <c r="AR37" s="37">
        <v>100</v>
      </c>
      <c r="AS37" s="37">
        <v>50</v>
      </c>
      <c r="AT37" s="37">
        <v>50</v>
      </c>
      <c r="AU37" s="37"/>
      <c r="AV37" s="37">
        <v>115</v>
      </c>
      <c r="AW37" s="37">
        <v>52</v>
      </c>
      <c r="AX37" s="37">
        <v>63</v>
      </c>
      <c r="AY37" s="37"/>
      <c r="AZ37" s="37">
        <v>99</v>
      </c>
      <c r="BA37" s="37">
        <v>48</v>
      </c>
      <c r="BB37" s="37">
        <v>51</v>
      </c>
      <c r="BC37" s="37"/>
      <c r="BD37" s="37">
        <v>0</v>
      </c>
      <c r="BE37" s="37">
        <v>0</v>
      </c>
      <c r="BF37" s="37">
        <v>0</v>
      </c>
      <c r="BG37" s="37"/>
    </row>
    <row r="38" spans="1:59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5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59" ht="16.5" customHeight="1" x14ac:dyDescent="0.25">
      <c r="A40" s="8"/>
    </row>
    <row r="41" spans="1:59" s="112" customFormat="1" ht="15.75" x14ac:dyDescent="0.25">
      <c r="A41" s="240" t="s">
        <v>286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59" t="s">
        <v>158</v>
      </c>
    </row>
    <row r="42" spans="1:59" s="112" customFormat="1" ht="15.75" x14ac:dyDescent="0.25">
      <c r="A42" s="240" t="s">
        <v>69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59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59" s="112" customFormat="1" ht="15.75" x14ac:dyDescent="0.25">
      <c r="A44" s="240" t="s">
        <v>90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59" s="112" customFormat="1" ht="16.5" thickBot="1" x14ac:dyDescent="0.3">
      <c r="A45" s="253" t="s">
        <v>205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</row>
    <row r="46" spans="1:59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180"/>
      <c r="Z46" s="238" t="s">
        <v>24</v>
      </c>
      <c r="AA46" s="238"/>
      <c r="AB46" s="238"/>
    </row>
    <row r="47" spans="1:59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59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 t="shared" ref="B49:K51" si="0">IFERROR(B9/AF9*100,"")</f>
        <v>0.80110050169930402</v>
      </c>
      <c r="C49" s="55">
        <f t="shared" si="0"/>
        <v>1.3773222293401666</v>
      </c>
      <c r="D49" s="55">
        <f t="shared" si="0"/>
        <v>0.21262675825973174</v>
      </c>
      <c r="E49" s="55" t="str">
        <f t="shared" si="0"/>
        <v/>
      </c>
      <c r="F49" s="55">
        <f t="shared" si="0"/>
        <v>0.84459459459459463</v>
      </c>
      <c r="G49" s="55">
        <f t="shared" si="0"/>
        <v>1.5126050420168067</v>
      </c>
      <c r="H49" s="55">
        <f t="shared" si="0"/>
        <v>0.1697792869269949</v>
      </c>
      <c r="I49" s="55" t="str">
        <f t="shared" si="0"/>
        <v/>
      </c>
      <c r="J49" s="55">
        <f t="shared" si="0"/>
        <v>0.56082830025884389</v>
      </c>
      <c r="K49" s="55">
        <f t="shared" si="0"/>
        <v>1.0092514718250631</v>
      </c>
      <c r="L49" s="55">
        <f t="shared" ref="L49:U51" si="1">IFERROR(L9/AP9*100,"")</f>
        <v>8.8573959255978746E-2</v>
      </c>
      <c r="M49" s="55" t="str">
        <f t="shared" si="1"/>
        <v/>
      </c>
      <c r="N49" s="55">
        <f t="shared" si="1"/>
        <v>9.1282519397535372E-2</v>
      </c>
      <c r="O49" s="55">
        <f t="shared" si="1"/>
        <v>0.18433179723502305</v>
      </c>
      <c r="P49" s="55">
        <f t="shared" si="1"/>
        <v>0</v>
      </c>
      <c r="Q49" s="55" t="str">
        <f t="shared" si="1"/>
        <v/>
      </c>
      <c r="R49" s="55">
        <f t="shared" si="1"/>
        <v>1.8698870276587458</v>
      </c>
      <c r="S49" s="55">
        <f t="shared" si="1"/>
        <v>2.9635258358662613</v>
      </c>
      <c r="T49" s="55">
        <f t="shared" si="1"/>
        <v>0.71942446043165476</v>
      </c>
      <c r="U49" s="55" t="str">
        <f t="shared" si="1"/>
        <v/>
      </c>
      <c r="V49" s="55">
        <f t="shared" ref="V49:AB51" si="2">IFERROR(V9/AZ9*100,"")</f>
        <v>0.65645514223194745</v>
      </c>
      <c r="W49" s="55">
        <f t="shared" si="2"/>
        <v>1.237842617152962</v>
      </c>
      <c r="X49" s="55">
        <f t="shared" si="2"/>
        <v>8.6655112651646438E-2</v>
      </c>
      <c r="Y49" s="55" t="str">
        <f t="shared" si="2"/>
        <v/>
      </c>
      <c r="Z49" s="55">
        <f t="shared" si="2"/>
        <v>0.1589825119236884</v>
      </c>
      <c r="AA49" s="55">
        <f t="shared" si="2"/>
        <v>0.3003003003003003</v>
      </c>
      <c r="AB49" s="55">
        <f t="shared" si="2"/>
        <v>0</v>
      </c>
    </row>
    <row r="50" spans="1:28" x14ac:dyDescent="0.25">
      <c r="A50" s="58"/>
      <c r="B50" s="42" t="str">
        <f t="shared" si="0"/>
        <v/>
      </c>
      <c r="C50" s="42" t="str">
        <f t="shared" si="0"/>
        <v/>
      </c>
      <c r="D50" s="42" t="str">
        <f t="shared" si="0"/>
        <v/>
      </c>
      <c r="E50" s="42" t="str">
        <f t="shared" si="0"/>
        <v/>
      </c>
      <c r="F50" s="42" t="str">
        <f t="shared" si="0"/>
        <v/>
      </c>
      <c r="G50" s="42" t="str">
        <f t="shared" si="0"/>
        <v/>
      </c>
      <c r="H50" s="42" t="str">
        <f t="shared" si="0"/>
        <v/>
      </c>
      <c r="I50" s="42" t="str">
        <f t="shared" si="0"/>
        <v/>
      </c>
      <c r="J50" s="42" t="str">
        <f t="shared" si="0"/>
        <v/>
      </c>
      <c r="K50" s="42" t="str">
        <f t="shared" si="0"/>
        <v/>
      </c>
      <c r="L50" s="42" t="str">
        <f t="shared" si="1"/>
        <v/>
      </c>
      <c r="M50" s="42" t="str">
        <f t="shared" si="1"/>
        <v/>
      </c>
      <c r="N50" s="42" t="str">
        <f t="shared" si="1"/>
        <v/>
      </c>
      <c r="O50" s="42" t="str">
        <f t="shared" si="1"/>
        <v/>
      </c>
      <c r="P50" s="42" t="str">
        <f t="shared" si="1"/>
        <v/>
      </c>
      <c r="Q50" s="42" t="str">
        <f t="shared" si="1"/>
        <v/>
      </c>
      <c r="R50" s="42" t="str">
        <f t="shared" si="1"/>
        <v/>
      </c>
      <c r="S50" s="42" t="str">
        <f t="shared" si="1"/>
        <v/>
      </c>
      <c r="T50" s="42" t="str">
        <f t="shared" si="1"/>
        <v/>
      </c>
      <c r="U50" s="42" t="str">
        <f t="shared" si="1"/>
        <v/>
      </c>
      <c r="V50" s="42" t="str">
        <f t="shared" si="2"/>
        <v/>
      </c>
      <c r="W50" s="42" t="str">
        <f t="shared" si="2"/>
        <v/>
      </c>
      <c r="X50" s="42" t="str">
        <f t="shared" si="2"/>
        <v/>
      </c>
      <c r="Y50" s="42" t="str">
        <f t="shared" si="2"/>
        <v/>
      </c>
      <c r="Z50" s="42" t="str">
        <f t="shared" si="2"/>
        <v/>
      </c>
      <c r="AA50" s="42" t="str">
        <f t="shared" si="2"/>
        <v/>
      </c>
      <c r="AB50" s="42" t="str">
        <f t="shared" si="2"/>
        <v/>
      </c>
    </row>
    <row r="51" spans="1:28" x14ac:dyDescent="0.25">
      <c r="A51" s="1" t="s">
        <v>39</v>
      </c>
      <c r="B51" s="42">
        <f t="shared" si="0"/>
        <v>0</v>
      </c>
      <c r="C51" s="42">
        <f t="shared" si="0"/>
        <v>0</v>
      </c>
      <c r="D51" s="42">
        <f t="shared" si="0"/>
        <v>0</v>
      </c>
      <c r="E51" s="42" t="str">
        <f t="shared" si="0"/>
        <v/>
      </c>
      <c r="F51" s="42">
        <f t="shared" si="0"/>
        <v>0</v>
      </c>
      <c r="G51" s="42">
        <f t="shared" si="0"/>
        <v>0</v>
      </c>
      <c r="H51" s="42">
        <f t="shared" si="0"/>
        <v>0</v>
      </c>
      <c r="I51" s="42" t="str">
        <f t="shared" si="0"/>
        <v/>
      </c>
      <c r="J51" s="42">
        <f t="shared" si="0"/>
        <v>0</v>
      </c>
      <c r="K51" s="42">
        <f t="shared" si="0"/>
        <v>0</v>
      </c>
      <c r="L51" s="42">
        <f t="shared" si="1"/>
        <v>0</v>
      </c>
      <c r="M51" s="42" t="str">
        <f t="shared" si="1"/>
        <v/>
      </c>
      <c r="N51" s="42">
        <f t="shared" si="1"/>
        <v>0</v>
      </c>
      <c r="O51" s="42">
        <f t="shared" si="1"/>
        <v>0</v>
      </c>
      <c r="P51" s="42">
        <f t="shared" si="1"/>
        <v>0</v>
      </c>
      <c r="Q51" s="42" t="str">
        <f t="shared" si="1"/>
        <v/>
      </c>
      <c r="R51" s="42">
        <f t="shared" si="1"/>
        <v>0</v>
      </c>
      <c r="S51" s="42">
        <f t="shared" si="1"/>
        <v>0</v>
      </c>
      <c r="T51" s="42">
        <f t="shared" si="1"/>
        <v>0</v>
      </c>
      <c r="U51" s="42" t="str">
        <f t="shared" si="1"/>
        <v/>
      </c>
      <c r="V51" s="42">
        <f t="shared" si="2"/>
        <v>0</v>
      </c>
      <c r="W51" s="42">
        <f t="shared" si="2"/>
        <v>0</v>
      </c>
      <c r="X51" s="42">
        <f t="shared" si="2"/>
        <v>0</v>
      </c>
      <c r="Y51" s="42" t="str">
        <f t="shared" si="2"/>
        <v/>
      </c>
      <c r="Z51" s="42">
        <f t="shared" si="2"/>
        <v>0</v>
      </c>
      <c r="AA51" s="42">
        <f t="shared" si="2"/>
        <v>0</v>
      </c>
      <c r="AB51" s="42">
        <f t="shared" si="2"/>
        <v>0</v>
      </c>
    </row>
    <row r="52" spans="1:28" x14ac:dyDescent="0.25">
      <c r="A52" s="1" t="s">
        <v>40</v>
      </c>
      <c r="B52" s="42">
        <f t="shared" ref="B52:K56" si="3">IFERROR(B12/AF12*100,"")</f>
        <v>0.32232070910556004</v>
      </c>
      <c r="C52" s="42">
        <f t="shared" si="3"/>
        <v>0.66555740432612309</v>
      </c>
      <c r="D52" s="42">
        <f t="shared" si="3"/>
        <v>0</v>
      </c>
      <c r="E52" s="42" t="str">
        <f t="shared" si="3"/>
        <v/>
      </c>
      <c r="F52" s="42">
        <f t="shared" si="3"/>
        <v>0.66666666666666674</v>
      </c>
      <c r="G52" s="42">
        <f t="shared" si="3"/>
        <v>1.3986013986013985</v>
      </c>
      <c r="H52" s="42">
        <f t="shared" si="3"/>
        <v>0</v>
      </c>
      <c r="I52" s="42" t="str">
        <f t="shared" si="3"/>
        <v/>
      </c>
      <c r="J52" s="42">
        <f t="shared" si="3"/>
        <v>0.37037037037037041</v>
      </c>
      <c r="K52" s="42">
        <f t="shared" si="3"/>
        <v>0.72992700729927007</v>
      </c>
      <c r="L52" s="42">
        <f t="shared" ref="L52:U56" si="4">IFERROR(L12/AP12*100,"")</f>
        <v>0</v>
      </c>
      <c r="M52" s="42" t="str">
        <f t="shared" si="4"/>
        <v/>
      </c>
      <c r="N52" s="42">
        <f t="shared" si="4"/>
        <v>0</v>
      </c>
      <c r="O52" s="42">
        <f t="shared" si="4"/>
        <v>0</v>
      </c>
      <c r="P52" s="42">
        <f t="shared" si="4"/>
        <v>0</v>
      </c>
      <c r="Q52" s="42" t="str">
        <f t="shared" si="4"/>
        <v/>
      </c>
      <c r="R52" s="42">
        <f t="shared" si="4"/>
        <v>0.43103448275862066</v>
      </c>
      <c r="S52" s="42">
        <f t="shared" si="4"/>
        <v>0.83333333333333337</v>
      </c>
      <c r="T52" s="42">
        <f t="shared" si="4"/>
        <v>0</v>
      </c>
      <c r="U52" s="42" t="str">
        <f t="shared" si="4"/>
        <v/>
      </c>
      <c r="V52" s="42">
        <f t="shared" ref="V52:Y56" si="5">IFERROR(V12/AZ12*100,"")</f>
        <v>0</v>
      </c>
      <c r="W52" s="42">
        <f t="shared" si="5"/>
        <v>0</v>
      </c>
      <c r="X52" s="42">
        <f t="shared" si="5"/>
        <v>0</v>
      </c>
      <c r="Y52" s="42" t="str">
        <f t="shared" si="5"/>
        <v/>
      </c>
      <c r="Z52" s="42" t="s">
        <v>6</v>
      </c>
      <c r="AA52" s="42" t="s">
        <v>6</v>
      </c>
      <c r="AB52" s="42" t="s">
        <v>6</v>
      </c>
    </row>
    <row r="53" spans="1:28" x14ac:dyDescent="0.25">
      <c r="A53" s="1" t="s">
        <v>41</v>
      </c>
      <c r="B53" s="42">
        <f t="shared" si="3"/>
        <v>0</v>
      </c>
      <c r="C53" s="42">
        <f t="shared" si="3"/>
        <v>0</v>
      </c>
      <c r="D53" s="42">
        <f t="shared" si="3"/>
        <v>0</v>
      </c>
      <c r="E53" s="42" t="str">
        <f t="shared" si="3"/>
        <v/>
      </c>
      <c r="F53" s="42">
        <f t="shared" si="3"/>
        <v>0</v>
      </c>
      <c r="G53" s="42">
        <f t="shared" si="3"/>
        <v>0</v>
      </c>
      <c r="H53" s="42">
        <f t="shared" si="3"/>
        <v>0</v>
      </c>
      <c r="I53" s="42" t="str">
        <f t="shared" si="3"/>
        <v/>
      </c>
      <c r="J53" s="42">
        <f t="shared" si="3"/>
        <v>0</v>
      </c>
      <c r="K53" s="42">
        <f t="shared" si="3"/>
        <v>0</v>
      </c>
      <c r="L53" s="42">
        <f t="shared" si="4"/>
        <v>0</v>
      </c>
      <c r="M53" s="42" t="str">
        <f t="shared" si="4"/>
        <v/>
      </c>
      <c r="N53" s="42">
        <f t="shared" si="4"/>
        <v>0</v>
      </c>
      <c r="O53" s="42">
        <f t="shared" si="4"/>
        <v>0</v>
      </c>
      <c r="P53" s="42">
        <f t="shared" si="4"/>
        <v>0</v>
      </c>
      <c r="Q53" s="42" t="str">
        <f t="shared" si="4"/>
        <v/>
      </c>
      <c r="R53" s="42">
        <f t="shared" si="4"/>
        <v>0</v>
      </c>
      <c r="S53" s="42">
        <f t="shared" si="4"/>
        <v>0</v>
      </c>
      <c r="T53" s="42">
        <f t="shared" si="4"/>
        <v>0</v>
      </c>
      <c r="U53" s="42" t="str">
        <f t="shared" si="4"/>
        <v/>
      </c>
      <c r="V53" s="42">
        <f t="shared" si="5"/>
        <v>0</v>
      </c>
      <c r="W53" s="42">
        <f t="shared" si="5"/>
        <v>0</v>
      </c>
      <c r="X53" s="42">
        <f t="shared" si="5"/>
        <v>0</v>
      </c>
      <c r="Y53" s="42" t="str">
        <f t="shared" si="5"/>
        <v/>
      </c>
      <c r="Z53" s="42" t="s">
        <v>6</v>
      </c>
      <c r="AA53" s="42" t="s">
        <v>6</v>
      </c>
      <c r="AB53" s="42" t="s">
        <v>6</v>
      </c>
    </row>
    <row r="54" spans="1:28" x14ac:dyDescent="0.25">
      <c r="A54" s="1" t="s">
        <v>42</v>
      </c>
      <c r="B54" s="42">
        <f t="shared" si="3"/>
        <v>0.43604651162790697</v>
      </c>
      <c r="C54" s="42">
        <f t="shared" si="3"/>
        <v>0.81967213114754101</v>
      </c>
      <c r="D54" s="42">
        <f t="shared" si="3"/>
        <v>0.22522522522522523</v>
      </c>
      <c r="E54" s="42" t="str">
        <f t="shared" si="3"/>
        <v/>
      </c>
      <c r="F54" s="42">
        <f t="shared" si="3"/>
        <v>1.1363636363636365</v>
      </c>
      <c r="G54" s="42">
        <f t="shared" si="3"/>
        <v>1.2658227848101267</v>
      </c>
      <c r="H54" s="42">
        <f t="shared" si="3"/>
        <v>1.0309278350515463</v>
      </c>
      <c r="I54" s="42" t="str">
        <f t="shared" si="3"/>
        <v/>
      </c>
      <c r="J54" s="42">
        <f t="shared" si="3"/>
        <v>0</v>
      </c>
      <c r="K54" s="42">
        <f t="shared" si="3"/>
        <v>0</v>
      </c>
      <c r="L54" s="42">
        <f t="shared" si="4"/>
        <v>0</v>
      </c>
      <c r="M54" s="42" t="str">
        <f t="shared" si="4"/>
        <v/>
      </c>
      <c r="N54" s="42">
        <f t="shared" si="4"/>
        <v>0.64935064935064934</v>
      </c>
      <c r="O54" s="42">
        <f t="shared" si="4"/>
        <v>1.8867924528301887</v>
      </c>
      <c r="P54" s="42">
        <f t="shared" si="4"/>
        <v>0</v>
      </c>
      <c r="Q54" s="42" t="str">
        <f t="shared" si="4"/>
        <v/>
      </c>
      <c r="R54" s="42">
        <f t="shared" si="4"/>
        <v>0</v>
      </c>
      <c r="S54" s="42">
        <f t="shared" si="4"/>
        <v>0</v>
      </c>
      <c r="T54" s="42">
        <f t="shared" si="4"/>
        <v>0</v>
      </c>
      <c r="U54" s="42" t="str">
        <f t="shared" si="4"/>
        <v/>
      </c>
      <c r="V54" s="42">
        <f t="shared" si="5"/>
        <v>0</v>
      </c>
      <c r="W54" s="42" t="str">
        <f t="shared" si="5"/>
        <v/>
      </c>
      <c r="X54" s="42">
        <f t="shared" si="5"/>
        <v>0</v>
      </c>
      <c r="Y54" s="42" t="str">
        <f t="shared" si="5"/>
        <v/>
      </c>
      <c r="Z54" s="42" t="s">
        <v>6</v>
      </c>
      <c r="AA54" s="42" t="s">
        <v>6</v>
      </c>
      <c r="AB54" s="42" t="s">
        <v>6</v>
      </c>
    </row>
    <row r="55" spans="1:28" x14ac:dyDescent="0.25">
      <c r="A55" s="1" t="s">
        <v>43</v>
      </c>
      <c r="B55" s="42" t="str">
        <f t="shared" si="3"/>
        <v/>
      </c>
      <c r="C55" s="42" t="str">
        <f t="shared" si="3"/>
        <v/>
      </c>
      <c r="D55" s="42" t="str">
        <f t="shared" si="3"/>
        <v/>
      </c>
      <c r="E55" s="42" t="str">
        <f t="shared" si="3"/>
        <v/>
      </c>
      <c r="F55" s="42" t="str">
        <f t="shared" si="3"/>
        <v/>
      </c>
      <c r="G55" s="42" t="str">
        <f t="shared" si="3"/>
        <v/>
      </c>
      <c r="H55" s="42" t="str">
        <f t="shared" si="3"/>
        <v/>
      </c>
      <c r="I55" s="42" t="str">
        <f t="shared" si="3"/>
        <v/>
      </c>
      <c r="J55" s="42" t="str">
        <f t="shared" si="3"/>
        <v/>
      </c>
      <c r="K55" s="42" t="str">
        <f t="shared" si="3"/>
        <v/>
      </c>
      <c r="L55" s="42" t="str">
        <f t="shared" si="4"/>
        <v/>
      </c>
      <c r="M55" s="42" t="str">
        <f t="shared" si="4"/>
        <v/>
      </c>
      <c r="N55" s="42" t="str">
        <f t="shared" si="4"/>
        <v/>
      </c>
      <c r="O55" s="42" t="str">
        <f t="shared" si="4"/>
        <v/>
      </c>
      <c r="P55" s="42" t="str">
        <f t="shared" si="4"/>
        <v/>
      </c>
      <c r="Q55" s="42" t="str">
        <f t="shared" si="4"/>
        <v/>
      </c>
      <c r="R55" s="42" t="str">
        <f t="shared" si="4"/>
        <v/>
      </c>
      <c r="S55" s="42" t="str">
        <f t="shared" si="4"/>
        <v/>
      </c>
      <c r="T55" s="42" t="str">
        <f t="shared" si="4"/>
        <v/>
      </c>
      <c r="U55" s="42" t="str">
        <f t="shared" si="4"/>
        <v/>
      </c>
      <c r="V55" s="42" t="str">
        <f t="shared" si="5"/>
        <v/>
      </c>
      <c r="W55" s="42" t="str">
        <f t="shared" si="5"/>
        <v/>
      </c>
      <c r="X55" s="42" t="str">
        <f t="shared" si="5"/>
        <v/>
      </c>
      <c r="Y55" s="42" t="str">
        <f t="shared" si="5"/>
        <v/>
      </c>
      <c r="Z55" s="42" t="s">
        <v>6</v>
      </c>
      <c r="AA55" s="42" t="s">
        <v>6</v>
      </c>
      <c r="AB55" s="42" t="s">
        <v>6</v>
      </c>
    </row>
    <row r="56" spans="1:28" x14ac:dyDescent="0.25">
      <c r="A56" s="1" t="s">
        <v>44</v>
      </c>
      <c r="B56" s="42">
        <f t="shared" si="3"/>
        <v>0.6116207951070336</v>
      </c>
      <c r="C56" s="42">
        <f t="shared" si="3"/>
        <v>0.57471264367816088</v>
      </c>
      <c r="D56" s="42">
        <f t="shared" si="3"/>
        <v>0.65359477124183007</v>
      </c>
      <c r="E56" s="42" t="str">
        <f t="shared" si="3"/>
        <v/>
      </c>
      <c r="F56" s="42">
        <f t="shared" si="3"/>
        <v>1.6129032258064515</v>
      </c>
      <c r="G56" s="42">
        <f t="shared" si="3"/>
        <v>0</v>
      </c>
      <c r="H56" s="42">
        <f t="shared" si="3"/>
        <v>3.125</v>
      </c>
      <c r="I56" s="42" t="str">
        <f t="shared" si="3"/>
        <v/>
      </c>
      <c r="J56" s="42">
        <f t="shared" si="3"/>
        <v>1.3888888888888888</v>
      </c>
      <c r="K56" s="42">
        <f t="shared" si="3"/>
        <v>2.5641025641025639</v>
      </c>
      <c r="L56" s="42">
        <f t="shared" si="4"/>
        <v>0</v>
      </c>
      <c r="M56" s="42" t="str">
        <f t="shared" si="4"/>
        <v/>
      </c>
      <c r="N56" s="42">
        <f t="shared" si="4"/>
        <v>0</v>
      </c>
      <c r="O56" s="42">
        <f t="shared" si="4"/>
        <v>0</v>
      </c>
      <c r="P56" s="42">
        <f t="shared" si="4"/>
        <v>0</v>
      </c>
      <c r="Q56" s="42" t="str">
        <f t="shared" si="4"/>
        <v/>
      </c>
      <c r="R56" s="42">
        <f t="shared" si="4"/>
        <v>0</v>
      </c>
      <c r="S56" s="42">
        <f t="shared" si="4"/>
        <v>0</v>
      </c>
      <c r="T56" s="42">
        <f t="shared" si="4"/>
        <v>0</v>
      </c>
      <c r="U56" s="42" t="str">
        <f t="shared" si="4"/>
        <v/>
      </c>
      <c r="V56" s="42">
        <f t="shared" si="5"/>
        <v>0</v>
      </c>
      <c r="W56" s="42">
        <f t="shared" si="5"/>
        <v>0</v>
      </c>
      <c r="X56" s="42">
        <f t="shared" si="5"/>
        <v>0</v>
      </c>
      <c r="Y56" s="42" t="str">
        <f t="shared" si="5"/>
        <v/>
      </c>
      <c r="Z56" s="42" t="s">
        <v>6</v>
      </c>
      <c r="AA56" s="42" t="s">
        <v>6</v>
      </c>
      <c r="AB56" s="42" t="s">
        <v>6</v>
      </c>
    </row>
    <row r="57" spans="1:28" x14ac:dyDescent="0.25">
      <c r="A57" s="1" t="s">
        <v>45</v>
      </c>
      <c r="B57" s="42" t="s">
        <v>6</v>
      </c>
      <c r="C57" s="42" t="s">
        <v>6</v>
      </c>
      <c r="D57" s="42" t="s">
        <v>6</v>
      </c>
      <c r="E57" s="42"/>
      <c r="F57" s="42" t="s">
        <v>6</v>
      </c>
      <c r="G57" s="42" t="s">
        <v>6</v>
      </c>
      <c r="H57" s="42" t="s">
        <v>6</v>
      </c>
      <c r="I57" s="42"/>
      <c r="J57" s="42" t="s">
        <v>6</v>
      </c>
      <c r="K57" s="42" t="s">
        <v>6</v>
      </c>
      <c r="L57" s="42" t="s">
        <v>6</v>
      </c>
      <c r="M57" s="42"/>
      <c r="N57" s="42" t="s">
        <v>6</v>
      </c>
      <c r="O57" s="42" t="s">
        <v>6</v>
      </c>
      <c r="P57" s="42" t="s">
        <v>6</v>
      </c>
      <c r="Q57" s="42"/>
      <c r="R57" s="42" t="s">
        <v>6</v>
      </c>
      <c r="S57" s="42" t="s">
        <v>6</v>
      </c>
      <c r="T57" s="42" t="s">
        <v>6</v>
      </c>
      <c r="U57" s="42"/>
      <c r="V57" s="42" t="s">
        <v>6</v>
      </c>
      <c r="W57" s="42" t="s">
        <v>6</v>
      </c>
      <c r="X57" s="42" t="s">
        <v>6</v>
      </c>
      <c r="Y57" s="42"/>
      <c r="Z57" s="42" t="s">
        <v>6</v>
      </c>
      <c r="AA57" s="42" t="s">
        <v>6</v>
      </c>
      <c r="AB57" s="42" t="s">
        <v>6</v>
      </c>
    </row>
    <row r="58" spans="1:28" x14ac:dyDescent="0.25">
      <c r="A58" s="1" t="s">
        <v>46</v>
      </c>
      <c r="B58" s="42">
        <f t="shared" ref="B58:K60" si="6">IFERROR(B18/AF18*100,"")</f>
        <v>0</v>
      </c>
      <c r="C58" s="42">
        <f t="shared" si="6"/>
        <v>0</v>
      </c>
      <c r="D58" s="42">
        <f t="shared" si="6"/>
        <v>0</v>
      </c>
      <c r="E58" s="42" t="str">
        <f t="shared" si="6"/>
        <v/>
      </c>
      <c r="F58" s="42">
        <f t="shared" si="6"/>
        <v>0</v>
      </c>
      <c r="G58" s="42">
        <f t="shared" si="6"/>
        <v>0</v>
      </c>
      <c r="H58" s="42">
        <f t="shared" si="6"/>
        <v>0</v>
      </c>
      <c r="I58" s="42" t="str">
        <f t="shared" si="6"/>
        <v/>
      </c>
      <c r="J58" s="42">
        <f t="shared" si="6"/>
        <v>0</v>
      </c>
      <c r="K58" s="42">
        <f t="shared" si="6"/>
        <v>0</v>
      </c>
      <c r="L58" s="42">
        <f t="shared" ref="L58:U60" si="7">IFERROR(L18/AP18*100,"")</f>
        <v>0</v>
      </c>
      <c r="M58" s="42" t="str">
        <f t="shared" si="7"/>
        <v/>
      </c>
      <c r="N58" s="42">
        <f t="shared" si="7"/>
        <v>0</v>
      </c>
      <c r="O58" s="42">
        <f t="shared" si="7"/>
        <v>0</v>
      </c>
      <c r="P58" s="42">
        <f t="shared" si="7"/>
        <v>0</v>
      </c>
      <c r="Q58" s="42" t="str">
        <f t="shared" si="7"/>
        <v/>
      </c>
      <c r="R58" s="42">
        <f t="shared" si="7"/>
        <v>0</v>
      </c>
      <c r="S58" s="42">
        <f t="shared" si="7"/>
        <v>0</v>
      </c>
      <c r="T58" s="42">
        <f t="shared" si="7"/>
        <v>0</v>
      </c>
      <c r="U58" s="42" t="str">
        <f t="shared" si="7"/>
        <v/>
      </c>
      <c r="V58" s="42">
        <f t="shared" ref="V58:Y60" si="8">IFERROR(V18/AZ18*100,"")</f>
        <v>0</v>
      </c>
      <c r="W58" s="42">
        <f t="shared" si="8"/>
        <v>0</v>
      </c>
      <c r="X58" s="42">
        <f t="shared" si="8"/>
        <v>0</v>
      </c>
      <c r="Y58" s="42" t="str">
        <f t="shared" si="8"/>
        <v/>
      </c>
      <c r="Z58" s="42" t="s">
        <v>6</v>
      </c>
      <c r="AA58" s="42" t="s">
        <v>6</v>
      </c>
      <c r="AB58" s="42" t="s">
        <v>6</v>
      </c>
    </row>
    <row r="59" spans="1:28" x14ac:dyDescent="0.25">
      <c r="A59" s="1" t="s">
        <v>47</v>
      </c>
      <c r="B59" s="42">
        <f t="shared" si="6"/>
        <v>0.31948881789137379</v>
      </c>
      <c r="C59" s="42">
        <f t="shared" si="6"/>
        <v>0.67114093959731547</v>
      </c>
      <c r="D59" s="42">
        <f t="shared" si="6"/>
        <v>0</v>
      </c>
      <c r="E59" s="42" t="str">
        <f t="shared" si="6"/>
        <v/>
      </c>
      <c r="F59" s="42">
        <f t="shared" si="6"/>
        <v>0</v>
      </c>
      <c r="G59" s="42">
        <f t="shared" si="6"/>
        <v>0</v>
      </c>
      <c r="H59" s="42">
        <f t="shared" si="6"/>
        <v>0</v>
      </c>
      <c r="I59" s="42" t="str">
        <f t="shared" si="6"/>
        <v/>
      </c>
      <c r="J59" s="42">
        <f t="shared" si="6"/>
        <v>1.3698630136986301</v>
      </c>
      <c r="K59" s="42">
        <f t="shared" si="6"/>
        <v>2.7027027027027026</v>
      </c>
      <c r="L59" s="42">
        <f t="shared" si="7"/>
        <v>0</v>
      </c>
      <c r="M59" s="42" t="str">
        <f t="shared" si="7"/>
        <v/>
      </c>
      <c r="N59" s="42">
        <f t="shared" si="7"/>
        <v>0</v>
      </c>
      <c r="O59" s="42">
        <f t="shared" si="7"/>
        <v>0</v>
      </c>
      <c r="P59" s="42">
        <f t="shared" si="7"/>
        <v>0</v>
      </c>
      <c r="Q59" s="42" t="str">
        <f t="shared" si="7"/>
        <v/>
      </c>
      <c r="R59" s="42">
        <f t="shared" si="7"/>
        <v>0</v>
      </c>
      <c r="S59" s="42">
        <f t="shared" si="7"/>
        <v>0</v>
      </c>
      <c r="T59" s="42">
        <f t="shared" si="7"/>
        <v>0</v>
      </c>
      <c r="U59" s="42" t="str">
        <f t="shared" si="7"/>
        <v/>
      </c>
      <c r="V59" s="42">
        <f t="shared" si="8"/>
        <v>0</v>
      </c>
      <c r="W59" s="42">
        <f t="shared" si="8"/>
        <v>0</v>
      </c>
      <c r="X59" s="42">
        <f t="shared" si="8"/>
        <v>0</v>
      </c>
      <c r="Y59" s="42" t="str">
        <f t="shared" si="8"/>
        <v/>
      </c>
      <c r="Z59" s="42" t="s">
        <v>6</v>
      </c>
      <c r="AA59" s="42" t="s">
        <v>6</v>
      </c>
      <c r="AB59" s="42" t="s">
        <v>6</v>
      </c>
    </row>
    <row r="60" spans="1:28" x14ac:dyDescent="0.25">
      <c r="A60" s="1" t="s">
        <v>48</v>
      </c>
      <c r="B60" s="42">
        <f t="shared" si="6"/>
        <v>0.45766590389016021</v>
      </c>
      <c r="C60" s="42">
        <f t="shared" si="6"/>
        <v>0.46511627906976744</v>
      </c>
      <c r="D60" s="42">
        <f t="shared" si="6"/>
        <v>0.45045045045045046</v>
      </c>
      <c r="E60" s="42" t="str">
        <f t="shared" si="6"/>
        <v/>
      </c>
      <c r="F60" s="42">
        <f t="shared" si="6"/>
        <v>0</v>
      </c>
      <c r="G60" s="42">
        <f t="shared" si="6"/>
        <v>0</v>
      </c>
      <c r="H60" s="42">
        <f t="shared" si="6"/>
        <v>0</v>
      </c>
      <c r="I60" s="42" t="str">
        <f t="shared" si="6"/>
        <v/>
      </c>
      <c r="J60" s="42">
        <f t="shared" si="6"/>
        <v>0.97087378640776689</v>
      </c>
      <c r="K60" s="42">
        <f t="shared" si="6"/>
        <v>0</v>
      </c>
      <c r="L60" s="42">
        <f t="shared" si="7"/>
        <v>2</v>
      </c>
      <c r="M60" s="42" t="str">
        <f t="shared" si="7"/>
        <v/>
      </c>
      <c r="N60" s="42">
        <f t="shared" si="7"/>
        <v>1.2048192771084338</v>
      </c>
      <c r="O60" s="42">
        <f t="shared" si="7"/>
        <v>2.5641025641025639</v>
      </c>
      <c r="P60" s="42">
        <f t="shared" si="7"/>
        <v>0</v>
      </c>
      <c r="Q60" s="42" t="str">
        <f t="shared" si="7"/>
        <v/>
      </c>
      <c r="R60" s="42">
        <f t="shared" si="7"/>
        <v>0</v>
      </c>
      <c r="S60" s="42">
        <f t="shared" si="7"/>
        <v>0</v>
      </c>
      <c r="T60" s="42">
        <f t="shared" si="7"/>
        <v>0</v>
      </c>
      <c r="U60" s="42" t="str">
        <f t="shared" si="7"/>
        <v/>
      </c>
      <c r="V60" s="42">
        <f t="shared" si="8"/>
        <v>0</v>
      </c>
      <c r="W60" s="42">
        <f t="shared" si="8"/>
        <v>0</v>
      </c>
      <c r="X60" s="42">
        <f t="shared" si="8"/>
        <v>0</v>
      </c>
      <c r="Y60" s="42" t="str">
        <f t="shared" si="8"/>
        <v/>
      </c>
      <c r="Z60" s="42" t="s">
        <v>6</v>
      </c>
      <c r="AA60" s="42" t="s">
        <v>6</v>
      </c>
      <c r="AB60" s="42" t="s">
        <v>6</v>
      </c>
    </row>
    <row r="61" spans="1:28" x14ac:dyDescent="0.25">
      <c r="A61" s="1" t="s">
        <v>49</v>
      </c>
      <c r="B61" s="42" t="s">
        <v>6</v>
      </c>
      <c r="C61" s="42" t="s">
        <v>6</v>
      </c>
      <c r="D61" s="42" t="s">
        <v>6</v>
      </c>
      <c r="E61" s="42"/>
      <c r="F61" s="42" t="s">
        <v>6</v>
      </c>
      <c r="G61" s="42" t="s">
        <v>6</v>
      </c>
      <c r="H61" s="42" t="s">
        <v>6</v>
      </c>
      <c r="I61" s="42"/>
      <c r="J61" s="42" t="s">
        <v>6</v>
      </c>
      <c r="K61" s="42" t="s">
        <v>6</v>
      </c>
      <c r="L61" s="42" t="s">
        <v>6</v>
      </c>
      <c r="M61" s="42"/>
      <c r="N61" s="42" t="s">
        <v>6</v>
      </c>
      <c r="O61" s="42" t="s">
        <v>6</v>
      </c>
      <c r="P61" s="42" t="s">
        <v>6</v>
      </c>
      <c r="Q61" s="42"/>
      <c r="R61" s="42" t="s">
        <v>6</v>
      </c>
      <c r="S61" s="42" t="s">
        <v>6</v>
      </c>
      <c r="T61" s="42" t="s">
        <v>6</v>
      </c>
      <c r="U61" s="42"/>
      <c r="V61" s="42" t="s">
        <v>6</v>
      </c>
      <c r="W61" s="42" t="s">
        <v>6</v>
      </c>
      <c r="X61" s="42" t="s">
        <v>6</v>
      </c>
      <c r="Y61" s="42"/>
      <c r="Z61" s="42" t="s">
        <v>6</v>
      </c>
      <c r="AA61" s="42" t="s">
        <v>6</v>
      </c>
      <c r="AB61" s="42" t="s">
        <v>6</v>
      </c>
    </row>
    <row r="62" spans="1:28" x14ac:dyDescent="0.25">
      <c r="A62" s="48" t="s">
        <v>50</v>
      </c>
      <c r="B62" s="42">
        <f t="shared" ref="B62:AB62" si="9">IFERROR(B22/AF22*100,"")</f>
        <v>2.4281328495674015</v>
      </c>
      <c r="C62" s="42">
        <f t="shared" si="9"/>
        <v>3.7234042553191489</v>
      </c>
      <c r="D62" s="42">
        <f t="shared" si="9"/>
        <v>0.66006600660066006</v>
      </c>
      <c r="E62" s="42" t="str">
        <f t="shared" si="9"/>
        <v/>
      </c>
      <c r="F62" s="42">
        <f t="shared" si="9"/>
        <v>3.1847133757961785</v>
      </c>
      <c r="G62" s="42">
        <f t="shared" si="9"/>
        <v>5.3003533568904597</v>
      </c>
      <c r="H62" s="42">
        <f t="shared" si="9"/>
        <v>0</v>
      </c>
      <c r="I62" s="42" t="str">
        <f t="shared" si="9"/>
        <v/>
      </c>
      <c r="J62" s="42">
        <f t="shared" si="9"/>
        <v>1.8789144050104383</v>
      </c>
      <c r="K62" s="42">
        <f t="shared" si="9"/>
        <v>3.1468531468531471</v>
      </c>
      <c r="L62" s="42">
        <f t="shared" si="9"/>
        <v>0</v>
      </c>
      <c r="M62" s="42" t="str">
        <f t="shared" si="9"/>
        <v/>
      </c>
      <c r="N62" s="42">
        <f t="shared" si="9"/>
        <v>0</v>
      </c>
      <c r="O62" s="42">
        <f t="shared" si="9"/>
        <v>0</v>
      </c>
      <c r="P62" s="42">
        <f t="shared" si="9"/>
        <v>0</v>
      </c>
      <c r="Q62" s="42" t="str">
        <f t="shared" si="9"/>
        <v/>
      </c>
      <c r="R62" s="42">
        <f t="shared" si="9"/>
        <v>4.9060542797494788</v>
      </c>
      <c r="S62" s="42">
        <f t="shared" si="9"/>
        <v>6.666666666666667</v>
      </c>
      <c r="T62" s="42">
        <f t="shared" si="9"/>
        <v>2.3195876288659796</v>
      </c>
      <c r="U62" s="42" t="str">
        <f t="shared" si="9"/>
        <v/>
      </c>
      <c r="V62" s="42">
        <f t="shared" si="9"/>
        <v>1.824817518248175</v>
      </c>
      <c r="W62" s="42">
        <f t="shared" si="9"/>
        <v>3.0237580993520519</v>
      </c>
      <c r="X62" s="42">
        <f t="shared" si="9"/>
        <v>0.2785515320334262</v>
      </c>
      <c r="Y62" s="42" t="str">
        <f t="shared" si="9"/>
        <v/>
      </c>
      <c r="Z62" s="42">
        <f t="shared" si="9"/>
        <v>0.2288329519450801</v>
      </c>
      <c r="AA62" s="42">
        <f t="shared" si="9"/>
        <v>0.43478260869565216</v>
      </c>
      <c r="AB62" s="42">
        <f t="shared" si="9"/>
        <v>0</v>
      </c>
    </row>
    <row r="63" spans="1:28" x14ac:dyDescent="0.25">
      <c r="A63" s="1" t="s">
        <v>51</v>
      </c>
      <c r="B63" s="42" t="s">
        <v>6</v>
      </c>
      <c r="C63" s="42" t="s">
        <v>6</v>
      </c>
      <c r="D63" s="42" t="s">
        <v>6</v>
      </c>
      <c r="E63" s="42"/>
      <c r="F63" s="42" t="s">
        <v>6</v>
      </c>
      <c r="G63" s="42" t="s">
        <v>6</v>
      </c>
      <c r="H63" s="42" t="s">
        <v>6</v>
      </c>
      <c r="I63" s="42"/>
      <c r="J63" s="42" t="s">
        <v>6</v>
      </c>
      <c r="K63" s="42" t="s">
        <v>6</v>
      </c>
      <c r="L63" s="42" t="s">
        <v>6</v>
      </c>
      <c r="M63" s="42"/>
      <c r="N63" s="42" t="s">
        <v>6</v>
      </c>
      <c r="O63" s="42" t="s">
        <v>6</v>
      </c>
      <c r="P63" s="42" t="s">
        <v>6</v>
      </c>
      <c r="Q63" s="42"/>
      <c r="R63" s="42" t="s">
        <v>6</v>
      </c>
      <c r="S63" s="42" t="s">
        <v>6</v>
      </c>
      <c r="T63" s="42" t="s">
        <v>6</v>
      </c>
      <c r="U63" s="42"/>
      <c r="V63" s="42" t="s">
        <v>6</v>
      </c>
      <c r="W63" s="42" t="s">
        <v>6</v>
      </c>
      <c r="X63" s="42" t="s">
        <v>6</v>
      </c>
      <c r="Y63" s="42"/>
      <c r="Z63" s="42" t="s">
        <v>6</v>
      </c>
      <c r="AA63" s="42" t="s">
        <v>6</v>
      </c>
      <c r="AB63" s="42" t="s">
        <v>6</v>
      </c>
    </row>
    <row r="64" spans="1:28" x14ac:dyDescent="0.25">
      <c r="A64" s="1" t="s">
        <v>52</v>
      </c>
      <c r="B64" s="42">
        <f t="shared" ref="B64:Y64" si="10">IFERROR(B24/AF24*100,"")</f>
        <v>0</v>
      </c>
      <c r="C64" s="42">
        <f t="shared" si="10"/>
        <v>0</v>
      </c>
      <c r="D64" s="42">
        <f t="shared" si="10"/>
        <v>0</v>
      </c>
      <c r="E64" s="42" t="str">
        <f t="shared" si="10"/>
        <v/>
      </c>
      <c r="F64" s="42">
        <f t="shared" si="10"/>
        <v>0</v>
      </c>
      <c r="G64" s="42">
        <f t="shared" si="10"/>
        <v>0</v>
      </c>
      <c r="H64" s="42">
        <f t="shared" si="10"/>
        <v>0</v>
      </c>
      <c r="I64" s="42" t="str">
        <f t="shared" si="10"/>
        <v/>
      </c>
      <c r="J64" s="42">
        <f t="shared" si="10"/>
        <v>0</v>
      </c>
      <c r="K64" s="42">
        <f t="shared" si="10"/>
        <v>0</v>
      </c>
      <c r="L64" s="42">
        <f t="shared" si="10"/>
        <v>0</v>
      </c>
      <c r="M64" s="42" t="str">
        <f t="shared" si="10"/>
        <v/>
      </c>
      <c r="N64" s="42">
        <f t="shared" si="10"/>
        <v>0</v>
      </c>
      <c r="O64" s="42">
        <f t="shared" si="10"/>
        <v>0</v>
      </c>
      <c r="P64" s="42">
        <f t="shared" si="10"/>
        <v>0</v>
      </c>
      <c r="Q64" s="42" t="str">
        <f t="shared" si="10"/>
        <v/>
      </c>
      <c r="R64" s="42">
        <f t="shared" si="10"/>
        <v>0</v>
      </c>
      <c r="S64" s="42">
        <f t="shared" si="10"/>
        <v>0</v>
      </c>
      <c r="T64" s="42">
        <f t="shared" si="10"/>
        <v>0</v>
      </c>
      <c r="U64" s="42" t="str">
        <f t="shared" si="10"/>
        <v/>
      </c>
      <c r="V64" s="42">
        <f t="shared" si="10"/>
        <v>0</v>
      </c>
      <c r="W64" s="42">
        <f t="shared" si="10"/>
        <v>0</v>
      </c>
      <c r="X64" s="42">
        <f t="shared" si="10"/>
        <v>0</v>
      </c>
      <c r="Y64" s="42" t="str">
        <f t="shared" si="10"/>
        <v/>
      </c>
      <c r="Z64" s="42" t="s">
        <v>6</v>
      </c>
      <c r="AA64" s="42" t="s">
        <v>6</v>
      </c>
      <c r="AB64" s="42" t="s">
        <v>6</v>
      </c>
    </row>
    <row r="65" spans="1:28" x14ac:dyDescent="0.25">
      <c r="A65" s="1" t="s">
        <v>53</v>
      </c>
      <c r="B65" s="42" t="s">
        <v>6</v>
      </c>
      <c r="C65" s="42" t="s">
        <v>6</v>
      </c>
      <c r="D65" s="42" t="s">
        <v>6</v>
      </c>
      <c r="E65" s="42"/>
      <c r="F65" s="42" t="s">
        <v>6</v>
      </c>
      <c r="G65" s="42" t="s">
        <v>6</v>
      </c>
      <c r="H65" s="42" t="s">
        <v>6</v>
      </c>
      <c r="I65" s="42"/>
      <c r="J65" s="42" t="s">
        <v>6</v>
      </c>
      <c r="K65" s="42" t="s">
        <v>6</v>
      </c>
      <c r="L65" s="42" t="s">
        <v>6</v>
      </c>
      <c r="M65" s="42"/>
      <c r="N65" s="42" t="s">
        <v>6</v>
      </c>
      <c r="O65" s="42" t="s">
        <v>6</v>
      </c>
      <c r="P65" s="42" t="s">
        <v>6</v>
      </c>
      <c r="Q65" s="42"/>
      <c r="R65" s="42" t="s">
        <v>6</v>
      </c>
      <c r="S65" s="42" t="s">
        <v>6</v>
      </c>
      <c r="T65" s="42" t="s">
        <v>6</v>
      </c>
      <c r="U65" s="42"/>
      <c r="V65" s="42" t="s">
        <v>6</v>
      </c>
      <c r="W65" s="42" t="s">
        <v>6</v>
      </c>
      <c r="X65" s="42" t="s">
        <v>6</v>
      </c>
      <c r="Y65" s="42"/>
      <c r="Z65" s="42" t="s">
        <v>6</v>
      </c>
      <c r="AA65" s="42" t="s">
        <v>6</v>
      </c>
      <c r="AB65" s="42" t="s">
        <v>6</v>
      </c>
    </row>
    <row r="66" spans="1:28" x14ac:dyDescent="0.25">
      <c r="A66" s="1" t="s">
        <v>54</v>
      </c>
      <c r="B66" s="42" t="s">
        <v>6</v>
      </c>
      <c r="C66" s="42" t="s">
        <v>6</v>
      </c>
      <c r="D66" s="42" t="s">
        <v>6</v>
      </c>
      <c r="E66" s="42"/>
      <c r="F66" s="42" t="s">
        <v>6</v>
      </c>
      <c r="G66" s="42" t="s">
        <v>6</v>
      </c>
      <c r="H66" s="42" t="s">
        <v>6</v>
      </c>
      <c r="I66" s="42"/>
      <c r="J66" s="42" t="s">
        <v>6</v>
      </c>
      <c r="K66" s="42" t="s">
        <v>6</v>
      </c>
      <c r="L66" s="42" t="s">
        <v>6</v>
      </c>
      <c r="M66" s="42"/>
      <c r="N66" s="42" t="s">
        <v>6</v>
      </c>
      <c r="O66" s="42" t="s">
        <v>6</v>
      </c>
      <c r="P66" s="42" t="s">
        <v>6</v>
      </c>
      <c r="Q66" s="42"/>
      <c r="R66" s="42" t="s">
        <v>6</v>
      </c>
      <c r="S66" s="42" t="s">
        <v>6</v>
      </c>
      <c r="T66" s="42" t="s">
        <v>6</v>
      </c>
      <c r="U66" s="42"/>
      <c r="V66" s="42" t="s">
        <v>6</v>
      </c>
      <c r="W66" s="42" t="s">
        <v>6</v>
      </c>
      <c r="X66" s="42" t="s">
        <v>6</v>
      </c>
      <c r="Y66" s="42"/>
      <c r="Z66" s="42" t="s">
        <v>6</v>
      </c>
      <c r="AA66" s="42" t="s">
        <v>6</v>
      </c>
      <c r="AB66" s="42" t="s">
        <v>6</v>
      </c>
    </row>
    <row r="67" spans="1:28" x14ac:dyDescent="0.25">
      <c r="A67" s="1" t="s">
        <v>55</v>
      </c>
      <c r="B67" s="42">
        <f t="shared" ref="B67:K68" si="11">IFERROR(B27/AF27*100,"")</f>
        <v>0</v>
      </c>
      <c r="C67" s="42">
        <f t="shared" si="11"/>
        <v>0</v>
      </c>
      <c r="D67" s="42">
        <f t="shared" si="11"/>
        <v>0</v>
      </c>
      <c r="E67" s="42" t="str">
        <f t="shared" si="11"/>
        <v/>
      </c>
      <c r="F67" s="42">
        <f t="shared" si="11"/>
        <v>0</v>
      </c>
      <c r="G67" s="42">
        <f t="shared" si="11"/>
        <v>0</v>
      </c>
      <c r="H67" s="42">
        <f t="shared" si="11"/>
        <v>0</v>
      </c>
      <c r="I67" s="42" t="str">
        <f t="shared" si="11"/>
        <v/>
      </c>
      <c r="J67" s="42">
        <f t="shared" si="11"/>
        <v>0</v>
      </c>
      <c r="K67" s="42">
        <f t="shared" si="11"/>
        <v>0</v>
      </c>
      <c r="L67" s="42">
        <f t="shared" ref="L67:U68" si="12">IFERROR(L27/AP27*100,"")</f>
        <v>0</v>
      </c>
      <c r="M67" s="42" t="str">
        <f t="shared" si="12"/>
        <v/>
      </c>
      <c r="N67" s="42">
        <f t="shared" si="12"/>
        <v>0</v>
      </c>
      <c r="O67" s="42">
        <f t="shared" si="12"/>
        <v>0</v>
      </c>
      <c r="P67" s="42">
        <f t="shared" si="12"/>
        <v>0</v>
      </c>
      <c r="Q67" s="42" t="str">
        <f t="shared" si="12"/>
        <v/>
      </c>
      <c r="R67" s="42">
        <f t="shared" si="12"/>
        <v>0</v>
      </c>
      <c r="S67" s="42">
        <f t="shared" si="12"/>
        <v>0</v>
      </c>
      <c r="T67" s="42">
        <f t="shared" si="12"/>
        <v>0</v>
      </c>
      <c r="U67" s="42" t="str">
        <f t="shared" si="12"/>
        <v/>
      </c>
      <c r="V67" s="42">
        <f t="shared" ref="V67:Y68" si="13">IFERROR(V27/AZ27*100,"")</f>
        <v>0</v>
      </c>
      <c r="W67" s="42">
        <f t="shared" si="13"/>
        <v>0</v>
      </c>
      <c r="X67" s="42">
        <f t="shared" si="13"/>
        <v>0</v>
      </c>
      <c r="Y67" s="42" t="str">
        <f t="shared" si="13"/>
        <v/>
      </c>
      <c r="Z67" s="42" t="s">
        <v>6</v>
      </c>
      <c r="AA67" s="42" t="s">
        <v>6</v>
      </c>
      <c r="AB67" s="42" t="s">
        <v>6</v>
      </c>
    </row>
    <row r="68" spans="1:28" x14ac:dyDescent="0.25">
      <c r="A68" s="1" t="s">
        <v>56</v>
      </c>
      <c r="B68" s="42">
        <f t="shared" si="11"/>
        <v>0</v>
      </c>
      <c r="C68" s="42">
        <f t="shared" si="11"/>
        <v>0</v>
      </c>
      <c r="D68" s="42">
        <f t="shared" si="11"/>
        <v>0</v>
      </c>
      <c r="E68" s="42" t="str">
        <f t="shared" si="11"/>
        <v/>
      </c>
      <c r="F68" s="42">
        <f t="shared" si="11"/>
        <v>0</v>
      </c>
      <c r="G68" s="42">
        <f t="shared" si="11"/>
        <v>0</v>
      </c>
      <c r="H68" s="42">
        <f t="shared" si="11"/>
        <v>0</v>
      </c>
      <c r="I68" s="42" t="str">
        <f t="shared" si="11"/>
        <v/>
      </c>
      <c r="J68" s="42">
        <f t="shared" si="11"/>
        <v>0</v>
      </c>
      <c r="K68" s="42">
        <f t="shared" si="11"/>
        <v>0</v>
      </c>
      <c r="L68" s="42">
        <f t="shared" si="12"/>
        <v>0</v>
      </c>
      <c r="M68" s="42" t="str">
        <f t="shared" si="12"/>
        <v/>
      </c>
      <c r="N68" s="42">
        <f t="shared" si="12"/>
        <v>0</v>
      </c>
      <c r="O68" s="42">
        <f t="shared" si="12"/>
        <v>0</v>
      </c>
      <c r="P68" s="42">
        <f t="shared" si="12"/>
        <v>0</v>
      </c>
      <c r="Q68" s="42" t="str">
        <f t="shared" si="12"/>
        <v/>
      </c>
      <c r="R68" s="42">
        <f t="shared" si="12"/>
        <v>0</v>
      </c>
      <c r="S68" s="42">
        <f t="shared" si="12"/>
        <v>0</v>
      </c>
      <c r="T68" s="42">
        <f t="shared" si="12"/>
        <v>0</v>
      </c>
      <c r="U68" s="42" t="str">
        <f t="shared" si="12"/>
        <v/>
      </c>
      <c r="V68" s="42">
        <f t="shared" si="13"/>
        <v>0</v>
      </c>
      <c r="W68" s="42">
        <f t="shared" si="13"/>
        <v>0</v>
      </c>
      <c r="X68" s="42">
        <f t="shared" si="13"/>
        <v>0</v>
      </c>
      <c r="Y68" s="42" t="str">
        <f t="shared" si="13"/>
        <v/>
      </c>
      <c r="Z68" s="42" t="s">
        <v>6</v>
      </c>
      <c r="AA68" s="42" t="s">
        <v>6</v>
      </c>
      <c r="AB68" s="42" t="s">
        <v>6</v>
      </c>
    </row>
    <row r="69" spans="1:28" x14ac:dyDescent="0.25">
      <c r="A69" s="1" t="s">
        <v>57</v>
      </c>
      <c r="B69" s="42" t="s">
        <v>6</v>
      </c>
      <c r="C69" s="42" t="s">
        <v>6</v>
      </c>
      <c r="D69" s="42" t="s">
        <v>6</v>
      </c>
      <c r="E69" s="42"/>
      <c r="F69" s="42" t="s">
        <v>6</v>
      </c>
      <c r="G69" s="42" t="s">
        <v>6</v>
      </c>
      <c r="H69" s="42" t="s">
        <v>6</v>
      </c>
      <c r="I69" s="42"/>
      <c r="J69" s="42" t="s">
        <v>6</v>
      </c>
      <c r="K69" s="42" t="s">
        <v>6</v>
      </c>
      <c r="L69" s="42" t="s">
        <v>6</v>
      </c>
      <c r="M69" s="42"/>
      <c r="N69" s="42" t="s">
        <v>6</v>
      </c>
      <c r="O69" s="42" t="s">
        <v>6</v>
      </c>
      <c r="P69" s="42" t="s">
        <v>6</v>
      </c>
      <c r="Q69" s="42"/>
      <c r="R69" s="42" t="s">
        <v>6</v>
      </c>
      <c r="S69" s="42" t="s">
        <v>6</v>
      </c>
      <c r="T69" s="42" t="s">
        <v>6</v>
      </c>
      <c r="U69" s="42"/>
      <c r="V69" s="42" t="s">
        <v>6</v>
      </c>
      <c r="W69" s="42" t="s">
        <v>6</v>
      </c>
      <c r="X69" s="42" t="s">
        <v>6</v>
      </c>
      <c r="Y69" s="42"/>
      <c r="Z69" s="42" t="s">
        <v>6</v>
      </c>
      <c r="AA69" s="42" t="s">
        <v>6</v>
      </c>
      <c r="AB69" s="42" t="s">
        <v>6</v>
      </c>
    </row>
    <row r="70" spans="1:28" x14ac:dyDescent="0.25">
      <c r="A70" s="1" t="s">
        <v>58</v>
      </c>
      <c r="B70" s="42" t="s">
        <v>6</v>
      </c>
      <c r="C70" s="42" t="s">
        <v>6</v>
      </c>
      <c r="D70" s="42" t="s">
        <v>6</v>
      </c>
      <c r="E70" s="42"/>
      <c r="F70" s="42" t="s">
        <v>6</v>
      </c>
      <c r="G70" s="42" t="s">
        <v>6</v>
      </c>
      <c r="H70" s="42" t="s">
        <v>6</v>
      </c>
      <c r="I70" s="42"/>
      <c r="J70" s="42" t="s">
        <v>6</v>
      </c>
      <c r="K70" s="42" t="s">
        <v>6</v>
      </c>
      <c r="L70" s="42" t="s">
        <v>6</v>
      </c>
      <c r="M70" s="42"/>
      <c r="N70" s="42" t="s">
        <v>6</v>
      </c>
      <c r="O70" s="42" t="s">
        <v>6</v>
      </c>
      <c r="P70" s="42" t="s">
        <v>6</v>
      </c>
      <c r="Q70" s="42"/>
      <c r="R70" s="42" t="s">
        <v>6</v>
      </c>
      <c r="S70" s="42" t="s">
        <v>6</v>
      </c>
      <c r="T70" s="42" t="s">
        <v>6</v>
      </c>
      <c r="U70" s="42"/>
      <c r="V70" s="42" t="s">
        <v>6</v>
      </c>
      <c r="W70" s="42" t="s">
        <v>6</v>
      </c>
      <c r="X70" s="42" t="s">
        <v>6</v>
      </c>
      <c r="Y70" s="42"/>
      <c r="Z70" s="42" t="s">
        <v>6</v>
      </c>
      <c r="AA70" s="42" t="s">
        <v>6</v>
      </c>
      <c r="AB70" s="42" t="s">
        <v>6</v>
      </c>
    </row>
    <row r="71" spans="1:28" x14ac:dyDescent="0.25">
      <c r="A71" s="1" t="s">
        <v>59</v>
      </c>
      <c r="B71" s="42" t="s">
        <v>6</v>
      </c>
      <c r="C71" s="42" t="s">
        <v>6</v>
      </c>
      <c r="D71" s="42" t="s">
        <v>6</v>
      </c>
      <c r="E71" s="42"/>
      <c r="F71" s="42" t="s">
        <v>6</v>
      </c>
      <c r="G71" s="42" t="s">
        <v>6</v>
      </c>
      <c r="H71" s="42" t="s">
        <v>6</v>
      </c>
      <c r="I71" s="42"/>
      <c r="J71" s="42" t="s">
        <v>6</v>
      </c>
      <c r="K71" s="42" t="s">
        <v>6</v>
      </c>
      <c r="L71" s="42" t="s">
        <v>6</v>
      </c>
      <c r="M71" s="42"/>
      <c r="N71" s="42" t="s">
        <v>6</v>
      </c>
      <c r="O71" s="42" t="s">
        <v>6</v>
      </c>
      <c r="P71" s="42" t="s">
        <v>6</v>
      </c>
      <c r="Q71" s="42"/>
      <c r="R71" s="42" t="s">
        <v>6</v>
      </c>
      <c r="S71" s="42" t="s">
        <v>6</v>
      </c>
      <c r="T71" s="42" t="s">
        <v>6</v>
      </c>
      <c r="U71" s="42"/>
      <c r="V71" s="42" t="s">
        <v>6</v>
      </c>
      <c r="W71" s="42" t="s">
        <v>6</v>
      </c>
      <c r="X71" s="42" t="s">
        <v>6</v>
      </c>
      <c r="Y71" s="42"/>
      <c r="Z71" s="42" t="s">
        <v>6</v>
      </c>
      <c r="AA71" s="42" t="s">
        <v>6</v>
      </c>
      <c r="AB71" s="42" t="s">
        <v>6</v>
      </c>
    </row>
    <row r="72" spans="1:28" x14ac:dyDescent="0.25">
      <c r="A72" s="1" t="s">
        <v>60</v>
      </c>
      <c r="B72" s="42" t="s">
        <v>6</v>
      </c>
      <c r="C72" s="42" t="s">
        <v>6</v>
      </c>
      <c r="D72" s="42" t="s">
        <v>6</v>
      </c>
      <c r="E72" s="42"/>
      <c r="F72" s="42" t="s">
        <v>6</v>
      </c>
      <c r="G72" s="42" t="s">
        <v>6</v>
      </c>
      <c r="H72" s="42" t="s">
        <v>6</v>
      </c>
      <c r="I72" s="42"/>
      <c r="J72" s="42" t="s">
        <v>6</v>
      </c>
      <c r="K72" s="42" t="s">
        <v>6</v>
      </c>
      <c r="L72" s="42" t="s">
        <v>6</v>
      </c>
      <c r="M72" s="42"/>
      <c r="N72" s="42" t="s">
        <v>6</v>
      </c>
      <c r="O72" s="42" t="s">
        <v>6</v>
      </c>
      <c r="P72" s="42" t="s">
        <v>6</v>
      </c>
      <c r="Q72" s="42"/>
      <c r="R72" s="42" t="s">
        <v>6</v>
      </c>
      <c r="S72" s="42" t="s">
        <v>6</v>
      </c>
      <c r="T72" s="42" t="s">
        <v>6</v>
      </c>
      <c r="U72" s="42"/>
      <c r="V72" s="42" t="s">
        <v>6</v>
      </c>
      <c r="W72" s="42" t="s">
        <v>6</v>
      </c>
      <c r="X72" s="42" t="s">
        <v>6</v>
      </c>
      <c r="Y72" s="42"/>
      <c r="Z72" s="42" t="s">
        <v>6</v>
      </c>
      <c r="AA72" s="42" t="s">
        <v>6</v>
      </c>
      <c r="AB72" s="42" t="s">
        <v>6</v>
      </c>
    </row>
    <row r="73" spans="1:28" x14ac:dyDescent="0.25">
      <c r="A73" s="1" t="s">
        <v>61</v>
      </c>
      <c r="B73" s="42" t="s">
        <v>6</v>
      </c>
      <c r="C73" s="42" t="s">
        <v>6</v>
      </c>
      <c r="D73" s="42" t="s">
        <v>6</v>
      </c>
      <c r="E73" s="42"/>
      <c r="F73" s="42" t="s">
        <v>6</v>
      </c>
      <c r="G73" s="42" t="s">
        <v>6</v>
      </c>
      <c r="H73" s="42" t="s">
        <v>6</v>
      </c>
      <c r="I73" s="42"/>
      <c r="J73" s="42" t="s">
        <v>6</v>
      </c>
      <c r="K73" s="42" t="s">
        <v>6</v>
      </c>
      <c r="L73" s="42" t="s">
        <v>6</v>
      </c>
      <c r="M73" s="42"/>
      <c r="N73" s="42" t="s">
        <v>6</v>
      </c>
      <c r="O73" s="42" t="s">
        <v>6</v>
      </c>
      <c r="P73" s="42" t="s">
        <v>6</v>
      </c>
      <c r="Q73" s="42"/>
      <c r="R73" s="42" t="s">
        <v>6</v>
      </c>
      <c r="S73" s="42" t="s">
        <v>6</v>
      </c>
      <c r="T73" s="42" t="s">
        <v>6</v>
      </c>
      <c r="U73" s="42"/>
      <c r="V73" s="42" t="s">
        <v>6</v>
      </c>
      <c r="W73" s="42" t="s">
        <v>6</v>
      </c>
      <c r="X73" s="42" t="s">
        <v>6</v>
      </c>
      <c r="Y73" s="42"/>
      <c r="Z73" s="42" t="s">
        <v>6</v>
      </c>
      <c r="AA73" s="42" t="s">
        <v>6</v>
      </c>
      <c r="AB73" s="42" t="s">
        <v>6</v>
      </c>
    </row>
    <row r="74" spans="1:28" x14ac:dyDescent="0.25">
      <c r="A74" s="1" t="s">
        <v>62</v>
      </c>
      <c r="B74" s="42" t="s">
        <v>6</v>
      </c>
      <c r="C74" s="42" t="s">
        <v>6</v>
      </c>
      <c r="D74" s="42" t="s">
        <v>6</v>
      </c>
      <c r="E74" s="42"/>
      <c r="F74" s="42" t="s">
        <v>6</v>
      </c>
      <c r="G74" s="42" t="s">
        <v>6</v>
      </c>
      <c r="H74" s="42" t="s">
        <v>6</v>
      </c>
      <c r="I74" s="42"/>
      <c r="J74" s="42" t="s">
        <v>6</v>
      </c>
      <c r="K74" s="42" t="s">
        <v>6</v>
      </c>
      <c r="L74" s="42" t="s">
        <v>6</v>
      </c>
      <c r="M74" s="42"/>
      <c r="N74" s="42" t="s">
        <v>6</v>
      </c>
      <c r="O74" s="42" t="s">
        <v>6</v>
      </c>
      <c r="P74" s="42" t="s">
        <v>6</v>
      </c>
      <c r="Q74" s="42"/>
      <c r="R74" s="42" t="s">
        <v>6</v>
      </c>
      <c r="S74" s="42" t="s">
        <v>6</v>
      </c>
      <c r="T74" s="42" t="s">
        <v>6</v>
      </c>
      <c r="U74" s="42"/>
      <c r="V74" s="42" t="s">
        <v>6</v>
      </c>
      <c r="W74" s="42" t="s">
        <v>6</v>
      </c>
      <c r="X74" s="42" t="s">
        <v>6</v>
      </c>
      <c r="Y74" s="42"/>
      <c r="Z74" s="42" t="s">
        <v>6</v>
      </c>
      <c r="AA74" s="42" t="s">
        <v>6</v>
      </c>
      <c r="AB74" s="42" t="s">
        <v>6</v>
      </c>
    </row>
    <row r="75" spans="1:28" x14ac:dyDescent="0.25">
      <c r="A75" s="1" t="s">
        <v>63</v>
      </c>
      <c r="B75" s="42" t="s">
        <v>6</v>
      </c>
      <c r="C75" s="42" t="s">
        <v>6</v>
      </c>
      <c r="D75" s="42" t="s">
        <v>6</v>
      </c>
      <c r="E75" s="42"/>
      <c r="F75" s="42" t="s">
        <v>6</v>
      </c>
      <c r="G75" s="42" t="s">
        <v>6</v>
      </c>
      <c r="H75" s="42" t="s">
        <v>6</v>
      </c>
      <c r="I75" s="42"/>
      <c r="J75" s="42" t="s">
        <v>6</v>
      </c>
      <c r="K75" s="42" t="s">
        <v>6</v>
      </c>
      <c r="L75" s="42" t="s">
        <v>6</v>
      </c>
      <c r="M75" s="42"/>
      <c r="N75" s="42" t="s">
        <v>6</v>
      </c>
      <c r="O75" s="42" t="s">
        <v>6</v>
      </c>
      <c r="P75" s="42" t="s">
        <v>6</v>
      </c>
      <c r="Q75" s="42"/>
      <c r="R75" s="42" t="s">
        <v>6</v>
      </c>
      <c r="S75" s="42" t="s">
        <v>6</v>
      </c>
      <c r="T75" s="42" t="s">
        <v>6</v>
      </c>
      <c r="U75" s="42"/>
      <c r="V75" s="42" t="s">
        <v>6</v>
      </c>
      <c r="W75" s="42" t="s">
        <v>6</v>
      </c>
      <c r="X75" s="42" t="s">
        <v>6</v>
      </c>
      <c r="Y75" s="42"/>
      <c r="Z75" s="42" t="s">
        <v>6</v>
      </c>
      <c r="AA75" s="42" t="s">
        <v>6</v>
      </c>
      <c r="AB75" s="42" t="s">
        <v>6</v>
      </c>
    </row>
    <row r="76" spans="1:28" x14ac:dyDescent="0.25">
      <c r="A76" s="1" t="s">
        <v>64</v>
      </c>
      <c r="B76" s="42" t="s">
        <v>6</v>
      </c>
      <c r="C76" s="42" t="s">
        <v>6</v>
      </c>
      <c r="D76" s="42" t="s">
        <v>6</v>
      </c>
      <c r="E76" s="42"/>
      <c r="F76" s="42" t="s">
        <v>6</v>
      </c>
      <c r="G76" s="42" t="s">
        <v>6</v>
      </c>
      <c r="H76" s="42" t="s">
        <v>6</v>
      </c>
      <c r="I76" s="42"/>
      <c r="J76" s="42" t="s">
        <v>6</v>
      </c>
      <c r="K76" s="42" t="s">
        <v>6</v>
      </c>
      <c r="L76" s="42" t="s">
        <v>6</v>
      </c>
      <c r="M76" s="42"/>
      <c r="N76" s="42" t="s">
        <v>6</v>
      </c>
      <c r="O76" s="42" t="s">
        <v>6</v>
      </c>
      <c r="P76" s="42" t="s">
        <v>6</v>
      </c>
      <c r="Q76" s="42"/>
      <c r="R76" s="42" t="s">
        <v>6</v>
      </c>
      <c r="S76" s="42" t="s">
        <v>6</v>
      </c>
      <c r="T76" s="42" t="s">
        <v>6</v>
      </c>
      <c r="U76" s="42"/>
      <c r="V76" s="42" t="s">
        <v>6</v>
      </c>
      <c r="W76" s="42" t="s">
        <v>6</v>
      </c>
      <c r="X76" s="42" t="s">
        <v>6</v>
      </c>
      <c r="Y76" s="42"/>
      <c r="Z76" s="42" t="s">
        <v>6</v>
      </c>
      <c r="AA76" s="42" t="s">
        <v>6</v>
      </c>
      <c r="AB76" s="42" t="s">
        <v>6</v>
      </c>
    </row>
    <row r="77" spans="1:28" ht="13.5" thickBot="1" x14ac:dyDescent="0.3">
      <c r="A77" s="15" t="s">
        <v>65</v>
      </c>
      <c r="B77" s="73" t="s">
        <v>6</v>
      </c>
      <c r="C77" s="73" t="s">
        <v>6</v>
      </c>
      <c r="D77" s="73" t="s">
        <v>6</v>
      </c>
      <c r="E77" s="73"/>
      <c r="F77" s="73" t="s">
        <v>6</v>
      </c>
      <c r="G77" s="73" t="s">
        <v>6</v>
      </c>
      <c r="H77" s="73" t="s">
        <v>6</v>
      </c>
      <c r="I77" s="73"/>
      <c r="J77" s="73" t="s">
        <v>6</v>
      </c>
      <c r="K77" s="73" t="s">
        <v>6</v>
      </c>
      <c r="L77" s="73" t="s">
        <v>6</v>
      </c>
      <c r="M77" s="73"/>
      <c r="N77" s="73" t="s">
        <v>6</v>
      </c>
      <c r="O77" s="73" t="s">
        <v>6</v>
      </c>
      <c r="P77" s="73" t="s">
        <v>6</v>
      </c>
      <c r="Q77" s="73"/>
      <c r="R77" s="73" t="s">
        <v>6</v>
      </c>
      <c r="S77" s="73" t="s">
        <v>6</v>
      </c>
      <c r="T77" s="73" t="s">
        <v>6</v>
      </c>
      <c r="U77" s="73"/>
      <c r="V77" s="73" t="s">
        <v>6</v>
      </c>
      <c r="W77" s="73" t="s">
        <v>6</v>
      </c>
      <c r="X77" s="73" t="s">
        <v>6</v>
      </c>
      <c r="Y77" s="73"/>
      <c r="Z77" s="73" t="s">
        <v>6</v>
      </c>
      <c r="AA77" s="73" t="s">
        <v>6</v>
      </c>
      <c r="AB77" s="73" t="s">
        <v>6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44:AB44"/>
    <mergeCell ref="A41:AB41"/>
    <mergeCell ref="R6:T6"/>
    <mergeCell ref="V6:X6"/>
    <mergeCell ref="Z6:AB6"/>
    <mergeCell ref="A1:AB1"/>
    <mergeCell ref="A2:AB2"/>
    <mergeCell ref="A3:AB3"/>
    <mergeCell ref="A4:AB4"/>
    <mergeCell ref="A5:AB5"/>
    <mergeCell ref="R46:T46"/>
    <mergeCell ref="V46:X46"/>
    <mergeCell ref="Z46:AB46"/>
    <mergeCell ref="A6:A7"/>
    <mergeCell ref="B6:D6"/>
    <mergeCell ref="F6:H6"/>
    <mergeCell ref="J6:L6"/>
    <mergeCell ref="N6:P6"/>
    <mergeCell ref="A46:A47"/>
    <mergeCell ref="B46:D46"/>
    <mergeCell ref="F46:H46"/>
    <mergeCell ref="J46:L46"/>
    <mergeCell ref="N46:P46"/>
    <mergeCell ref="A45:AB45"/>
    <mergeCell ref="A42:AB42"/>
    <mergeCell ref="A43:AB43"/>
  </mergeCells>
  <hyperlinks>
    <hyperlink ref="AC41" location="'CONTENIDO-INDICE'!D5" display="Indice"/>
    <hyperlink ref="AC1" location="'CONTENIDO-INDICE'!D5" display="Indice"/>
  </hyperlinks>
  <printOptions horizontalCentered="1"/>
  <pageMargins left="0.19685039370078741" right="0.19685039370078741" top="0.55118110236220474" bottom="0.31496062992125984" header="0.31496062992125984" footer="0.31496062992125984"/>
  <pageSetup scale="90" orientation="landscape" r:id="rId1"/>
  <rowBreaks count="1" manualBreakCount="1">
    <brk id="40" max="2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82"/>
  <sheetViews>
    <sheetView showGridLines="0" zoomScaleNormal="100" zoomScaleSheetLayoutView="90" workbookViewId="0">
      <selection activeCell="A3" sqref="A3:AB3"/>
    </sheetView>
  </sheetViews>
  <sheetFormatPr baseColWidth="10" defaultRowHeight="12.75" x14ac:dyDescent="0.2"/>
  <cols>
    <col min="1" max="1" width="15.7109375" style="2" customWidth="1"/>
    <col min="2" max="2" width="6.5703125" style="4" bestFit="1" customWidth="1"/>
    <col min="3" max="3" width="6.85546875" style="4" bestFit="1" customWidth="1"/>
    <col min="4" max="4" width="6.5703125" style="4" bestFit="1" customWidth="1"/>
    <col min="5" max="5" width="1.7109375" style="4" customWidth="1"/>
    <col min="6" max="6" width="6.5703125" style="4" bestFit="1" customWidth="1"/>
    <col min="7" max="7" width="6.85546875" style="4" bestFit="1" customWidth="1"/>
    <col min="8" max="8" width="5.28515625" style="4" bestFit="1" customWidth="1"/>
    <col min="9" max="9" width="1.7109375" style="4" customWidth="1"/>
    <col min="10" max="10" width="6.5703125" style="4" bestFit="1" customWidth="1"/>
    <col min="11" max="11" width="6.85546875" style="4" bestFit="1" customWidth="1"/>
    <col min="12" max="12" width="5.28515625" style="4" bestFit="1" customWidth="1"/>
    <col min="13" max="13" width="1.7109375" style="4" customWidth="1"/>
    <col min="14" max="14" width="6.5703125" style="4" bestFit="1" customWidth="1"/>
    <col min="15" max="15" width="6.85546875" style="4" bestFit="1" customWidth="1"/>
    <col min="16" max="16" width="5.28515625" style="4" bestFit="1" customWidth="1"/>
    <col min="17" max="17" width="1.7109375" style="4" customWidth="1"/>
    <col min="18" max="18" width="6.5703125" style="4" bestFit="1" customWidth="1"/>
    <col min="19" max="19" width="6.85546875" style="4" bestFit="1" customWidth="1"/>
    <col min="20" max="20" width="5.28515625" style="4" bestFit="1" customWidth="1"/>
    <col min="21" max="21" width="1.7109375" style="4" customWidth="1"/>
    <col min="22" max="22" width="5.140625" style="4" bestFit="1" customWidth="1"/>
    <col min="23" max="23" width="6.85546875" style="4" bestFit="1" customWidth="1"/>
    <col min="24" max="24" width="5.28515625" style="4" bestFit="1" customWidth="1"/>
    <col min="25" max="25" width="1.7109375" style="4" customWidth="1"/>
    <col min="26" max="26" width="4.7109375" style="4" bestFit="1" customWidth="1"/>
    <col min="27" max="27" width="6.85546875" style="4" bestFit="1" customWidth="1"/>
    <col min="28" max="28" width="5.28515625" style="4" bestFit="1" customWidth="1"/>
    <col min="29" max="29" width="11.42578125" style="12"/>
    <col min="30" max="32" width="11.42578125" style="1"/>
    <col min="33" max="33" width="13.140625" style="1" customWidth="1"/>
    <col min="34" max="34" width="6.140625" style="37" customWidth="1"/>
    <col min="35" max="36" width="6.140625" style="37" hidden="1" customWidth="1"/>
    <col min="37" max="56" width="5.28515625" style="37" hidden="1" customWidth="1"/>
    <col min="57" max="57" width="4.85546875" style="37" hidden="1" customWidth="1"/>
    <col min="58" max="60" width="5.28515625" style="37" hidden="1" customWidth="1"/>
    <col min="61" max="61" width="5.140625" style="37" hidden="1" customWidth="1"/>
    <col min="62" max="62" width="5.28515625" style="1" customWidth="1"/>
    <col min="63" max="63" width="4.42578125" style="1" customWidth="1"/>
    <col min="64" max="64" width="4.85546875" style="1" bestFit="1" customWidth="1"/>
    <col min="65" max="65" width="5.28515625" style="1" bestFit="1" customWidth="1"/>
    <col min="66" max="66" width="5.140625" style="1" bestFit="1" customWidth="1"/>
    <col min="67" max="67" width="5.28515625" style="1" bestFit="1" customWidth="1"/>
    <col min="68" max="69" width="5.7109375" style="1" bestFit="1" customWidth="1"/>
    <col min="70" max="70" width="5.140625" style="1" bestFit="1" customWidth="1"/>
    <col min="71" max="71" width="5.28515625" style="1" bestFit="1" customWidth="1"/>
    <col min="72" max="72" width="5.7109375" style="1" bestFit="1" customWidth="1"/>
    <col min="73" max="73" width="5.140625" style="1" customWidth="1"/>
    <col min="74" max="74" width="5.140625" style="1" bestFit="1" customWidth="1"/>
    <col min="75" max="75" width="5.28515625" style="1" bestFit="1" customWidth="1"/>
    <col min="76" max="76" width="5.7109375" style="1" bestFit="1" customWidth="1"/>
    <col min="77" max="77" width="5" style="1" customWidth="1"/>
    <col min="78" max="78" width="5.140625" style="1" bestFit="1" customWidth="1"/>
    <col min="79" max="79" width="5.28515625" style="1" bestFit="1" customWidth="1"/>
    <col min="80" max="80" width="5.7109375" style="1" bestFit="1" customWidth="1"/>
    <col min="81" max="81" width="5" style="1" customWidth="1"/>
    <col min="82" max="82" width="5.140625" style="1" bestFit="1" customWidth="1"/>
    <col min="83" max="83" width="5.28515625" style="1" bestFit="1" customWidth="1"/>
    <col min="84" max="84" width="5.7109375" style="1" bestFit="1" customWidth="1"/>
    <col min="85" max="85" width="5" style="1" customWidth="1"/>
    <col min="86" max="86" width="5.140625" style="1" bestFit="1" customWidth="1"/>
    <col min="87" max="87" width="5.28515625" style="1" bestFit="1" customWidth="1"/>
    <col min="88" max="88" width="5.7109375" style="1" bestFit="1" customWidth="1"/>
    <col min="89" max="90" width="5.140625" style="1" customWidth="1"/>
    <col min="91" max="91" width="5.42578125" style="1" customWidth="1"/>
    <col min="92" max="93" width="5" style="1" customWidth="1"/>
    <col min="94" max="94" width="5.28515625" style="1" customWidth="1"/>
    <col min="95" max="16384" width="11.42578125" style="1"/>
  </cols>
  <sheetData>
    <row r="1" spans="1:61" s="112" customFormat="1" ht="15.75" x14ac:dyDescent="0.25">
      <c r="A1" s="250" t="s">
        <v>287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59" t="s">
        <v>158</v>
      </c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</row>
    <row r="2" spans="1:61" s="112" customFormat="1" ht="15.75" x14ac:dyDescent="0.25">
      <c r="A2" s="240" t="s">
        <v>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118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</row>
    <row r="3" spans="1:61" s="112" customFormat="1" ht="15.75" x14ac:dyDescent="0.25">
      <c r="A3" s="250" t="s">
        <v>361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118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</row>
    <row r="4" spans="1:61" s="112" customFormat="1" ht="15.75" x14ac:dyDescent="0.25">
      <c r="A4" s="250" t="s">
        <v>78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118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</row>
    <row r="5" spans="1:61" s="112" customFormat="1" ht="16.5" thickBot="1" x14ac:dyDescent="0.3">
      <c r="A5" s="251" t="s">
        <v>205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118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</row>
    <row r="6" spans="1:61" ht="18" customHeight="1" x14ac:dyDescent="0.2">
      <c r="A6" s="236" t="s">
        <v>331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  <c r="AC6" s="188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27" customHeight="1" thickBot="1" x14ac:dyDescent="0.25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  <c r="AC7" s="188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x14ac:dyDescent="0.2">
      <c r="A8" s="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61" x14ac:dyDescent="0.2">
      <c r="A9" s="2" t="s">
        <v>9</v>
      </c>
      <c r="B9" s="65">
        <v>7150</v>
      </c>
      <c r="C9" s="65">
        <v>4117</v>
      </c>
      <c r="D9" s="65">
        <v>3033</v>
      </c>
      <c r="E9" s="65"/>
      <c r="F9" s="65">
        <v>1882</v>
      </c>
      <c r="G9" s="65">
        <v>1102</v>
      </c>
      <c r="H9" s="65">
        <v>780</v>
      </c>
      <c r="I9" s="65"/>
      <c r="J9" s="65">
        <v>1624</v>
      </c>
      <c r="K9" s="65">
        <v>918</v>
      </c>
      <c r="L9" s="65">
        <v>706</v>
      </c>
      <c r="M9" s="65"/>
      <c r="N9" s="65">
        <v>1384</v>
      </c>
      <c r="O9" s="65">
        <v>810</v>
      </c>
      <c r="P9" s="65">
        <v>574</v>
      </c>
      <c r="Q9" s="65"/>
      <c r="R9" s="65">
        <v>1357</v>
      </c>
      <c r="S9" s="65">
        <v>811</v>
      </c>
      <c r="T9" s="65">
        <v>546</v>
      </c>
      <c r="U9" s="65"/>
      <c r="V9" s="65">
        <v>831</v>
      </c>
      <c r="W9" s="65">
        <v>438</v>
      </c>
      <c r="X9" s="65">
        <v>393</v>
      </c>
      <c r="Y9" s="65"/>
      <c r="Z9" s="65">
        <v>72</v>
      </c>
      <c r="AA9" s="65">
        <v>38</v>
      </c>
      <c r="AB9" s="65">
        <v>34</v>
      </c>
      <c r="AC9" s="189"/>
    </row>
    <row r="10" spans="1:61" s="6" customFormat="1" x14ac:dyDescent="0.2">
      <c r="A10" s="6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12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x14ac:dyDescent="0.2">
      <c r="A11" s="67" t="s">
        <v>82</v>
      </c>
      <c r="B11" s="66">
        <v>1996</v>
      </c>
      <c r="C11" s="66">
        <v>1147</v>
      </c>
      <c r="D11" s="66">
        <v>849</v>
      </c>
      <c r="E11" s="66"/>
      <c r="F11" s="66">
        <v>554</v>
      </c>
      <c r="G11" s="66">
        <v>316</v>
      </c>
      <c r="H11" s="66">
        <v>238</v>
      </c>
      <c r="I11" s="66"/>
      <c r="J11" s="66">
        <v>481</v>
      </c>
      <c r="K11" s="66">
        <v>271</v>
      </c>
      <c r="L11" s="66">
        <v>210</v>
      </c>
      <c r="M11" s="66"/>
      <c r="N11" s="66">
        <v>370</v>
      </c>
      <c r="O11" s="66">
        <v>219</v>
      </c>
      <c r="P11" s="66">
        <v>151</v>
      </c>
      <c r="Q11" s="66"/>
      <c r="R11" s="66">
        <v>348</v>
      </c>
      <c r="S11" s="66">
        <v>210</v>
      </c>
      <c r="T11" s="66">
        <v>138</v>
      </c>
      <c r="U11" s="66"/>
      <c r="V11" s="66">
        <v>229</v>
      </c>
      <c r="W11" s="66">
        <v>123</v>
      </c>
      <c r="X11" s="66">
        <v>106</v>
      </c>
      <c r="Y11" s="66"/>
      <c r="Z11" s="66">
        <v>14</v>
      </c>
      <c r="AA11" s="66">
        <v>8</v>
      </c>
      <c r="AB11" s="66">
        <v>6</v>
      </c>
    </row>
    <row r="12" spans="1:61" x14ac:dyDescent="0.2">
      <c r="A12" s="64" t="s">
        <v>83</v>
      </c>
      <c r="B12" s="66">
        <v>1337</v>
      </c>
      <c r="C12" s="66">
        <v>752</v>
      </c>
      <c r="D12" s="66">
        <v>585</v>
      </c>
      <c r="E12" s="66"/>
      <c r="F12" s="66">
        <v>420</v>
      </c>
      <c r="G12" s="66">
        <v>232</v>
      </c>
      <c r="H12" s="66">
        <v>188</v>
      </c>
      <c r="I12" s="66"/>
      <c r="J12" s="66">
        <v>294</v>
      </c>
      <c r="K12" s="66">
        <v>170</v>
      </c>
      <c r="L12" s="66">
        <v>124</v>
      </c>
      <c r="M12" s="66"/>
      <c r="N12" s="66">
        <v>261</v>
      </c>
      <c r="O12" s="66">
        <v>161</v>
      </c>
      <c r="P12" s="66">
        <v>100</v>
      </c>
      <c r="Q12" s="66"/>
      <c r="R12" s="66">
        <v>234</v>
      </c>
      <c r="S12" s="66">
        <v>127</v>
      </c>
      <c r="T12" s="66">
        <v>107</v>
      </c>
      <c r="U12" s="66"/>
      <c r="V12" s="66">
        <v>119</v>
      </c>
      <c r="W12" s="66">
        <v>58</v>
      </c>
      <c r="X12" s="66">
        <v>61</v>
      </c>
      <c r="Y12" s="66"/>
      <c r="Z12" s="66">
        <v>9</v>
      </c>
      <c r="AA12" s="66">
        <v>4</v>
      </c>
      <c r="AB12" s="66">
        <v>5</v>
      </c>
    </row>
    <row r="13" spans="1:61" x14ac:dyDescent="0.2">
      <c r="A13" s="64" t="s">
        <v>84</v>
      </c>
      <c r="B13" s="66">
        <v>729</v>
      </c>
      <c r="C13" s="66">
        <v>440</v>
      </c>
      <c r="D13" s="66">
        <v>289</v>
      </c>
      <c r="E13" s="66"/>
      <c r="F13" s="66">
        <v>204</v>
      </c>
      <c r="G13" s="66">
        <v>120</v>
      </c>
      <c r="H13" s="66">
        <v>84</v>
      </c>
      <c r="I13" s="66"/>
      <c r="J13" s="66">
        <v>185</v>
      </c>
      <c r="K13" s="66">
        <v>109</v>
      </c>
      <c r="L13" s="66">
        <v>76</v>
      </c>
      <c r="M13" s="66"/>
      <c r="N13" s="66">
        <v>152</v>
      </c>
      <c r="O13" s="66">
        <v>77</v>
      </c>
      <c r="P13" s="66">
        <v>75</v>
      </c>
      <c r="Q13" s="66"/>
      <c r="R13" s="66">
        <v>128</v>
      </c>
      <c r="S13" s="66">
        <v>96</v>
      </c>
      <c r="T13" s="66">
        <v>32</v>
      </c>
      <c r="U13" s="66"/>
      <c r="V13" s="66">
        <v>51</v>
      </c>
      <c r="W13" s="66">
        <v>33</v>
      </c>
      <c r="X13" s="66">
        <v>18</v>
      </c>
      <c r="Y13" s="66"/>
      <c r="Z13" s="66">
        <v>9</v>
      </c>
      <c r="AA13" s="66">
        <v>5</v>
      </c>
      <c r="AB13" s="66">
        <v>4</v>
      </c>
    </row>
    <row r="14" spans="1:61" x14ac:dyDescent="0.2">
      <c r="A14" s="64" t="s">
        <v>85</v>
      </c>
      <c r="B14" s="66">
        <v>788</v>
      </c>
      <c r="C14" s="66">
        <v>432</v>
      </c>
      <c r="D14" s="66">
        <v>356</v>
      </c>
      <c r="E14" s="66"/>
      <c r="F14" s="66">
        <v>179</v>
      </c>
      <c r="G14" s="66">
        <v>117</v>
      </c>
      <c r="H14" s="66">
        <v>62</v>
      </c>
      <c r="I14" s="66"/>
      <c r="J14" s="66">
        <v>189</v>
      </c>
      <c r="K14" s="66">
        <v>82</v>
      </c>
      <c r="L14" s="66">
        <v>107</v>
      </c>
      <c r="M14" s="66"/>
      <c r="N14" s="66">
        <v>195</v>
      </c>
      <c r="O14" s="66">
        <v>112</v>
      </c>
      <c r="P14" s="66">
        <v>83</v>
      </c>
      <c r="Q14" s="66"/>
      <c r="R14" s="66">
        <v>140</v>
      </c>
      <c r="S14" s="66">
        <v>78</v>
      </c>
      <c r="T14" s="66">
        <v>62</v>
      </c>
      <c r="U14" s="66"/>
      <c r="V14" s="66">
        <v>84</v>
      </c>
      <c r="W14" s="66">
        <v>42</v>
      </c>
      <c r="X14" s="66">
        <v>42</v>
      </c>
      <c r="Y14" s="66"/>
      <c r="Z14" s="66">
        <v>1</v>
      </c>
      <c r="AA14" s="66">
        <v>1</v>
      </c>
      <c r="AB14" s="66">
        <v>0</v>
      </c>
    </row>
    <row r="15" spans="1:61" x14ac:dyDescent="0.2">
      <c r="A15" s="64" t="s">
        <v>86</v>
      </c>
      <c r="B15" s="66">
        <v>580</v>
      </c>
      <c r="C15" s="66">
        <v>323</v>
      </c>
      <c r="D15" s="66">
        <v>257</v>
      </c>
      <c r="E15" s="66"/>
      <c r="F15" s="66">
        <v>118</v>
      </c>
      <c r="G15" s="66">
        <v>68</v>
      </c>
      <c r="H15" s="66">
        <v>50</v>
      </c>
      <c r="I15" s="66"/>
      <c r="J15" s="66">
        <v>109</v>
      </c>
      <c r="K15" s="66">
        <v>63</v>
      </c>
      <c r="L15" s="66">
        <v>46</v>
      </c>
      <c r="M15" s="66"/>
      <c r="N15" s="66">
        <v>84</v>
      </c>
      <c r="O15" s="66">
        <v>42</v>
      </c>
      <c r="P15" s="66">
        <v>42</v>
      </c>
      <c r="Q15" s="66"/>
      <c r="R15" s="66">
        <v>135</v>
      </c>
      <c r="S15" s="66">
        <v>83</v>
      </c>
      <c r="T15" s="66">
        <v>52</v>
      </c>
      <c r="U15" s="66"/>
      <c r="V15" s="66">
        <v>111</v>
      </c>
      <c r="W15" s="66">
        <v>53</v>
      </c>
      <c r="X15" s="66">
        <v>58</v>
      </c>
      <c r="Y15" s="66"/>
      <c r="Z15" s="66">
        <v>23</v>
      </c>
      <c r="AA15" s="66">
        <v>14</v>
      </c>
      <c r="AB15" s="66">
        <v>9</v>
      </c>
    </row>
    <row r="16" spans="1:61" x14ac:dyDescent="0.2">
      <c r="A16" s="68" t="s">
        <v>87</v>
      </c>
      <c r="B16" s="66">
        <v>1148</v>
      </c>
      <c r="C16" s="66">
        <v>681</v>
      </c>
      <c r="D16" s="66">
        <v>467</v>
      </c>
      <c r="E16" s="66"/>
      <c r="F16" s="66">
        <v>266</v>
      </c>
      <c r="G16" s="66">
        <v>159</v>
      </c>
      <c r="H16" s="66">
        <v>107</v>
      </c>
      <c r="I16" s="66"/>
      <c r="J16" s="66">
        <v>250</v>
      </c>
      <c r="K16" s="66">
        <v>152</v>
      </c>
      <c r="L16" s="66">
        <v>98</v>
      </c>
      <c r="M16" s="66"/>
      <c r="N16" s="66">
        <v>208</v>
      </c>
      <c r="O16" s="66">
        <v>128</v>
      </c>
      <c r="P16" s="66">
        <v>80</v>
      </c>
      <c r="Q16" s="66"/>
      <c r="R16" s="66">
        <v>274</v>
      </c>
      <c r="S16" s="66">
        <v>161</v>
      </c>
      <c r="T16" s="66">
        <v>113</v>
      </c>
      <c r="U16" s="66"/>
      <c r="V16" s="66">
        <v>146</v>
      </c>
      <c r="W16" s="66">
        <v>79</v>
      </c>
      <c r="X16" s="66">
        <v>67</v>
      </c>
      <c r="Y16" s="66"/>
      <c r="Z16" s="66">
        <v>4</v>
      </c>
      <c r="AA16" s="66">
        <v>2</v>
      </c>
      <c r="AB16" s="66">
        <v>2</v>
      </c>
    </row>
    <row r="17" spans="1:61" x14ac:dyDescent="0.2">
      <c r="A17" s="64" t="s">
        <v>88</v>
      </c>
      <c r="B17" s="66">
        <v>572</v>
      </c>
      <c r="C17" s="66">
        <v>342</v>
      </c>
      <c r="D17" s="66">
        <v>230</v>
      </c>
      <c r="E17" s="66"/>
      <c r="F17" s="66">
        <v>141</v>
      </c>
      <c r="G17" s="66">
        <v>90</v>
      </c>
      <c r="H17" s="66">
        <v>51</v>
      </c>
      <c r="I17" s="66"/>
      <c r="J17" s="66">
        <v>116</v>
      </c>
      <c r="K17" s="66">
        <v>71</v>
      </c>
      <c r="L17" s="66">
        <v>45</v>
      </c>
      <c r="M17" s="66"/>
      <c r="N17" s="66">
        <v>114</v>
      </c>
      <c r="O17" s="66">
        <v>71</v>
      </c>
      <c r="P17" s="66">
        <v>43</v>
      </c>
      <c r="Q17" s="66"/>
      <c r="R17" s="66">
        <v>98</v>
      </c>
      <c r="S17" s="66">
        <v>56</v>
      </c>
      <c r="T17" s="66">
        <v>42</v>
      </c>
      <c r="U17" s="66"/>
      <c r="V17" s="66">
        <v>91</v>
      </c>
      <c r="W17" s="66">
        <v>50</v>
      </c>
      <c r="X17" s="66">
        <v>41</v>
      </c>
      <c r="Y17" s="66"/>
      <c r="Z17" s="66">
        <v>12</v>
      </c>
      <c r="AA17" s="66">
        <v>4</v>
      </c>
      <c r="AB17" s="66">
        <v>8</v>
      </c>
    </row>
    <row r="18" spans="1:61" x14ac:dyDescent="0.2">
      <c r="A18" s="64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61" x14ac:dyDescent="0.2">
      <c r="A19" s="2" t="s">
        <v>29</v>
      </c>
      <c r="B19" s="65">
        <v>5952</v>
      </c>
      <c r="C19" s="65">
        <v>3412</v>
      </c>
      <c r="D19" s="65">
        <v>2540</v>
      </c>
      <c r="E19" s="65"/>
      <c r="F19" s="65">
        <v>1581</v>
      </c>
      <c r="G19" s="65">
        <v>912</v>
      </c>
      <c r="H19" s="65">
        <v>669</v>
      </c>
      <c r="I19" s="65"/>
      <c r="J19" s="65">
        <v>1353</v>
      </c>
      <c r="K19" s="65">
        <v>764</v>
      </c>
      <c r="L19" s="65">
        <v>589</v>
      </c>
      <c r="M19" s="65"/>
      <c r="N19" s="65">
        <v>1150</v>
      </c>
      <c r="O19" s="65">
        <v>654</v>
      </c>
      <c r="P19" s="65">
        <v>496</v>
      </c>
      <c r="Q19" s="65"/>
      <c r="R19" s="65">
        <v>1108</v>
      </c>
      <c r="S19" s="65">
        <v>675</v>
      </c>
      <c r="T19" s="65">
        <v>433</v>
      </c>
      <c r="U19" s="65"/>
      <c r="V19" s="65">
        <v>712</v>
      </c>
      <c r="W19" s="65">
        <v>382</v>
      </c>
      <c r="X19" s="65">
        <v>330</v>
      </c>
      <c r="Y19" s="65"/>
      <c r="Z19" s="65">
        <v>48</v>
      </c>
      <c r="AA19" s="65">
        <v>25</v>
      </c>
      <c r="AB19" s="65">
        <v>23</v>
      </c>
    </row>
    <row r="20" spans="1:61" x14ac:dyDescent="0.2">
      <c r="A20" s="64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61" x14ac:dyDescent="0.2">
      <c r="A21" s="67" t="s">
        <v>82</v>
      </c>
      <c r="B21" s="69">
        <v>1851</v>
      </c>
      <c r="C21" s="69">
        <v>1058</v>
      </c>
      <c r="D21" s="69">
        <v>793</v>
      </c>
      <c r="E21" s="69"/>
      <c r="F21" s="69">
        <v>504</v>
      </c>
      <c r="G21" s="69">
        <v>287</v>
      </c>
      <c r="H21" s="69">
        <v>217</v>
      </c>
      <c r="I21" s="69"/>
      <c r="J21" s="69">
        <v>452</v>
      </c>
      <c r="K21" s="69">
        <v>252</v>
      </c>
      <c r="L21" s="69">
        <v>200</v>
      </c>
      <c r="M21" s="69"/>
      <c r="N21" s="69">
        <v>343</v>
      </c>
      <c r="O21" s="69">
        <v>199</v>
      </c>
      <c r="P21" s="69">
        <v>144</v>
      </c>
      <c r="Q21" s="69"/>
      <c r="R21" s="69">
        <v>321</v>
      </c>
      <c r="S21" s="69">
        <v>196</v>
      </c>
      <c r="T21" s="69">
        <v>125</v>
      </c>
      <c r="U21" s="69"/>
      <c r="V21" s="69">
        <v>220</v>
      </c>
      <c r="W21" s="69">
        <v>118</v>
      </c>
      <c r="X21" s="69">
        <v>102</v>
      </c>
      <c r="Y21" s="69"/>
      <c r="Z21" s="69">
        <v>11</v>
      </c>
      <c r="AA21" s="69">
        <v>6</v>
      </c>
      <c r="AB21" s="69">
        <v>5</v>
      </c>
    </row>
    <row r="22" spans="1:61" x14ac:dyDescent="0.2">
      <c r="A22" s="64" t="s">
        <v>83</v>
      </c>
      <c r="B22" s="69">
        <v>1073</v>
      </c>
      <c r="C22" s="69">
        <v>596</v>
      </c>
      <c r="D22" s="69">
        <v>477</v>
      </c>
      <c r="E22" s="69"/>
      <c r="F22" s="69">
        <v>350</v>
      </c>
      <c r="G22" s="69">
        <v>190</v>
      </c>
      <c r="H22" s="69">
        <v>160</v>
      </c>
      <c r="I22" s="69"/>
      <c r="J22" s="69">
        <v>225</v>
      </c>
      <c r="K22" s="69">
        <v>126</v>
      </c>
      <c r="L22" s="69">
        <v>99</v>
      </c>
      <c r="M22" s="69"/>
      <c r="N22" s="69">
        <v>198</v>
      </c>
      <c r="O22" s="69">
        <v>119</v>
      </c>
      <c r="P22" s="69">
        <v>79</v>
      </c>
      <c r="Q22" s="69"/>
      <c r="R22" s="69">
        <v>198</v>
      </c>
      <c r="S22" s="69">
        <v>108</v>
      </c>
      <c r="T22" s="69">
        <v>90</v>
      </c>
      <c r="U22" s="69"/>
      <c r="V22" s="69">
        <v>99</v>
      </c>
      <c r="W22" s="69">
        <v>51</v>
      </c>
      <c r="X22" s="69">
        <v>48</v>
      </c>
      <c r="Y22" s="69"/>
      <c r="Z22" s="69">
        <v>3</v>
      </c>
      <c r="AA22" s="69">
        <v>2</v>
      </c>
      <c r="AB22" s="69">
        <v>1</v>
      </c>
    </row>
    <row r="23" spans="1:61" x14ac:dyDescent="0.2">
      <c r="A23" s="64" t="s">
        <v>84</v>
      </c>
      <c r="B23" s="69">
        <v>703</v>
      </c>
      <c r="C23" s="69">
        <v>421</v>
      </c>
      <c r="D23" s="69">
        <v>282</v>
      </c>
      <c r="E23" s="69"/>
      <c r="F23" s="69">
        <v>190</v>
      </c>
      <c r="G23" s="69">
        <v>110</v>
      </c>
      <c r="H23" s="69">
        <v>80</v>
      </c>
      <c r="I23" s="69"/>
      <c r="J23" s="69">
        <v>180</v>
      </c>
      <c r="K23" s="69">
        <v>106</v>
      </c>
      <c r="L23" s="69">
        <v>74</v>
      </c>
      <c r="M23" s="69"/>
      <c r="N23" s="69">
        <v>147</v>
      </c>
      <c r="O23" s="69">
        <v>73</v>
      </c>
      <c r="P23" s="69">
        <v>74</v>
      </c>
      <c r="Q23" s="69"/>
      <c r="R23" s="69">
        <v>127</v>
      </c>
      <c r="S23" s="69">
        <v>95</v>
      </c>
      <c r="T23" s="69">
        <v>32</v>
      </c>
      <c r="U23" s="69"/>
      <c r="V23" s="69">
        <v>50</v>
      </c>
      <c r="W23" s="69">
        <v>32</v>
      </c>
      <c r="X23" s="69">
        <v>18</v>
      </c>
      <c r="Y23" s="69"/>
      <c r="Z23" s="69">
        <v>9</v>
      </c>
      <c r="AA23" s="69">
        <v>5</v>
      </c>
      <c r="AB23" s="69">
        <v>4</v>
      </c>
    </row>
    <row r="24" spans="1:61" x14ac:dyDescent="0.2">
      <c r="A24" s="64" t="s">
        <v>85</v>
      </c>
      <c r="B24" s="69">
        <v>510</v>
      </c>
      <c r="C24" s="69">
        <v>283</v>
      </c>
      <c r="D24" s="69">
        <v>227</v>
      </c>
      <c r="E24" s="69"/>
      <c r="F24" s="69">
        <v>138</v>
      </c>
      <c r="G24" s="69">
        <v>89</v>
      </c>
      <c r="H24" s="69">
        <v>49</v>
      </c>
      <c r="I24" s="69"/>
      <c r="J24" s="69">
        <v>121</v>
      </c>
      <c r="K24" s="69">
        <v>58</v>
      </c>
      <c r="L24" s="69">
        <v>63</v>
      </c>
      <c r="M24" s="69"/>
      <c r="N24" s="69">
        <v>134</v>
      </c>
      <c r="O24" s="69">
        <v>68</v>
      </c>
      <c r="P24" s="69">
        <v>66</v>
      </c>
      <c r="Q24" s="69"/>
      <c r="R24" s="69">
        <v>68</v>
      </c>
      <c r="S24" s="69">
        <v>46</v>
      </c>
      <c r="T24" s="69">
        <v>22</v>
      </c>
      <c r="U24" s="69"/>
      <c r="V24" s="69">
        <v>49</v>
      </c>
      <c r="W24" s="69">
        <v>22</v>
      </c>
      <c r="X24" s="69">
        <v>27</v>
      </c>
      <c r="Y24" s="69"/>
      <c r="Z24" s="69">
        <v>0</v>
      </c>
      <c r="AA24" s="69">
        <v>0</v>
      </c>
      <c r="AB24" s="69">
        <v>0</v>
      </c>
    </row>
    <row r="25" spans="1:61" x14ac:dyDescent="0.2">
      <c r="A25" s="64" t="s">
        <v>86</v>
      </c>
      <c r="B25" s="69">
        <v>528</v>
      </c>
      <c r="C25" s="69">
        <v>288</v>
      </c>
      <c r="D25" s="69">
        <v>240</v>
      </c>
      <c r="E25" s="69"/>
      <c r="F25" s="69">
        <v>109</v>
      </c>
      <c r="G25" s="69">
        <v>61</v>
      </c>
      <c r="H25" s="69">
        <v>48</v>
      </c>
      <c r="I25" s="69"/>
      <c r="J25" s="69">
        <v>102</v>
      </c>
      <c r="K25" s="69">
        <v>59</v>
      </c>
      <c r="L25" s="69">
        <v>43</v>
      </c>
      <c r="M25" s="69"/>
      <c r="N25" s="69">
        <v>74</v>
      </c>
      <c r="O25" s="69">
        <v>35</v>
      </c>
      <c r="P25" s="69">
        <v>39</v>
      </c>
      <c r="Q25" s="69"/>
      <c r="R25" s="69">
        <v>127</v>
      </c>
      <c r="S25" s="69">
        <v>77</v>
      </c>
      <c r="T25" s="69">
        <v>50</v>
      </c>
      <c r="U25" s="69"/>
      <c r="V25" s="69">
        <v>104</v>
      </c>
      <c r="W25" s="69">
        <v>50</v>
      </c>
      <c r="X25" s="69">
        <v>54</v>
      </c>
      <c r="Y25" s="69"/>
      <c r="Z25" s="69">
        <v>12</v>
      </c>
      <c r="AA25" s="69">
        <v>6</v>
      </c>
      <c r="AB25" s="69">
        <v>6</v>
      </c>
    </row>
    <row r="26" spans="1:61" x14ac:dyDescent="0.2">
      <c r="A26" s="68" t="s">
        <v>87</v>
      </c>
      <c r="B26" s="69">
        <v>809</v>
      </c>
      <c r="C26" s="69">
        <v>486</v>
      </c>
      <c r="D26" s="69">
        <v>323</v>
      </c>
      <c r="E26" s="69"/>
      <c r="F26" s="69">
        <v>190</v>
      </c>
      <c r="G26" s="69">
        <v>111</v>
      </c>
      <c r="H26" s="69">
        <v>79</v>
      </c>
      <c r="I26" s="69"/>
      <c r="J26" s="69">
        <v>178</v>
      </c>
      <c r="K26" s="69">
        <v>110</v>
      </c>
      <c r="L26" s="69">
        <v>68</v>
      </c>
      <c r="M26" s="69"/>
      <c r="N26" s="69">
        <v>155</v>
      </c>
      <c r="O26" s="69">
        <v>97</v>
      </c>
      <c r="P26" s="69">
        <v>58</v>
      </c>
      <c r="Q26" s="69"/>
      <c r="R26" s="69">
        <v>182</v>
      </c>
      <c r="S26" s="69">
        <v>106</v>
      </c>
      <c r="T26" s="69">
        <v>76</v>
      </c>
      <c r="U26" s="69"/>
      <c r="V26" s="69">
        <v>102</v>
      </c>
      <c r="W26" s="69">
        <v>60</v>
      </c>
      <c r="X26" s="69">
        <v>42</v>
      </c>
      <c r="Y26" s="69"/>
      <c r="Z26" s="69">
        <v>2</v>
      </c>
      <c r="AA26" s="69">
        <v>2</v>
      </c>
      <c r="AB26" s="69">
        <v>0</v>
      </c>
    </row>
    <row r="27" spans="1:61" x14ac:dyDescent="0.2">
      <c r="A27" s="64" t="s">
        <v>88</v>
      </c>
      <c r="B27" s="69">
        <v>478</v>
      </c>
      <c r="C27" s="69">
        <v>280</v>
      </c>
      <c r="D27" s="69">
        <v>198</v>
      </c>
      <c r="E27" s="69"/>
      <c r="F27" s="69">
        <v>100</v>
      </c>
      <c r="G27" s="69">
        <v>64</v>
      </c>
      <c r="H27" s="69">
        <v>36</v>
      </c>
      <c r="I27" s="69"/>
      <c r="J27" s="69">
        <v>95</v>
      </c>
      <c r="K27" s="69">
        <v>53</v>
      </c>
      <c r="L27" s="69">
        <v>42</v>
      </c>
      <c r="M27" s="69"/>
      <c r="N27" s="69">
        <v>99</v>
      </c>
      <c r="O27" s="69">
        <v>63</v>
      </c>
      <c r="P27" s="69">
        <v>36</v>
      </c>
      <c r="Q27" s="69"/>
      <c r="R27" s="69">
        <v>85</v>
      </c>
      <c r="S27" s="69">
        <v>47</v>
      </c>
      <c r="T27" s="69">
        <v>38</v>
      </c>
      <c r="U27" s="69"/>
      <c r="V27" s="69">
        <v>88</v>
      </c>
      <c r="W27" s="69">
        <v>49</v>
      </c>
      <c r="X27" s="69">
        <v>39</v>
      </c>
      <c r="Y27" s="69"/>
      <c r="Z27" s="69">
        <v>11</v>
      </c>
      <c r="AA27" s="69">
        <v>4</v>
      </c>
      <c r="AB27" s="69">
        <v>7</v>
      </c>
    </row>
    <row r="28" spans="1:61" x14ac:dyDescent="0.2">
      <c r="A28" s="64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61" s="6" customFormat="1" x14ac:dyDescent="0.2">
      <c r="A29" s="2" t="s">
        <v>30</v>
      </c>
      <c r="B29" s="65">
        <v>1198</v>
      </c>
      <c r="C29" s="65">
        <v>705</v>
      </c>
      <c r="D29" s="65">
        <v>493</v>
      </c>
      <c r="E29" s="65"/>
      <c r="F29" s="65">
        <v>301</v>
      </c>
      <c r="G29" s="65">
        <v>190</v>
      </c>
      <c r="H29" s="65">
        <v>111</v>
      </c>
      <c r="I29" s="65"/>
      <c r="J29" s="65">
        <v>271</v>
      </c>
      <c r="K29" s="65">
        <v>154</v>
      </c>
      <c r="L29" s="65">
        <v>117</v>
      </c>
      <c r="M29" s="65"/>
      <c r="N29" s="65">
        <v>234</v>
      </c>
      <c r="O29" s="65">
        <v>156</v>
      </c>
      <c r="P29" s="65">
        <v>78</v>
      </c>
      <c r="Q29" s="65"/>
      <c r="R29" s="65">
        <v>249</v>
      </c>
      <c r="S29" s="65">
        <v>136</v>
      </c>
      <c r="T29" s="65">
        <v>113</v>
      </c>
      <c r="U29" s="65"/>
      <c r="V29" s="65">
        <v>119</v>
      </c>
      <c r="W29" s="65">
        <v>56</v>
      </c>
      <c r="X29" s="65">
        <v>63</v>
      </c>
      <c r="Y29" s="65"/>
      <c r="Z29" s="65">
        <v>24</v>
      </c>
      <c r="AA29" s="65">
        <v>13</v>
      </c>
      <c r="AB29" s="65">
        <v>11</v>
      </c>
      <c r="AC29" s="189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</row>
    <row r="30" spans="1:61" x14ac:dyDescent="0.2">
      <c r="A30" s="64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61" x14ac:dyDescent="0.2">
      <c r="A31" s="67" t="s">
        <v>82</v>
      </c>
      <c r="B31" s="69">
        <v>145</v>
      </c>
      <c r="C31" s="69">
        <v>89</v>
      </c>
      <c r="D31" s="69">
        <v>56</v>
      </c>
      <c r="E31" s="69"/>
      <c r="F31" s="69">
        <v>50</v>
      </c>
      <c r="G31" s="69">
        <v>29</v>
      </c>
      <c r="H31" s="69">
        <v>21</v>
      </c>
      <c r="I31" s="69"/>
      <c r="J31" s="69">
        <v>29</v>
      </c>
      <c r="K31" s="69">
        <v>19</v>
      </c>
      <c r="L31" s="69">
        <v>10</v>
      </c>
      <c r="M31" s="69"/>
      <c r="N31" s="69">
        <v>27</v>
      </c>
      <c r="O31" s="69">
        <v>20</v>
      </c>
      <c r="P31" s="69">
        <v>7</v>
      </c>
      <c r="Q31" s="69"/>
      <c r="R31" s="69">
        <v>27</v>
      </c>
      <c r="S31" s="69">
        <v>14</v>
      </c>
      <c r="T31" s="69">
        <v>13</v>
      </c>
      <c r="U31" s="69"/>
      <c r="V31" s="69">
        <v>9</v>
      </c>
      <c r="W31" s="69">
        <v>5</v>
      </c>
      <c r="X31" s="69">
        <v>4</v>
      </c>
      <c r="Y31" s="69"/>
      <c r="Z31" s="69">
        <v>3</v>
      </c>
      <c r="AA31" s="69">
        <v>2</v>
      </c>
      <c r="AB31" s="69">
        <v>1</v>
      </c>
    </row>
    <row r="32" spans="1:61" x14ac:dyDescent="0.2">
      <c r="A32" s="64" t="s">
        <v>83</v>
      </c>
      <c r="B32" s="69">
        <v>264</v>
      </c>
      <c r="C32" s="69">
        <v>156</v>
      </c>
      <c r="D32" s="69">
        <v>108</v>
      </c>
      <c r="E32" s="69"/>
      <c r="F32" s="69">
        <v>70</v>
      </c>
      <c r="G32" s="69">
        <v>42</v>
      </c>
      <c r="H32" s="69">
        <v>28</v>
      </c>
      <c r="I32" s="69"/>
      <c r="J32" s="69">
        <v>69</v>
      </c>
      <c r="K32" s="69">
        <v>44</v>
      </c>
      <c r="L32" s="69">
        <v>25</v>
      </c>
      <c r="M32" s="69"/>
      <c r="N32" s="69">
        <v>63</v>
      </c>
      <c r="O32" s="69">
        <v>42</v>
      </c>
      <c r="P32" s="69">
        <v>21</v>
      </c>
      <c r="Q32" s="69"/>
      <c r="R32" s="69">
        <v>36</v>
      </c>
      <c r="S32" s="69">
        <v>19</v>
      </c>
      <c r="T32" s="69">
        <v>17</v>
      </c>
      <c r="U32" s="69"/>
      <c r="V32" s="69">
        <v>20</v>
      </c>
      <c r="W32" s="69">
        <v>7</v>
      </c>
      <c r="X32" s="69">
        <v>13</v>
      </c>
      <c r="Y32" s="69"/>
      <c r="Z32" s="69">
        <v>6</v>
      </c>
      <c r="AA32" s="69">
        <v>2</v>
      </c>
      <c r="AB32" s="69">
        <v>4</v>
      </c>
    </row>
    <row r="33" spans="1:61" x14ac:dyDescent="0.2">
      <c r="A33" s="64" t="s">
        <v>84</v>
      </c>
      <c r="B33" s="69">
        <v>26</v>
      </c>
      <c r="C33" s="69">
        <v>19</v>
      </c>
      <c r="D33" s="69">
        <v>7</v>
      </c>
      <c r="E33" s="69"/>
      <c r="F33" s="69">
        <v>14</v>
      </c>
      <c r="G33" s="69">
        <v>10</v>
      </c>
      <c r="H33" s="69">
        <v>4</v>
      </c>
      <c r="I33" s="69"/>
      <c r="J33" s="69">
        <v>5</v>
      </c>
      <c r="K33" s="69">
        <v>3</v>
      </c>
      <c r="L33" s="69">
        <v>2</v>
      </c>
      <c r="M33" s="69"/>
      <c r="N33" s="69">
        <v>5</v>
      </c>
      <c r="O33" s="69">
        <v>4</v>
      </c>
      <c r="P33" s="69">
        <v>1</v>
      </c>
      <c r="Q33" s="69"/>
      <c r="R33" s="69">
        <v>1</v>
      </c>
      <c r="S33" s="69">
        <v>1</v>
      </c>
      <c r="T33" s="69">
        <v>0</v>
      </c>
      <c r="U33" s="69"/>
      <c r="V33" s="69">
        <v>1</v>
      </c>
      <c r="W33" s="69">
        <v>1</v>
      </c>
      <c r="X33" s="69">
        <v>0</v>
      </c>
      <c r="Y33" s="69"/>
      <c r="Z33" s="69">
        <v>0</v>
      </c>
      <c r="AA33" s="69">
        <v>0</v>
      </c>
      <c r="AB33" s="69">
        <v>0</v>
      </c>
    </row>
    <row r="34" spans="1:61" x14ac:dyDescent="0.2">
      <c r="A34" s="64" t="s">
        <v>85</v>
      </c>
      <c r="B34" s="69">
        <v>278</v>
      </c>
      <c r="C34" s="69">
        <v>149</v>
      </c>
      <c r="D34" s="69">
        <v>129</v>
      </c>
      <c r="E34" s="69"/>
      <c r="F34" s="69">
        <v>41</v>
      </c>
      <c r="G34" s="69">
        <v>28</v>
      </c>
      <c r="H34" s="69">
        <v>13</v>
      </c>
      <c r="I34" s="69"/>
      <c r="J34" s="69">
        <v>68</v>
      </c>
      <c r="K34" s="69">
        <v>24</v>
      </c>
      <c r="L34" s="69">
        <v>44</v>
      </c>
      <c r="M34" s="69"/>
      <c r="N34" s="69">
        <v>61</v>
      </c>
      <c r="O34" s="69">
        <v>44</v>
      </c>
      <c r="P34" s="69">
        <v>17</v>
      </c>
      <c r="Q34" s="69"/>
      <c r="R34" s="69">
        <v>72</v>
      </c>
      <c r="S34" s="69">
        <v>32</v>
      </c>
      <c r="T34" s="69">
        <v>40</v>
      </c>
      <c r="U34" s="69"/>
      <c r="V34" s="69">
        <v>35</v>
      </c>
      <c r="W34" s="69">
        <v>20</v>
      </c>
      <c r="X34" s="69">
        <v>15</v>
      </c>
      <c r="Y34" s="69"/>
      <c r="Z34" s="69">
        <v>1</v>
      </c>
      <c r="AA34" s="69">
        <v>1</v>
      </c>
      <c r="AB34" s="69">
        <v>0</v>
      </c>
    </row>
    <row r="35" spans="1:61" x14ac:dyDescent="0.2">
      <c r="A35" s="64" t="s">
        <v>86</v>
      </c>
      <c r="B35" s="69">
        <v>52</v>
      </c>
      <c r="C35" s="69">
        <v>35</v>
      </c>
      <c r="D35" s="69">
        <v>17</v>
      </c>
      <c r="E35" s="69"/>
      <c r="F35" s="69">
        <v>9</v>
      </c>
      <c r="G35" s="69">
        <v>7</v>
      </c>
      <c r="H35" s="69">
        <v>2</v>
      </c>
      <c r="I35" s="69"/>
      <c r="J35" s="69">
        <v>7</v>
      </c>
      <c r="K35" s="69">
        <v>4</v>
      </c>
      <c r="L35" s="69">
        <v>3</v>
      </c>
      <c r="M35" s="69"/>
      <c r="N35" s="69">
        <v>10</v>
      </c>
      <c r="O35" s="69">
        <v>7</v>
      </c>
      <c r="P35" s="69">
        <v>3</v>
      </c>
      <c r="Q35" s="69"/>
      <c r="R35" s="69">
        <v>8</v>
      </c>
      <c r="S35" s="69">
        <v>6</v>
      </c>
      <c r="T35" s="69">
        <v>2</v>
      </c>
      <c r="U35" s="69"/>
      <c r="V35" s="69">
        <v>7</v>
      </c>
      <c r="W35" s="69">
        <v>3</v>
      </c>
      <c r="X35" s="69">
        <v>4</v>
      </c>
      <c r="Y35" s="69"/>
      <c r="Z35" s="69">
        <v>11</v>
      </c>
      <c r="AA35" s="69">
        <v>8</v>
      </c>
      <c r="AB35" s="69">
        <v>3</v>
      </c>
    </row>
    <row r="36" spans="1:61" x14ac:dyDescent="0.2">
      <c r="A36" s="68" t="s">
        <v>87</v>
      </c>
      <c r="B36" s="69">
        <v>339</v>
      </c>
      <c r="C36" s="69">
        <v>195</v>
      </c>
      <c r="D36" s="69">
        <v>144</v>
      </c>
      <c r="E36" s="69"/>
      <c r="F36" s="69">
        <v>76</v>
      </c>
      <c r="G36" s="69">
        <v>48</v>
      </c>
      <c r="H36" s="69">
        <v>28</v>
      </c>
      <c r="I36" s="69"/>
      <c r="J36" s="69">
        <v>72</v>
      </c>
      <c r="K36" s="69">
        <v>42</v>
      </c>
      <c r="L36" s="69">
        <v>30</v>
      </c>
      <c r="M36" s="69"/>
      <c r="N36" s="69">
        <v>53</v>
      </c>
      <c r="O36" s="69">
        <v>31</v>
      </c>
      <c r="P36" s="69">
        <v>22</v>
      </c>
      <c r="Q36" s="69"/>
      <c r="R36" s="69">
        <v>92</v>
      </c>
      <c r="S36" s="69">
        <v>55</v>
      </c>
      <c r="T36" s="69">
        <v>37</v>
      </c>
      <c r="U36" s="69"/>
      <c r="V36" s="69">
        <v>44</v>
      </c>
      <c r="W36" s="69">
        <v>19</v>
      </c>
      <c r="X36" s="69">
        <v>25</v>
      </c>
      <c r="Y36" s="69"/>
      <c r="Z36" s="69">
        <v>2</v>
      </c>
      <c r="AA36" s="69">
        <v>0</v>
      </c>
      <c r="AB36" s="69">
        <v>2</v>
      </c>
    </row>
    <row r="37" spans="1:61" ht="13.5" thickBot="1" x14ac:dyDescent="0.25">
      <c r="A37" s="70" t="s">
        <v>88</v>
      </c>
      <c r="B37" s="71">
        <v>94</v>
      </c>
      <c r="C37" s="71">
        <v>62</v>
      </c>
      <c r="D37" s="71">
        <v>32</v>
      </c>
      <c r="E37" s="71"/>
      <c r="F37" s="71">
        <v>41</v>
      </c>
      <c r="G37" s="71">
        <v>26</v>
      </c>
      <c r="H37" s="71">
        <v>15</v>
      </c>
      <c r="I37" s="71"/>
      <c r="J37" s="71">
        <v>21</v>
      </c>
      <c r="K37" s="71">
        <v>18</v>
      </c>
      <c r="L37" s="71">
        <v>3</v>
      </c>
      <c r="M37" s="71"/>
      <c r="N37" s="71">
        <v>15</v>
      </c>
      <c r="O37" s="71">
        <v>8</v>
      </c>
      <c r="P37" s="71">
        <v>7</v>
      </c>
      <c r="Q37" s="71"/>
      <c r="R37" s="71">
        <v>13</v>
      </c>
      <c r="S37" s="71">
        <v>9</v>
      </c>
      <c r="T37" s="71">
        <v>4</v>
      </c>
      <c r="U37" s="71"/>
      <c r="V37" s="71">
        <v>3</v>
      </c>
      <c r="W37" s="71">
        <v>1</v>
      </c>
      <c r="X37" s="71">
        <v>2</v>
      </c>
      <c r="Y37" s="71"/>
      <c r="Z37" s="71">
        <v>1</v>
      </c>
      <c r="AA37" s="71">
        <v>0</v>
      </c>
      <c r="AB37" s="71">
        <v>1</v>
      </c>
    </row>
    <row r="38" spans="1:61" ht="15" x14ac:dyDescent="0.25">
      <c r="A38" s="134" t="s">
        <v>260</v>
      </c>
      <c r="B38" s="198"/>
      <c r="C38" s="198"/>
      <c r="D38" s="198"/>
      <c r="E38" s="198"/>
      <c r="F38" s="198"/>
      <c r="G38" s="198"/>
      <c r="H38" s="198"/>
      <c r="I38" s="198"/>
      <c r="J38" s="199"/>
      <c r="K38" s="199"/>
      <c r="L38" s="199"/>
      <c r="M38" s="199"/>
      <c r="N38" s="199"/>
      <c r="O38" s="200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x14ac:dyDescent="0.2">
      <c r="A39" s="3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</row>
    <row r="40" spans="1:61" x14ac:dyDescent="0.2">
      <c r="A40" s="3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</row>
    <row r="41" spans="1:61" x14ac:dyDescent="0.2">
      <c r="A41" s="3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</row>
    <row r="42" spans="1:61" x14ac:dyDescent="0.2">
      <c r="A42" s="3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</row>
    <row r="43" spans="1:61" ht="16.5" customHeight="1" x14ac:dyDescent="0.2">
      <c r="A43" s="3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</row>
    <row r="44" spans="1:61" ht="18.75" x14ac:dyDescent="0.2">
      <c r="A44" s="3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16"/>
    </row>
    <row r="45" spans="1:61" s="112" customFormat="1" ht="15.75" x14ac:dyDescent="0.25">
      <c r="A45" s="250" t="s">
        <v>302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114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</row>
    <row r="46" spans="1:61" s="112" customFormat="1" ht="15.75" x14ac:dyDescent="0.25">
      <c r="A46" s="240" t="s">
        <v>69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159" t="s">
        <v>158</v>
      </c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</row>
    <row r="47" spans="1:61" s="112" customFormat="1" ht="15.75" x14ac:dyDescent="0.25">
      <c r="A47" s="250" t="s">
        <v>361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118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</row>
    <row r="48" spans="1:61" s="112" customFormat="1" ht="15.75" x14ac:dyDescent="0.25">
      <c r="A48" s="250" t="s">
        <v>78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118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</row>
    <row r="49" spans="1:61" s="112" customFormat="1" ht="16.5" thickBot="1" x14ac:dyDescent="0.3">
      <c r="A49" s="251" t="s">
        <v>205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118"/>
      <c r="AH49" s="115"/>
      <c r="AI49" s="115" t="s">
        <v>9</v>
      </c>
      <c r="AJ49" s="115"/>
      <c r="AK49" s="115"/>
      <c r="AL49" s="115"/>
      <c r="AM49" s="115" t="s">
        <v>19</v>
      </c>
      <c r="AN49" s="115"/>
      <c r="AO49" s="115"/>
      <c r="AP49" s="115"/>
      <c r="AQ49" s="115" t="s">
        <v>20</v>
      </c>
      <c r="AR49" s="115"/>
      <c r="AS49" s="115"/>
      <c r="AT49" s="115"/>
      <c r="AU49" s="115" t="s">
        <v>21</v>
      </c>
      <c r="AV49" s="115"/>
      <c r="AW49" s="115"/>
      <c r="AX49" s="115"/>
      <c r="AY49" s="115" t="s">
        <v>22</v>
      </c>
      <c r="AZ49" s="115"/>
      <c r="BA49" s="115"/>
      <c r="BB49" s="115"/>
      <c r="BC49" s="115" t="s">
        <v>23</v>
      </c>
      <c r="BD49" s="115"/>
      <c r="BE49" s="115"/>
      <c r="BF49" s="115"/>
      <c r="BG49" s="115" t="s">
        <v>24</v>
      </c>
      <c r="BH49" s="115"/>
      <c r="BI49" s="115"/>
    </row>
    <row r="50" spans="1:61" ht="18" customHeight="1" x14ac:dyDescent="0.2">
      <c r="A50" s="236" t="s">
        <v>331</v>
      </c>
      <c r="B50" s="238" t="s">
        <v>9</v>
      </c>
      <c r="C50" s="238"/>
      <c r="D50" s="238"/>
      <c r="E50" s="180"/>
      <c r="F50" s="238" t="s">
        <v>19</v>
      </c>
      <c r="G50" s="238"/>
      <c r="H50" s="238"/>
      <c r="I50" s="180"/>
      <c r="J50" s="238" t="s">
        <v>20</v>
      </c>
      <c r="K50" s="238"/>
      <c r="L50" s="238"/>
      <c r="M50" s="180"/>
      <c r="N50" s="238" t="s">
        <v>21</v>
      </c>
      <c r="O50" s="238"/>
      <c r="P50" s="238"/>
      <c r="Q50" s="180"/>
      <c r="R50" s="238" t="s">
        <v>22</v>
      </c>
      <c r="S50" s="238"/>
      <c r="T50" s="238"/>
      <c r="U50" s="180"/>
      <c r="V50" s="238" t="s">
        <v>23</v>
      </c>
      <c r="W50" s="238"/>
      <c r="X50" s="238"/>
      <c r="Y50" s="180"/>
      <c r="Z50" s="238" t="s">
        <v>24</v>
      </c>
      <c r="AA50" s="238"/>
      <c r="AB50" s="238"/>
      <c r="AC50" s="188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t="27" customHeight="1" thickBot="1" x14ac:dyDescent="0.25">
      <c r="A51" s="237"/>
      <c r="B51" s="181" t="s">
        <v>9</v>
      </c>
      <c r="C51" s="182" t="s">
        <v>333</v>
      </c>
      <c r="D51" s="182" t="s">
        <v>334</v>
      </c>
      <c r="E51" s="181"/>
      <c r="F51" s="181" t="s">
        <v>9</v>
      </c>
      <c r="G51" s="182" t="s">
        <v>333</v>
      </c>
      <c r="H51" s="182" t="s">
        <v>334</v>
      </c>
      <c r="I51" s="181"/>
      <c r="J51" s="181" t="s">
        <v>9</v>
      </c>
      <c r="K51" s="182" t="s">
        <v>333</v>
      </c>
      <c r="L51" s="182" t="s">
        <v>334</v>
      </c>
      <c r="M51" s="181"/>
      <c r="N51" s="181" t="s">
        <v>9</v>
      </c>
      <c r="O51" s="182" t="s">
        <v>333</v>
      </c>
      <c r="P51" s="182" t="s">
        <v>334</v>
      </c>
      <c r="Q51" s="181"/>
      <c r="R51" s="181" t="s">
        <v>9</v>
      </c>
      <c r="S51" s="182" t="s">
        <v>333</v>
      </c>
      <c r="T51" s="182" t="s">
        <v>334</v>
      </c>
      <c r="U51" s="181"/>
      <c r="V51" s="181" t="s">
        <v>9</v>
      </c>
      <c r="W51" s="182" t="s">
        <v>333</v>
      </c>
      <c r="X51" s="182" t="s">
        <v>334</v>
      </c>
      <c r="Y51" s="181"/>
      <c r="Z51" s="181" t="s">
        <v>9</v>
      </c>
      <c r="AA51" s="182" t="s">
        <v>333</v>
      </c>
      <c r="AB51" s="182" t="s">
        <v>334</v>
      </c>
      <c r="AC51" s="188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x14ac:dyDescent="0.2">
      <c r="A52" s="3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I52" s="95">
        <f>+AI62+AI72</f>
        <v>411532</v>
      </c>
      <c r="AJ52" s="95">
        <f>+AJ62+AJ72</f>
        <v>202285</v>
      </c>
      <c r="AK52" s="95">
        <f>+AK62+AK72</f>
        <v>209247</v>
      </c>
      <c r="AL52" s="95"/>
      <c r="AM52" s="95">
        <f>+AM62+AM72</f>
        <v>78728</v>
      </c>
      <c r="AN52" s="95">
        <f>+AN62+AN72</f>
        <v>39709</v>
      </c>
      <c r="AO52" s="95">
        <f>+AO62+AO72</f>
        <v>39019</v>
      </c>
      <c r="AP52" s="95"/>
      <c r="AQ52" s="95">
        <f>+AQ62+AQ72</f>
        <v>79434</v>
      </c>
      <c r="AR52" s="95">
        <f>+AR62+AR72</f>
        <v>40510</v>
      </c>
      <c r="AS52" s="95">
        <f>+AS62+AS72</f>
        <v>38924</v>
      </c>
      <c r="AT52" s="95"/>
      <c r="AU52" s="95">
        <f>+AU62+AU72</f>
        <v>73651</v>
      </c>
      <c r="AV52" s="95">
        <f>+AV62+AV72</f>
        <v>36895</v>
      </c>
      <c r="AW52" s="95">
        <f>+AW62+AW72</f>
        <v>36756</v>
      </c>
      <c r="AX52" s="95"/>
      <c r="AY52" s="95">
        <f>+AY62+AY72</f>
        <v>83585</v>
      </c>
      <c r="AZ52" s="95">
        <f>+AZ62+AZ72</f>
        <v>39930</v>
      </c>
      <c r="BA52" s="95">
        <f>+BA62+BA72</f>
        <v>43655</v>
      </c>
      <c r="BB52" s="95"/>
      <c r="BC52" s="95">
        <f>+BC62+BC72</f>
        <v>75857</v>
      </c>
      <c r="BD52" s="95">
        <f>+BD62+BD72</f>
        <v>36199</v>
      </c>
      <c r="BE52" s="95">
        <f>+BE62+BE72</f>
        <v>39658</v>
      </c>
      <c r="BF52" s="95"/>
      <c r="BG52" s="95">
        <f>+BG62+BG72</f>
        <v>20277</v>
      </c>
      <c r="BH52" s="95">
        <f>+BH62+BH72</f>
        <v>9042</v>
      </c>
      <c r="BI52" s="95">
        <f>+BI62+BI72</f>
        <v>11235</v>
      </c>
    </row>
    <row r="53" spans="1:61" s="6" customFormat="1" x14ac:dyDescent="0.2">
      <c r="A53" s="2" t="s">
        <v>9</v>
      </c>
      <c r="B53" s="75">
        <f t="shared" ref="B53:AB53" si="0">IFERROR(B9/AI52*100,"")</f>
        <v>1.7374104565380091</v>
      </c>
      <c r="C53" s="75">
        <f t="shared" si="0"/>
        <v>2.0352472996020468</v>
      </c>
      <c r="D53" s="75">
        <f t="shared" si="0"/>
        <v>1.4494831467117808</v>
      </c>
      <c r="E53" s="75" t="str">
        <f t="shared" si="0"/>
        <v/>
      </c>
      <c r="F53" s="75">
        <f t="shared" si="0"/>
        <v>2.3905090946042069</v>
      </c>
      <c r="G53" s="75">
        <f t="shared" si="0"/>
        <v>2.7751895036389733</v>
      </c>
      <c r="H53" s="75">
        <f t="shared" si="0"/>
        <v>1.9990261154822009</v>
      </c>
      <c r="I53" s="75" t="str">
        <f t="shared" si="0"/>
        <v/>
      </c>
      <c r="J53" s="75">
        <f t="shared" si="0"/>
        <v>2.0444645869526901</v>
      </c>
      <c r="K53" s="75">
        <f t="shared" si="0"/>
        <v>2.2661071340409773</v>
      </c>
      <c r="L53" s="75">
        <f t="shared" si="0"/>
        <v>1.8137909772890763</v>
      </c>
      <c r="M53" s="75" t="str">
        <f t="shared" si="0"/>
        <v/>
      </c>
      <c r="N53" s="75">
        <f t="shared" si="0"/>
        <v>1.8791326662231334</v>
      </c>
      <c r="O53" s="75">
        <f t="shared" si="0"/>
        <v>2.1954194335275781</v>
      </c>
      <c r="P53" s="75">
        <f t="shared" si="0"/>
        <v>1.5616497986723255</v>
      </c>
      <c r="Q53" s="75" t="str">
        <f t="shared" si="0"/>
        <v/>
      </c>
      <c r="R53" s="75">
        <f t="shared" si="0"/>
        <v>1.6234970389423939</v>
      </c>
      <c r="S53" s="75">
        <f t="shared" si="0"/>
        <v>2.0310543451039318</v>
      </c>
      <c r="T53" s="75">
        <f t="shared" si="0"/>
        <v>1.2507158401099532</v>
      </c>
      <c r="U53" s="75" t="str">
        <f t="shared" si="0"/>
        <v/>
      </c>
      <c r="V53" s="75">
        <f t="shared" si="0"/>
        <v>1.0954822890438589</v>
      </c>
      <c r="W53" s="75">
        <f t="shared" si="0"/>
        <v>1.2099781761927124</v>
      </c>
      <c r="X53" s="75">
        <f t="shared" si="0"/>
        <v>0.99097281759039779</v>
      </c>
      <c r="Y53" s="75" t="str">
        <f t="shared" si="0"/>
        <v/>
      </c>
      <c r="Z53" s="75">
        <f t="shared" si="0"/>
        <v>0.35508211273857077</v>
      </c>
      <c r="AA53" s="75">
        <f t="shared" si="0"/>
        <v>0.42026100420261003</v>
      </c>
      <c r="AB53" s="75">
        <f t="shared" si="0"/>
        <v>0.30262572318647085</v>
      </c>
      <c r="AC53" s="189"/>
      <c r="AH53" s="60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</row>
    <row r="54" spans="1:61" s="6" customFormat="1" x14ac:dyDescent="0.2">
      <c r="A54" s="64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12"/>
      <c r="AH54" s="60"/>
      <c r="AI54" s="96">
        <f t="shared" ref="AI54:AK54" si="1">+AI64+AI74</f>
        <v>116951</v>
      </c>
      <c r="AJ54" s="96">
        <f t="shared" si="1"/>
        <v>57856</v>
      </c>
      <c r="AK54" s="96">
        <f t="shared" si="1"/>
        <v>59095</v>
      </c>
      <c r="AL54" s="96"/>
      <c r="AM54" s="96">
        <f t="shared" ref="AM54:AO54" si="2">+AM64+AM74</f>
        <v>22326</v>
      </c>
      <c r="AN54" s="96">
        <f t="shared" si="2"/>
        <v>11384</v>
      </c>
      <c r="AO54" s="96">
        <f t="shared" si="2"/>
        <v>10942</v>
      </c>
      <c r="AP54" s="96"/>
      <c r="AQ54" s="96">
        <f t="shared" ref="AQ54:AS54" si="3">+AQ64+AQ74</f>
        <v>22528</v>
      </c>
      <c r="AR54" s="96">
        <f t="shared" si="3"/>
        <v>11521</v>
      </c>
      <c r="AS54" s="96">
        <f t="shared" si="3"/>
        <v>11007</v>
      </c>
      <c r="AT54" s="96"/>
      <c r="AU54" s="96">
        <f t="shared" ref="AU54:AW54" si="4">+AU64+AU74</f>
        <v>20785</v>
      </c>
      <c r="AV54" s="96">
        <f t="shared" si="4"/>
        <v>10451</v>
      </c>
      <c r="AW54" s="96">
        <f t="shared" si="4"/>
        <v>10334</v>
      </c>
      <c r="AX54" s="96"/>
      <c r="AY54" s="96">
        <f t="shared" ref="AY54:BA54" si="5">+AY64+AY74</f>
        <v>23058</v>
      </c>
      <c r="AZ54" s="96">
        <f t="shared" si="5"/>
        <v>11091</v>
      </c>
      <c r="BA54" s="96">
        <f t="shared" si="5"/>
        <v>11967</v>
      </c>
      <c r="BB54" s="96"/>
      <c r="BC54" s="96">
        <f t="shared" ref="BC54:BE54" si="6">+BC64+BC74</f>
        <v>22077</v>
      </c>
      <c r="BD54" s="96">
        <f t="shared" si="6"/>
        <v>10670</v>
      </c>
      <c r="BE54" s="96">
        <f t="shared" si="6"/>
        <v>11407</v>
      </c>
      <c r="BF54" s="96"/>
      <c r="BG54" s="96">
        <f t="shared" ref="BG54:BI54" si="7">+BG64+BG74</f>
        <v>6177</v>
      </c>
      <c r="BH54" s="96">
        <f t="shared" si="7"/>
        <v>2739</v>
      </c>
      <c r="BI54" s="96">
        <f t="shared" si="7"/>
        <v>3438</v>
      </c>
    </row>
    <row r="55" spans="1:61" x14ac:dyDescent="0.2">
      <c r="A55" s="67" t="s">
        <v>82</v>
      </c>
      <c r="B55" s="76">
        <f t="shared" ref="B55:K61" si="8">IFERROR(B11/AI54*100,"")</f>
        <v>1.7066976768048157</v>
      </c>
      <c r="C55" s="76">
        <f t="shared" si="8"/>
        <v>1.982508296460177</v>
      </c>
      <c r="D55" s="76">
        <f t="shared" si="8"/>
        <v>1.4366697690159911</v>
      </c>
      <c r="E55" s="76" t="str">
        <f t="shared" si="8"/>
        <v/>
      </c>
      <c r="F55" s="76">
        <f t="shared" si="8"/>
        <v>2.4814118068619546</v>
      </c>
      <c r="G55" s="76">
        <f t="shared" si="8"/>
        <v>2.7758257203092058</v>
      </c>
      <c r="H55" s="76">
        <f t="shared" si="8"/>
        <v>2.1751050996161578</v>
      </c>
      <c r="I55" s="76" t="str">
        <f t="shared" si="8"/>
        <v/>
      </c>
      <c r="J55" s="76">
        <f t="shared" si="8"/>
        <v>2.1351207386363638</v>
      </c>
      <c r="K55" s="76">
        <f t="shared" si="8"/>
        <v>2.3522263692387813</v>
      </c>
      <c r="L55" s="76">
        <f t="shared" ref="L55:U61" si="9">IFERROR(L11/AS54*100,"")</f>
        <v>1.9078768056691195</v>
      </c>
      <c r="M55" s="76" t="str">
        <f t="shared" si="9"/>
        <v/>
      </c>
      <c r="N55" s="76">
        <f t="shared" si="9"/>
        <v>1.7801299013711813</v>
      </c>
      <c r="O55" s="76">
        <f t="shared" si="9"/>
        <v>2.0954932542340448</v>
      </c>
      <c r="P55" s="76">
        <f t="shared" si="9"/>
        <v>1.4611960518676215</v>
      </c>
      <c r="Q55" s="76" t="str">
        <f t="shared" si="9"/>
        <v/>
      </c>
      <c r="R55" s="76">
        <f t="shared" si="9"/>
        <v>1.5092375748113454</v>
      </c>
      <c r="S55" s="76">
        <f t="shared" si="9"/>
        <v>1.8934271030565324</v>
      </c>
      <c r="T55" s="76">
        <f t="shared" si="9"/>
        <v>1.1531712208573579</v>
      </c>
      <c r="U55" s="76" t="str">
        <f t="shared" si="9"/>
        <v/>
      </c>
      <c r="V55" s="76">
        <f t="shared" ref="V55:AE61" si="10">IFERROR(V11/BC54*100,"")</f>
        <v>1.0372786157539522</v>
      </c>
      <c r="W55" s="76">
        <f t="shared" si="10"/>
        <v>1.1527647610121836</v>
      </c>
      <c r="X55" s="76">
        <f t="shared" si="10"/>
        <v>0.92925396686245276</v>
      </c>
      <c r="Y55" s="76" t="str">
        <f t="shared" si="10"/>
        <v/>
      </c>
      <c r="Z55" s="76">
        <f t="shared" si="10"/>
        <v>0.22664723976040152</v>
      </c>
      <c r="AA55" s="76">
        <f t="shared" si="10"/>
        <v>0.29207740051113545</v>
      </c>
      <c r="AB55" s="76">
        <f t="shared" si="10"/>
        <v>0.17452006980802792</v>
      </c>
      <c r="AI55" s="96">
        <f t="shared" ref="AI55:AK55" si="11">+AI65+AI75</f>
        <v>82520</v>
      </c>
      <c r="AJ55" s="96">
        <f t="shared" si="11"/>
        <v>40670</v>
      </c>
      <c r="AK55" s="96">
        <f t="shared" si="11"/>
        <v>41850</v>
      </c>
      <c r="AL55" s="96"/>
      <c r="AM55" s="96">
        <f t="shared" ref="AM55:AO55" si="12">+AM65+AM75</f>
        <v>16362</v>
      </c>
      <c r="AN55" s="96">
        <f t="shared" si="12"/>
        <v>8240</v>
      </c>
      <c r="AO55" s="96">
        <f t="shared" si="12"/>
        <v>8122</v>
      </c>
      <c r="AP55" s="96"/>
      <c r="AQ55" s="96">
        <f t="shared" ref="AQ55:AS55" si="13">+AQ65+AQ75</f>
        <v>16218</v>
      </c>
      <c r="AR55" s="96">
        <f t="shared" si="13"/>
        <v>8304</v>
      </c>
      <c r="AS55" s="96">
        <f t="shared" si="13"/>
        <v>7914</v>
      </c>
      <c r="AT55" s="96"/>
      <c r="AU55" s="96">
        <f t="shared" ref="AU55:AW55" si="14">+AU65+AU75</f>
        <v>15071</v>
      </c>
      <c r="AV55" s="96">
        <f t="shared" si="14"/>
        <v>7516</v>
      </c>
      <c r="AW55" s="96">
        <f t="shared" si="14"/>
        <v>7555</v>
      </c>
      <c r="AX55" s="96"/>
      <c r="AY55" s="96">
        <f t="shared" ref="AY55:BA55" si="15">+AY65+AY75</f>
        <v>16373</v>
      </c>
      <c r="AZ55" s="96">
        <f t="shared" si="15"/>
        <v>7820</v>
      </c>
      <c r="BA55" s="96">
        <f t="shared" si="15"/>
        <v>8553</v>
      </c>
      <c r="BB55" s="96"/>
      <c r="BC55" s="96">
        <f t="shared" ref="BC55:BE55" si="16">+BC65+BC75</f>
        <v>14454</v>
      </c>
      <c r="BD55" s="96">
        <f t="shared" si="16"/>
        <v>6988</v>
      </c>
      <c r="BE55" s="96">
        <f t="shared" si="16"/>
        <v>7466</v>
      </c>
      <c r="BF55" s="96"/>
      <c r="BG55" s="96">
        <f t="shared" ref="BG55:BI55" si="17">+BG65+BG75</f>
        <v>4042</v>
      </c>
      <c r="BH55" s="96">
        <f t="shared" si="17"/>
        <v>1802</v>
      </c>
      <c r="BI55" s="96">
        <f t="shared" si="17"/>
        <v>2240</v>
      </c>
    </row>
    <row r="56" spans="1:61" x14ac:dyDescent="0.2">
      <c r="A56" s="64" t="s">
        <v>83</v>
      </c>
      <c r="B56" s="76">
        <f t="shared" si="8"/>
        <v>1.6202132816286958</v>
      </c>
      <c r="C56" s="76">
        <f t="shared" si="8"/>
        <v>1.8490287681337596</v>
      </c>
      <c r="D56" s="76">
        <f t="shared" si="8"/>
        <v>1.3978494623655915</v>
      </c>
      <c r="E56" s="76" t="str">
        <f t="shared" si="8"/>
        <v/>
      </c>
      <c r="F56" s="76">
        <f t="shared" si="8"/>
        <v>2.5669233590025669</v>
      </c>
      <c r="G56" s="76">
        <f t="shared" si="8"/>
        <v>2.8155339805825239</v>
      </c>
      <c r="H56" s="76">
        <f t="shared" si="8"/>
        <v>2.3147008126077324</v>
      </c>
      <c r="I56" s="76" t="str">
        <f t="shared" si="8"/>
        <v/>
      </c>
      <c r="J56" s="76">
        <f t="shared" si="8"/>
        <v>1.8128005919348871</v>
      </c>
      <c r="K56" s="76">
        <f t="shared" si="8"/>
        <v>2.0472061657032756</v>
      </c>
      <c r="L56" s="76">
        <f t="shared" si="9"/>
        <v>1.5668435683598685</v>
      </c>
      <c r="M56" s="76" t="str">
        <f t="shared" si="9"/>
        <v/>
      </c>
      <c r="N56" s="76">
        <f t="shared" si="9"/>
        <v>1.7318028000796231</v>
      </c>
      <c r="O56" s="76">
        <f t="shared" si="9"/>
        <v>2.1420968600319319</v>
      </c>
      <c r="P56" s="76">
        <f t="shared" si="9"/>
        <v>1.3236267372600927</v>
      </c>
      <c r="Q56" s="76" t="str">
        <f t="shared" si="9"/>
        <v/>
      </c>
      <c r="R56" s="76">
        <f t="shared" si="9"/>
        <v>1.4291821901911683</v>
      </c>
      <c r="S56" s="76">
        <f t="shared" si="9"/>
        <v>1.6240409207161126</v>
      </c>
      <c r="T56" s="76">
        <f t="shared" si="9"/>
        <v>1.2510230328539695</v>
      </c>
      <c r="U56" s="76" t="str">
        <f t="shared" si="9"/>
        <v/>
      </c>
      <c r="V56" s="76">
        <f t="shared" si="10"/>
        <v>0.82330150823301507</v>
      </c>
      <c r="W56" s="76">
        <f t="shared" si="10"/>
        <v>0.82999427590154562</v>
      </c>
      <c r="X56" s="76">
        <f t="shared" si="10"/>
        <v>0.81703723546745244</v>
      </c>
      <c r="Y56" s="76" t="str">
        <f t="shared" si="10"/>
        <v/>
      </c>
      <c r="Z56" s="76">
        <f t="shared" si="10"/>
        <v>0.22266204849084609</v>
      </c>
      <c r="AA56" s="76">
        <f t="shared" si="10"/>
        <v>0.22197558268590456</v>
      </c>
      <c r="AB56" s="76">
        <f t="shared" si="10"/>
        <v>0.2232142857142857</v>
      </c>
      <c r="AI56" s="96">
        <f t="shared" ref="AI56:AK56" si="18">+AI66+AI76</f>
        <v>45200</v>
      </c>
      <c r="AJ56" s="96">
        <f t="shared" si="18"/>
        <v>22490</v>
      </c>
      <c r="AK56" s="96">
        <f t="shared" si="18"/>
        <v>22710</v>
      </c>
      <c r="AL56" s="96"/>
      <c r="AM56" s="96">
        <f t="shared" ref="AM56:AO56" si="19">+AM66+AM76</f>
        <v>8418</v>
      </c>
      <c r="AN56" s="96">
        <f t="shared" si="19"/>
        <v>4249</v>
      </c>
      <c r="AO56" s="96">
        <f t="shared" si="19"/>
        <v>4169</v>
      </c>
      <c r="AP56" s="96"/>
      <c r="AQ56" s="96">
        <f t="shared" ref="AQ56:AS56" si="20">+AQ66+AQ76</f>
        <v>8830</v>
      </c>
      <c r="AR56" s="96">
        <f t="shared" si="20"/>
        <v>4514</v>
      </c>
      <c r="AS56" s="96">
        <f t="shared" si="20"/>
        <v>4316</v>
      </c>
      <c r="AT56" s="96"/>
      <c r="AU56" s="96">
        <f t="shared" ref="AU56:AW56" si="21">+AU66+AU76</f>
        <v>8274</v>
      </c>
      <c r="AV56" s="96">
        <f t="shared" si="21"/>
        <v>4165</v>
      </c>
      <c r="AW56" s="96">
        <f t="shared" si="21"/>
        <v>4109</v>
      </c>
      <c r="AX56" s="96"/>
      <c r="AY56" s="96">
        <f t="shared" ref="AY56:BA56" si="22">+AY66+AY76</f>
        <v>9279</v>
      </c>
      <c r="AZ56" s="96">
        <f t="shared" si="22"/>
        <v>4636</v>
      </c>
      <c r="BA56" s="96">
        <f t="shared" si="22"/>
        <v>4643</v>
      </c>
      <c r="BB56" s="96"/>
      <c r="BC56" s="96">
        <f t="shared" ref="BC56:BE56" si="23">+BC66+BC76</f>
        <v>8436</v>
      </c>
      <c r="BD56" s="96">
        <f t="shared" si="23"/>
        <v>4046</v>
      </c>
      <c r="BE56" s="96">
        <f t="shared" si="23"/>
        <v>4390</v>
      </c>
      <c r="BF56" s="96"/>
      <c r="BG56" s="96">
        <f t="shared" ref="BG56:BI56" si="24">+BG66+BG76</f>
        <v>1963</v>
      </c>
      <c r="BH56" s="96">
        <f t="shared" si="24"/>
        <v>880</v>
      </c>
      <c r="BI56" s="96">
        <f t="shared" si="24"/>
        <v>1083</v>
      </c>
    </row>
    <row r="57" spans="1:61" x14ac:dyDescent="0.2">
      <c r="A57" s="64" t="s">
        <v>84</v>
      </c>
      <c r="B57" s="76">
        <f t="shared" si="8"/>
        <v>1.6128318584070798</v>
      </c>
      <c r="C57" s="76">
        <f t="shared" si="8"/>
        <v>1.9564250778123609</v>
      </c>
      <c r="D57" s="76">
        <f t="shared" si="8"/>
        <v>1.2725671510347865</v>
      </c>
      <c r="E57" s="76" t="str">
        <f t="shared" si="8"/>
        <v/>
      </c>
      <c r="F57" s="76">
        <f t="shared" si="8"/>
        <v>2.4233784746970777</v>
      </c>
      <c r="G57" s="76">
        <f t="shared" si="8"/>
        <v>2.824193927983055</v>
      </c>
      <c r="H57" s="76">
        <f t="shared" si="8"/>
        <v>2.0148716718637565</v>
      </c>
      <c r="I57" s="76" t="str">
        <f t="shared" si="8"/>
        <v/>
      </c>
      <c r="J57" s="76">
        <f t="shared" si="8"/>
        <v>2.0951302378255945</v>
      </c>
      <c r="K57" s="76">
        <f t="shared" si="8"/>
        <v>2.4147097917589724</v>
      </c>
      <c r="L57" s="76">
        <f t="shared" si="9"/>
        <v>1.7608897126969416</v>
      </c>
      <c r="M57" s="76" t="str">
        <f t="shared" si="9"/>
        <v/>
      </c>
      <c r="N57" s="76">
        <f t="shared" si="9"/>
        <v>1.837080009668842</v>
      </c>
      <c r="O57" s="76">
        <f t="shared" si="9"/>
        <v>1.8487394957983194</v>
      </c>
      <c r="P57" s="76">
        <f t="shared" si="9"/>
        <v>1.8252616208323191</v>
      </c>
      <c r="Q57" s="76" t="str">
        <f t="shared" si="9"/>
        <v/>
      </c>
      <c r="R57" s="76">
        <f t="shared" si="9"/>
        <v>1.3794589934260157</v>
      </c>
      <c r="S57" s="76">
        <f t="shared" si="9"/>
        <v>2.0707506471095769</v>
      </c>
      <c r="T57" s="76">
        <f t="shared" si="9"/>
        <v>0.68920956278268364</v>
      </c>
      <c r="U57" s="76" t="str">
        <f t="shared" si="9"/>
        <v/>
      </c>
      <c r="V57" s="76">
        <f t="shared" si="10"/>
        <v>0.60455192034139404</v>
      </c>
      <c r="W57" s="76">
        <f t="shared" si="10"/>
        <v>0.81562036579337616</v>
      </c>
      <c r="X57" s="76">
        <f t="shared" si="10"/>
        <v>0.41002277904328022</v>
      </c>
      <c r="Y57" s="76" t="str">
        <f t="shared" si="10"/>
        <v/>
      </c>
      <c r="Z57" s="76">
        <f t="shared" si="10"/>
        <v>0.45848191543555783</v>
      </c>
      <c r="AA57" s="76">
        <f t="shared" si="10"/>
        <v>0.56818181818181823</v>
      </c>
      <c r="AB57" s="76">
        <f t="shared" si="10"/>
        <v>0.36934441366574328</v>
      </c>
      <c r="AI57" s="96">
        <f t="shared" ref="AI57:AK57" si="25">+AI67+AI77</f>
        <v>40823</v>
      </c>
      <c r="AJ57" s="96">
        <f t="shared" si="25"/>
        <v>19966</v>
      </c>
      <c r="AK57" s="96">
        <f t="shared" si="25"/>
        <v>20857</v>
      </c>
      <c r="AL57" s="96"/>
      <c r="AM57" s="96">
        <f t="shared" ref="AM57:AO57" si="26">+AM67+AM77</f>
        <v>7523</v>
      </c>
      <c r="AN57" s="96">
        <f t="shared" si="26"/>
        <v>3697</v>
      </c>
      <c r="AO57" s="96">
        <f t="shared" si="26"/>
        <v>3826</v>
      </c>
      <c r="AP57" s="96"/>
      <c r="AQ57" s="96">
        <f t="shared" ref="AQ57:AS57" si="27">+AQ67+AQ77</f>
        <v>7874</v>
      </c>
      <c r="AR57" s="96">
        <f t="shared" si="27"/>
        <v>3906</v>
      </c>
      <c r="AS57" s="96">
        <f t="shared" si="27"/>
        <v>3968</v>
      </c>
      <c r="AT57" s="96"/>
      <c r="AU57" s="96">
        <f t="shared" ref="AU57:AW57" si="28">+AU67+AU77</f>
        <v>7704</v>
      </c>
      <c r="AV57" s="96">
        <f t="shared" si="28"/>
        <v>3886</v>
      </c>
      <c r="AW57" s="96">
        <f t="shared" si="28"/>
        <v>3818</v>
      </c>
      <c r="AX57" s="96"/>
      <c r="AY57" s="96">
        <f t="shared" ref="AY57:BA57" si="29">+AY67+AY77</f>
        <v>8240</v>
      </c>
      <c r="AZ57" s="96">
        <f t="shared" si="29"/>
        <v>3952</v>
      </c>
      <c r="BA57" s="96">
        <f t="shared" si="29"/>
        <v>4288</v>
      </c>
      <c r="BB57" s="96"/>
      <c r="BC57" s="96">
        <f t="shared" ref="BC57:BE57" si="30">+BC67+BC77</f>
        <v>7511</v>
      </c>
      <c r="BD57" s="96">
        <f t="shared" si="30"/>
        <v>3634</v>
      </c>
      <c r="BE57" s="96">
        <f t="shared" si="30"/>
        <v>3877</v>
      </c>
      <c r="BF57" s="96"/>
      <c r="BG57" s="96">
        <f t="shared" ref="BG57:BI57" si="31">+BG67+BG77</f>
        <v>1971</v>
      </c>
      <c r="BH57" s="96">
        <f t="shared" si="31"/>
        <v>891</v>
      </c>
      <c r="BI57" s="96">
        <f t="shared" si="31"/>
        <v>1080</v>
      </c>
    </row>
    <row r="58" spans="1:61" x14ac:dyDescent="0.2">
      <c r="A58" s="64" t="s">
        <v>85</v>
      </c>
      <c r="B58" s="76">
        <f t="shared" si="8"/>
        <v>1.9302843985008451</v>
      </c>
      <c r="C58" s="76">
        <f t="shared" si="8"/>
        <v>2.163678253030151</v>
      </c>
      <c r="D58" s="76">
        <f t="shared" si="8"/>
        <v>1.7068610058973004</v>
      </c>
      <c r="E58" s="76" t="str">
        <f t="shared" si="8"/>
        <v/>
      </c>
      <c r="F58" s="76">
        <f t="shared" si="8"/>
        <v>2.3793699322078958</v>
      </c>
      <c r="G58" s="76">
        <f t="shared" si="8"/>
        <v>3.1647281579659179</v>
      </c>
      <c r="H58" s="76">
        <f t="shared" si="8"/>
        <v>1.6204913748039729</v>
      </c>
      <c r="I58" s="76" t="str">
        <f t="shared" si="8"/>
        <v/>
      </c>
      <c r="J58" s="76">
        <f t="shared" si="8"/>
        <v>2.4003048006096011</v>
      </c>
      <c r="K58" s="76">
        <f t="shared" si="8"/>
        <v>2.0993343573988734</v>
      </c>
      <c r="L58" s="76">
        <f t="shared" si="9"/>
        <v>2.6965725806451615</v>
      </c>
      <c r="M58" s="76" t="str">
        <f t="shared" si="9"/>
        <v/>
      </c>
      <c r="N58" s="76">
        <f t="shared" si="9"/>
        <v>2.5311526479750777</v>
      </c>
      <c r="O58" s="76">
        <f t="shared" si="9"/>
        <v>2.8821410190427175</v>
      </c>
      <c r="P58" s="76">
        <f t="shared" si="9"/>
        <v>2.1739130434782608</v>
      </c>
      <c r="Q58" s="76" t="str">
        <f t="shared" si="9"/>
        <v/>
      </c>
      <c r="R58" s="76">
        <f t="shared" si="9"/>
        <v>1.6990291262135921</v>
      </c>
      <c r="S58" s="76">
        <f t="shared" si="9"/>
        <v>1.9736842105263157</v>
      </c>
      <c r="T58" s="76">
        <f t="shared" si="9"/>
        <v>1.4458955223880596</v>
      </c>
      <c r="U58" s="76" t="str">
        <f t="shared" si="9"/>
        <v/>
      </c>
      <c r="V58" s="76">
        <f t="shared" si="10"/>
        <v>1.1183597390493942</v>
      </c>
      <c r="W58" s="76">
        <f t="shared" si="10"/>
        <v>1.1557512383048982</v>
      </c>
      <c r="X58" s="76">
        <f t="shared" si="10"/>
        <v>1.0833118390508125</v>
      </c>
      <c r="Y58" s="76" t="str">
        <f t="shared" si="10"/>
        <v/>
      </c>
      <c r="Z58" s="76">
        <f t="shared" si="10"/>
        <v>5.0735667174023336E-2</v>
      </c>
      <c r="AA58" s="76">
        <f t="shared" si="10"/>
        <v>0.11223344556677892</v>
      </c>
      <c r="AB58" s="76">
        <f t="shared" si="10"/>
        <v>0</v>
      </c>
      <c r="AI58" s="96">
        <f t="shared" ref="AI58:AK58" si="32">+AI68+AI78</f>
        <v>36266</v>
      </c>
      <c r="AJ58" s="96">
        <f t="shared" si="32"/>
        <v>17546</v>
      </c>
      <c r="AK58" s="96">
        <f t="shared" si="32"/>
        <v>18720</v>
      </c>
      <c r="AL58" s="96"/>
      <c r="AM58" s="96">
        <f t="shared" ref="AM58:AO58" si="33">+AM68+AM78</f>
        <v>6785</v>
      </c>
      <c r="AN58" s="96">
        <f t="shared" si="33"/>
        <v>3393</v>
      </c>
      <c r="AO58" s="96">
        <f t="shared" si="33"/>
        <v>3392</v>
      </c>
      <c r="AP58" s="96"/>
      <c r="AQ58" s="96">
        <f t="shared" ref="AQ58:AS58" si="34">+AQ68+AQ78</f>
        <v>6744</v>
      </c>
      <c r="AR58" s="96">
        <f t="shared" si="34"/>
        <v>3420</v>
      </c>
      <c r="AS58" s="96">
        <f t="shared" si="34"/>
        <v>3324</v>
      </c>
      <c r="AT58" s="96"/>
      <c r="AU58" s="96">
        <f t="shared" ref="AU58:AW58" si="35">+AU68+AU78</f>
        <v>6052</v>
      </c>
      <c r="AV58" s="96">
        <f t="shared" si="35"/>
        <v>3041</v>
      </c>
      <c r="AW58" s="96">
        <f t="shared" si="35"/>
        <v>3011</v>
      </c>
      <c r="AX58" s="96"/>
      <c r="AY58" s="96">
        <f t="shared" ref="AY58:BA58" si="36">+AY68+AY78</f>
        <v>7855</v>
      </c>
      <c r="AZ58" s="96">
        <f t="shared" si="36"/>
        <v>3630</v>
      </c>
      <c r="BA58" s="96">
        <f t="shared" si="36"/>
        <v>4225</v>
      </c>
      <c r="BB58" s="96"/>
      <c r="BC58" s="96">
        <f t="shared" ref="BC58:BE58" si="37">+BC68+BC78</f>
        <v>6752</v>
      </c>
      <c r="BD58" s="96">
        <f t="shared" si="37"/>
        <v>3138</v>
      </c>
      <c r="BE58" s="96">
        <f t="shared" si="37"/>
        <v>3614</v>
      </c>
      <c r="BF58" s="96"/>
      <c r="BG58" s="96">
        <f t="shared" ref="BG58:BI58" si="38">+BG68+BG78</f>
        <v>2078</v>
      </c>
      <c r="BH58" s="96">
        <f t="shared" si="38"/>
        <v>924</v>
      </c>
      <c r="BI58" s="96">
        <f t="shared" si="38"/>
        <v>1154</v>
      </c>
    </row>
    <row r="59" spans="1:61" x14ac:dyDescent="0.2">
      <c r="A59" s="64" t="s">
        <v>86</v>
      </c>
      <c r="B59" s="76">
        <f t="shared" si="8"/>
        <v>1.5992941046710416</v>
      </c>
      <c r="C59" s="76">
        <f t="shared" si="8"/>
        <v>1.8408754131995897</v>
      </c>
      <c r="D59" s="76">
        <f t="shared" si="8"/>
        <v>1.3728632478632479</v>
      </c>
      <c r="E59" s="76" t="str">
        <f t="shared" si="8"/>
        <v/>
      </c>
      <c r="F59" s="76">
        <f t="shared" si="8"/>
        <v>1.7391304347826086</v>
      </c>
      <c r="G59" s="76">
        <f t="shared" si="8"/>
        <v>2.0041261420571765</v>
      </c>
      <c r="H59" s="76">
        <f t="shared" si="8"/>
        <v>1.4740566037735849</v>
      </c>
      <c r="I59" s="76" t="str">
        <f t="shared" si="8"/>
        <v/>
      </c>
      <c r="J59" s="76">
        <f t="shared" si="8"/>
        <v>1.6162514827995256</v>
      </c>
      <c r="K59" s="76">
        <f t="shared" si="8"/>
        <v>1.8421052631578945</v>
      </c>
      <c r="L59" s="76">
        <f t="shared" si="9"/>
        <v>1.3838748495788207</v>
      </c>
      <c r="M59" s="76" t="str">
        <f t="shared" si="9"/>
        <v/>
      </c>
      <c r="N59" s="76">
        <f t="shared" si="9"/>
        <v>1.3879709187045606</v>
      </c>
      <c r="O59" s="76">
        <f t="shared" si="9"/>
        <v>1.3811246300559026</v>
      </c>
      <c r="P59" s="76">
        <f t="shared" si="9"/>
        <v>1.3948854201262038</v>
      </c>
      <c r="Q59" s="76" t="str">
        <f t="shared" si="9"/>
        <v/>
      </c>
      <c r="R59" s="76">
        <f t="shared" si="9"/>
        <v>1.7186505410566519</v>
      </c>
      <c r="S59" s="76">
        <f t="shared" si="9"/>
        <v>2.2865013774104681</v>
      </c>
      <c r="T59" s="76">
        <f t="shared" si="9"/>
        <v>1.2307692307692308</v>
      </c>
      <c r="U59" s="76" t="str">
        <f t="shared" si="9"/>
        <v/>
      </c>
      <c r="V59" s="76">
        <f t="shared" si="10"/>
        <v>1.643957345971564</v>
      </c>
      <c r="W59" s="76">
        <f t="shared" si="10"/>
        <v>1.6889738687061822</v>
      </c>
      <c r="X59" s="76">
        <f t="shared" si="10"/>
        <v>1.6048699501936912</v>
      </c>
      <c r="Y59" s="76" t="str">
        <f t="shared" si="10"/>
        <v/>
      </c>
      <c r="Z59" s="76">
        <f t="shared" si="10"/>
        <v>1.1068334937439845</v>
      </c>
      <c r="AA59" s="76">
        <f t="shared" si="10"/>
        <v>1.5151515151515151</v>
      </c>
      <c r="AB59" s="76">
        <f t="shared" si="10"/>
        <v>0.77989601386481799</v>
      </c>
      <c r="AI59" s="96">
        <f t="shared" ref="AI59:AK59" si="39">+AI69+AI79</f>
        <v>47835</v>
      </c>
      <c r="AJ59" s="96">
        <f t="shared" si="39"/>
        <v>23306</v>
      </c>
      <c r="AK59" s="96">
        <f t="shared" si="39"/>
        <v>24529</v>
      </c>
      <c r="AL59" s="96"/>
      <c r="AM59" s="96">
        <f t="shared" ref="AM59:AO59" si="40">+AM69+AM79</f>
        <v>8891</v>
      </c>
      <c r="AN59" s="96">
        <f t="shared" si="40"/>
        <v>4468</v>
      </c>
      <c r="AO59" s="96">
        <f t="shared" si="40"/>
        <v>4423</v>
      </c>
      <c r="AP59" s="96"/>
      <c r="AQ59" s="96">
        <f t="shared" ref="AQ59:AS59" si="41">+AQ69+AQ79</f>
        <v>8851</v>
      </c>
      <c r="AR59" s="96">
        <f t="shared" si="41"/>
        <v>4580</v>
      </c>
      <c r="AS59" s="96">
        <f t="shared" si="41"/>
        <v>4271</v>
      </c>
      <c r="AT59" s="96"/>
      <c r="AU59" s="96">
        <f t="shared" ref="AU59:AW59" si="42">+AU69+AU79</f>
        <v>8283</v>
      </c>
      <c r="AV59" s="96">
        <f t="shared" si="42"/>
        <v>4092</v>
      </c>
      <c r="AW59" s="96">
        <f t="shared" si="42"/>
        <v>4191</v>
      </c>
      <c r="AX59" s="96"/>
      <c r="AY59" s="96">
        <f t="shared" ref="AY59:BA59" si="43">+AY69+AY79</f>
        <v>10414</v>
      </c>
      <c r="AZ59" s="96">
        <f t="shared" si="43"/>
        <v>4918</v>
      </c>
      <c r="BA59" s="96">
        <f t="shared" si="43"/>
        <v>5496</v>
      </c>
      <c r="BB59" s="96"/>
      <c r="BC59" s="96">
        <f t="shared" ref="BC59:BE59" si="44">+BC69+BC79</f>
        <v>9011</v>
      </c>
      <c r="BD59" s="96">
        <f t="shared" si="44"/>
        <v>4201</v>
      </c>
      <c r="BE59" s="96">
        <f t="shared" si="44"/>
        <v>4810</v>
      </c>
      <c r="BF59" s="96"/>
      <c r="BG59" s="96">
        <f t="shared" ref="BG59:BI59" si="45">+BG69+BG79</f>
        <v>2385</v>
      </c>
      <c r="BH59" s="96">
        <f t="shared" si="45"/>
        <v>1047</v>
      </c>
      <c r="BI59" s="96">
        <f t="shared" si="45"/>
        <v>1338</v>
      </c>
    </row>
    <row r="60" spans="1:61" x14ac:dyDescent="0.2">
      <c r="A60" s="68" t="s">
        <v>87</v>
      </c>
      <c r="B60" s="76">
        <f t="shared" si="8"/>
        <v>2.3999163792202363</v>
      </c>
      <c r="C60" s="76">
        <f t="shared" si="8"/>
        <v>2.9219943362224319</v>
      </c>
      <c r="D60" s="76">
        <f t="shared" si="8"/>
        <v>1.9038688898854417</v>
      </c>
      <c r="E60" s="76" t="str">
        <f t="shared" si="8"/>
        <v/>
      </c>
      <c r="F60" s="76">
        <f t="shared" si="8"/>
        <v>2.9917894500056237</v>
      </c>
      <c r="G60" s="76">
        <f t="shared" si="8"/>
        <v>3.55863921217547</v>
      </c>
      <c r="H60" s="76">
        <f t="shared" si="8"/>
        <v>2.419172507347954</v>
      </c>
      <c r="I60" s="76" t="str">
        <f t="shared" si="8"/>
        <v/>
      </c>
      <c r="J60" s="76">
        <f t="shared" si="8"/>
        <v>2.8245396000451928</v>
      </c>
      <c r="K60" s="76">
        <f t="shared" si="8"/>
        <v>3.318777292576419</v>
      </c>
      <c r="L60" s="76">
        <f t="shared" si="9"/>
        <v>2.2945446031374388</v>
      </c>
      <c r="M60" s="76" t="str">
        <f t="shared" si="9"/>
        <v/>
      </c>
      <c r="N60" s="76">
        <f t="shared" si="9"/>
        <v>2.5111674514064952</v>
      </c>
      <c r="O60" s="76">
        <f t="shared" si="9"/>
        <v>3.1280547409579667</v>
      </c>
      <c r="P60" s="76">
        <f t="shared" si="9"/>
        <v>1.9088523025530899</v>
      </c>
      <c r="Q60" s="76" t="str">
        <f t="shared" si="9"/>
        <v/>
      </c>
      <c r="R60" s="76">
        <f t="shared" si="9"/>
        <v>2.6310735548300364</v>
      </c>
      <c r="S60" s="76">
        <f t="shared" si="9"/>
        <v>3.2736884912566087</v>
      </c>
      <c r="T60" s="76">
        <f t="shared" si="9"/>
        <v>2.0560407569141197</v>
      </c>
      <c r="U60" s="76" t="str">
        <f t="shared" si="9"/>
        <v/>
      </c>
      <c r="V60" s="76">
        <f t="shared" si="10"/>
        <v>1.6202419265342358</v>
      </c>
      <c r="W60" s="76">
        <f t="shared" si="10"/>
        <v>1.880504641751964</v>
      </c>
      <c r="X60" s="76">
        <f t="shared" si="10"/>
        <v>1.3929313929313931</v>
      </c>
      <c r="Y60" s="76" t="str">
        <f t="shared" si="10"/>
        <v/>
      </c>
      <c r="Z60" s="76">
        <f t="shared" si="10"/>
        <v>0.16771488469601675</v>
      </c>
      <c r="AA60" s="76">
        <f t="shared" si="10"/>
        <v>0.19102196752626552</v>
      </c>
      <c r="AB60" s="76">
        <f t="shared" si="10"/>
        <v>0.14947683109118087</v>
      </c>
      <c r="AI60" s="96">
        <f t="shared" ref="AI60:AK60" si="46">+AI70+AI80</f>
        <v>41937</v>
      </c>
      <c r="AJ60" s="96">
        <f t="shared" si="46"/>
        <v>20451</v>
      </c>
      <c r="AK60" s="96">
        <f t="shared" si="46"/>
        <v>21486</v>
      </c>
      <c r="AL60" s="96"/>
      <c r="AM60" s="96">
        <f t="shared" ref="AM60:AO60" si="47">+AM70+AM80</f>
        <v>8423</v>
      </c>
      <c r="AN60" s="96">
        <f t="shared" si="47"/>
        <v>4278</v>
      </c>
      <c r="AO60" s="96">
        <f t="shared" si="47"/>
        <v>4145</v>
      </c>
      <c r="AP60" s="96"/>
      <c r="AQ60" s="96">
        <f t="shared" ref="AQ60:AS60" si="48">+AQ70+AQ80</f>
        <v>8389</v>
      </c>
      <c r="AR60" s="96">
        <f t="shared" si="48"/>
        <v>4265</v>
      </c>
      <c r="AS60" s="96">
        <f t="shared" si="48"/>
        <v>4124</v>
      </c>
      <c r="AT60" s="96"/>
      <c r="AU60" s="96">
        <f t="shared" ref="AU60:AW60" si="49">+AU70+AU80</f>
        <v>7482</v>
      </c>
      <c r="AV60" s="96">
        <f t="shared" si="49"/>
        <v>3744</v>
      </c>
      <c r="AW60" s="96">
        <f t="shared" si="49"/>
        <v>3738</v>
      </c>
      <c r="AX60" s="96"/>
      <c r="AY60" s="96">
        <f t="shared" ref="AY60:BA60" si="50">+AY70+AY80</f>
        <v>8366</v>
      </c>
      <c r="AZ60" s="96">
        <f t="shared" si="50"/>
        <v>3883</v>
      </c>
      <c r="BA60" s="96">
        <f t="shared" si="50"/>
        <v>4483</v>
      </c>
      <c r="BB60" s="96"/>
      <c r="BC60" s="96">
        <f t="shared" ref="BC60:BE60" si="51">+BC70+BC80</f>
        <v>7616</v>
      </c>
      <c r="BD60" s="96">
        <f t="shared" si="51"/>
        <v>3522</v>
      </c>
      <c r="BE60" s="96">
        <f t="shared" si="51"/>
        <v>4094</v>
      </c>
      <c r="BF60" s="96"/>
      <c r="BG60" s="96">
        <f t="shared" ref="BG60:BI60" si="52">+BG70+BG80</f>
        <v>1661</v>
      </c>
      <c r="BH60" s="96">
        <f t="shared" si="52"/>
        <v>759</v>
      </c>
      <c r="BI60" s="96">
        <f t="shared" si="52"/>
        <v>902</v>
      </c>
    </row>
    <row r="61" spans="1:61" x14ac:dyDescent="0.2">
      <c r="A61" s="64" t="s">
        <v>88</v>
      </c>
      <c r="B61" s="76">
        <f t="shared" si="8"/>
        <v>1.363950687936667</v>
      </c>
      <c r="C61" s="76">
        <f t="shared" si="8"/>
        <v>1.6722898635763532</v>
      </c>
      <c r="D61" s="76">
        <f t="shared" si="8"/>
        <v>1.0704644885041423</v>
      </c>
      <c r="E61" s="76" t="str">
        <f t="shared" si="8"/>
        <v/>
      </c>
      <c r="F61" s="76">
        <f t="shared" si="8"/>
        <v>1.6739878903003682</v>
      </c>
      <c r="G61" s="76">
        <f t="shared" si="8"/>
        <v>2.1037868162692845</v>
      </c>
      <c r="H61" s="76">
        <f t="shared" si="8"/>
        <v>1.2303980699638117</v>
      </c>
      <c r="I61" s="76" t="str">
        <f t="shared" si="8"/>
        <v/>
      </c>
      <c r="J61" s="76">
        <f t="shared" si="8"/>
        <v>1.382763142210037</v>
      </c>
      <c r="K61" s="76">
        <f t="shared" si="8"/>
        <v>1.6647127784290738</v>
      </c>
      <c r="L61" s="76">
        <f t="shared" si="9"/>
        <v>1.0911736178467508</v>
      </c>
      <c r="M61" s="76" t="str">
        <f t="shared" si="9"/>
        <v/>
      </c>
      <c r="N61" s="76">
        <f t="shared" si="9"/>
        <v>1.5236567762630313</v>
      </c>
      <c r="O61" s="76">
        <f t="shared" si="9"/>
        <v>1.8963675213675213</v>
      </c>
      <c r="P61" s="76">
        <f t="shared" si="9"/>
        <v>1.1503477795612627</v>
      </c>
      <c r="Q61" s="76" t="str">
        <f t="shared" si="9"/>
        <v/>
      </c>
      <c r="R61" s="76">
        <f t="shared" si="9"/>
        <v>1.1714080803251254</v>
      </c>
      <c r="S61" s="76">
        <f t="shared" si="9"/>
        <v>1.4421838784445018</v>
      </c>
      <c r="T61" s="76">
        <f t="shared" si="9"/>
        <v>0.93687262993531129</v>
      </c>
      <c r="U61" s="76" t="str">
        <f t="shared" si="9"/>
        <v/>
      </c>
      <c r="V61" s="76">
        <f t="shared" si="10"/>
        <v>1.1948529411764706</v>
      </c>
      <c r="W61" s="76">
        <f t="shared" si="10"/>
        <v>1.4196479273140261</v>
      </c>
      <c r="X61" s="76">
        <f t="shared" si="10"/>
        <v>1.0014655593551538</v>
      </c>
      <c r="Y61" s="76" t="str">
        <f t="shared" si="10"/>
        <v/>
      </c>
      <c r="Z61" s="76">
        <f t="shared" si="10"/>
        <v>0.72245635159542443</v>
      </c>
      <c r="AA61" s="76">
        <f t="shared" si="10"/>
        <v>0.5270092226613966</v>
      </c>
      <c r="AB61" s="76">
        <f t="shared" si="10"/>
        <v>0.88691796008869184</v>
      </c>
    </row>
    <row r="62" spans="1:61" x14ac:dyDescent="0.2">
      <c r="A62" s="64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I62" s="37">
        <v>309898</v>
      </c>
      <c r="AJ62" s="37">
        <v>151964</v>
      </c>
      <c r="AK62" s="37">
        <v>157934</v>
      </c>
      <c r="AM62" s="37">
        <v>58509</v>
      </c>
      <c r="AN62" s="37">
        <v>29519</v>
      </c>
      <c r="AO62" s="37">
        <v>28990</v>
      </c>
      <c r="AQ62" s="37">
        <v>59245</v>
      </c>
      <c r="AR62" s="37">
        <v>30161</v>
      </c>
      <c r="AS62" s="37">
        <v>29084</v>
      </c>
      <c r="AU62" s="37">
        <v>55473</v>
      </c>
      <c r="AV62" s="37">
        <v>27823</v>
      </c>
      <c r="AW62" s="37">
        <v>27650</v>
      </c>
      <c r="AY62" s="37">
        <v>63467</v>
      </c>
      <c r="AZ62" s="37">
        <v>30151</v>
      </c>
      <c r="BA62" s="37">
        <v>33316</v>
      </c>
      <c r="BC62" s="37">
        <v>58260</v>
      </c>
      <c r="BD62" s="37">
        <v>27713</v>
      </c>
      <c r="BE62" s="37">
        <v>30547</v>
      </c>
      <c r="BG62" s="37">
        <v>14944</v>
      </c>
      <c r="BH62" s="37">
        <v>6597</v>
      </c>
      <c r="BI62" s="37">
        <v>8347</v>
      </c>
    </row>
    <row r="63" spans="1:61" s="6" customFormat="1" x14ac:dyDescent="0.2">
      <c r="A63" s="2" t="s">
        <v>29</v>
      </c>
      <c r="B63" s="75">
        <f t="shared" ref="B63:AB63" si="53">IFERROR(B19/AI62*100,"")</f>
        <v>1.9206319498673758</v>
      </c>
      <c r="C63" s="75">
        <f t="shared" si="53"/>
        <v>2.2452686162512174</v>
      </c>
      <c r="D63" s="75">
        <f t="shared" si="53"/>
        <v>1.6082667443362417</v>
      </c>
      <c r="E63" s="75" t="str">
        <f t="shared" si="53"/>
        <v/>
      </c>
      <c r="F63" s="75">
        <f t="shared" si="53"/>
        <v>2.7021483874275751</v>
      </c>
      <c r="G63" s="75">
        <f t="shared" si="53"/>
        <v>3.0895355533724045</v>
      </c>
      <c r="H63" s="75">
        <f t="shared" si="53"/>
        <v>2.3076923076923079</v>
      </c>
      <c r="I63" s="75" t="str">
        <f t="shared" si="53"/>
        <v/>
      </c>
      <c r="J63" s="75">
        <f t="shared" si="53"/>
        <v>2.2837370242214532</v>
      </c>
      <c r="K63" s="75">
        <f t="shared" si="53"/>
        <v>2.5330725108583931</v>
      </c>
      <c r="L63" s="75">
        <f t="shared" si="53"/>
        <v>2.0251684775134096</v>
      </c>
      <c r="M63" s="75" t="str">
        <f t="shared" si="53"/>
        <v/>
      </c>
      <c r="N63" s="75">
        <f t="shared" si="53"/>
        <v>2.0730805977682834</v>
      </c>
      <c r="O63" s="75">
        <f t="shared" si="53"/>
        <v>2.3505732667217769</v>
      </c>
      <c r="P63" s="75">
        <f t="shared" si="53"/>
        <v>1.793851717902351</v>
      </c>
      <c r="Q63" s="75" t="str">
        <f t="shared" si="53"/>
        <v/>
      </c>
      <c r="R63" s="75">
        <f t="shared" si="53"/>
        <v>1.7457891502670679</v>
      </c>
      <c r="S63" s="75">
        <f t="shared" si="53"/>
        <v>2.2387317170243106</v>
      </c>
      <c r="T63" s="75">
        <f t="shared" si="53"/>
        <v>1.2996758314323449</v>
      </c>
      <c r="U63" s="75" t="str">
        <f t="shared" si="53"/>
        <v/>
      </c>
      <c r="V63" s="75">
        <f t="shared" si="53"/>
        <v>1.2221077926536217</v>
      </c>
      <c r="W63" s="75">
        <f t="shared" si="53"/>
        <v>1.3784144625266119</v>
      </c>
      <c r="X63" s="75">
        <f t="shared" si="53"/>
        <v>1.0803024846957148</v>
      </c>
      <c r="Y63" s="75" t="str">
        <f t="shared" si="53"/>
        <v/>
      </c>
      <c r="Z63" s="75">
        <f t="shared" si="53"/>
        <v>0.32119914346895073</v>
      </c>
      <c r="AA63" s="75">
        <f t="shared" si="53"/>
        <v>0.37896013339396695</v>
      </c>
      <c r="AB63" s="75">
        <f t="shared" si="53"/>
        <v>0.27554810111417277</v>
      </c>
      <c r="AC63" s="189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</row>
    <row r="64" spans="1:61" x14ac:dyDescent="0.2">
      <c r="A64" s="64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I64" s="37">
        <v>102815</v>
      </c>
      <c r="AJ64" s="37">
        <v>50867</v>
      </c>
      <c r="AK64" s="37">
        <v>51948</v>
      </c>
      <c r="AM64" s="37">
        <v>19755</v>
      </c>
      <c r="AN64" s="37">
        <v>10083</v>
      </c>
      <c r="AO64" s="37">
        <v>9672</v>
      </c>
      <c r="AQ64" s="37">
        <v>19946</v>
      </c>
      <c r="AR64" s="37">
        <v>10186</v>
      </c>
      <c r="AS64" s="37">
        <v>9760</v>
      </c>
      <c r="AU64" s="37">
        <v>18401</v>
      </c>
      <c r="AV64" s="37">
        <v>9280</v>
      </c>
      <c r="AW64" s="37">
        <v>9121</v>
      </c>
      <c r="AY64" s="37">
        <v>20228</v>
      </c>
      <c r="AZ64" s="37">
        <v>9743</v>
      </c>
      <c r="BA64" s="37">
        <v>10485</v>
      </c>
      <c r="BC64" s="37">
        <v>19366</v>
      </c>
      <c r="BD64" s="37">
        <v>9342</v>
      </c>
      <c r="BE64" s="37">
        <v>10024</v>
      </c>
      <c r="BG64" s="37">
        <v>5119</v>
      </c>
      <c r="BH64" s="37">
        <v>2233</v>
      </c>
      <c r="BI64" s="37">
        <v>2886</v>
      </c>
    </row>
    <row r="65" spans="1:61" x14ac:dyDescent="0.2">
      <c r="A65" s="67" t="s">
        <v>82</v>
      </c>
      <c r="B65" s="76">
        <f t="shared" ref="B65:K71" si="54">IFERROR(B21/AI64*100,"")</f>
        <v>1.8003209648397607</v>
      </c>
      <c r="C65" s="76">
        <f t="shared" si="54"/>
        <v>2.0799339453869896</v>
      </c>
      <c r="D65" s="76">
        <f t="shared" si="54"/>
        <v>1.5265265265265264</v>
      </c>
      <c r="E65" s="76" t="str">
        <f t="shared" si="54"/>
        <v/>
      </c>
      <c r="F65" s="76">
        <f t="shared" si="54"/>
        <v>2.5512528473804101</v>
      </c>
      <c r="G65" s="76">
        <f t="shared" si="54"/>
        <v>2.8463750867797279</v>
      </c>
      <c r="H65" s="76">
        <f t="shared" si="54"/>
        <v>2.2435897435897436</v>
      </c>
      <c r="I65" s="76" t="str">
        <f t="shared" si="54"/>
        <v/>
      </c>
      <c r="J65" s="76">
        <f t="shared" si="54"/>
        <v>2.266118520004011</v>
      </c>
      <c r="K65" s="76">
        <f t="shared" si="54"/>
        <v>2.4739838994698604</v>
      </c>
      <c r="L65" s="76">
        <f t="shared" ref="L65:U71" si="55">IFERROR(L21/AS64*100,"")</f>
        <v>2.0491803278688523</v>
      </c>
      <c r="M65" s="76" t="str">
        <f t="shared" si="55"/>
        <v/>
      </c>
      <c r="N65" s="76">
        <f t="shared" si="55"/>
        <v>1.8640291288516928</v>
      </c>
      <c r="O65" s="76">
        <f t="shared" si="55"/>
        <v>2.1443965517241379</v>
      </c>
      <c r="P65" s="76">
        <f t="shared" si="55"/>
        <v>1.5787742572086392</v>
      </c>
      <c r="Q65" s="76" t="str">
        <f t="shared" si="55"/>
        <v/>
      </c>
      <c r="R65" s="76">
        <f t="shared" si="55"/>
        <v>1.5869092347241449</v>
      </c>
      <c r="S65" s="76">
        <f t="shared" si="55"/>
        <v>2.0117007082007596</v>
      </c>
      <c r="T65" s="76">
        <f t="shared" si="55"/>
        <v>1.1921793037672868</v>
      </c>
      <c r="U65" s="76" t="str">
        <f t="shared" si="55"/>
        <v/>
      </c>
      <c r="V65" s="76">
        <f t="shared" ref="V65:AE71" si="56">IFERROR(V21/BC64*100,"")</f>
        <v>1.1360115666632242</v>
      </c>
      <c r="W65" s="76">
        <f t="shared" si="56"/>
        <v>1.2631128238064655</v>
      </c>
      <c r="X65" s="76">
        <f t="shared" si="56"/>
        <v>1.0175578611332801</v>
      </c>
      <c r="Y65" s="76" t="str">
        <f t="shared" si="56"/>
        <v/>
      </c>
      <c r="Z65" s="76">
        <f t="shared" si="56"/>
        <v>0.21488571986716157</v>
      </c>
      <c r="AA65" s="76">
        <f t="shared" si="56"/>
        <v>0.26869682042095833</v>
      </c>
      <c r="AB65" s="76">
        <f t="shared" si="56"/>
        <v>0.17325017325017325</v>
      </c>
      <c r="AI65" s="37">
        <v>51185</v>
      </c>
      <c r="AJ65" s="37">
        <v>25185</v>
      </c>
      <c r="AK65" s="37">
        <v>26000</v>
      </c>
      <c r="AM65" s="37">
        <v>10137</v>
      </c>
      <c r="AN65" s="37">
        <v>5104</v>
      </c>
      <c r="AO65" s="37">
        <v>5033</v>
      </c>
      <c r="AQ65" s="37">
        <v>9899</v>
      </c>
      <c r="AR65" s="37">
        <v>5059</v>
      </c>
      <c r="AS65" s="37">
        <v>4840</v>
      </c>
      <c r="AU65" s="37">
        <v>9370</v>
      </c>
      <c r="AV65" s="37">
        <v>4678</v>
      </c>
      <c r="AW65" s="37">
        <v>4692</v>
      </c>
      <c r="AY65" s="37">
        <v>10257</v>
      </c>
      <c r="AZ65" s="37">
        <v>4871</v>
      </c>
      <c r="BA65" s="37">
        <v>5386</v>
      </c>
      <c r="BC65" s="37">
        <v>9336</v>
      </c>
      <c r="BD65" s="37">
        <v>4511</v>
      </c>
      <c r="BE65" s="37">
        <v>4825</v>
      </c>
      <c r="BG65" s="37">
        <v>2186</v>
      </c>
      <c r="BH65" s="37">
        <v>962</v>
      </c>
      <c r="BI65" s="37">
        <v>1224</v>
      </c>
    </row>
    <row r="66" spans="1:61" x14ac:dyDescent="0.2">
      <c r="A66" s="64" t="s">
        <v>83</v>
      </c>
      <c r="B66" s="76">
        <f t="shared" si="54"/>
        <v>2.0963172804532579</v>
      </c>
      <c r="C66" s="76">
        <f t="shared" si="54"/>
        <v>2.3664879888822714</v>
      </c>
      <c r="D66" s="76">
        <f t="shared" si="54"/>
        <v>1.8346153846153845</v>
      </c>
      <c r="E66" s="76" t="str">
        <f t="shared" si="54"/>
        <v/>
      </c>
      <c r="F66" s="76">
        <f t="shared" si="54"/>
        <v>3.452698036894545</v>
      </c>
      <c r="G66" s="76">
        <f t="shared" si="54"/>
        <v>3.7225705329153604</v>
      </c>
      <c r="H66" s="76">
        <f t="shared" si="54"/>
        <v>3.1790184780449038</v>
      </c>
      <c r="I66" s="76" t="str">
        <f t="shared" si="54"/>
        <v/>
      </c>
      <c r="J66" s="76">
        <f t="shared" si="54"/>
        <v>2.2729568643297302</v>
      </c>
      <c r="K66" s="76">
        <f t="shared" si="54"/>
        <v>2.490610792646768</v>
      </c>
      <c r="L66" s="76">
        <f t="shared" si="55"/>
        <v>2.0454545454545454</v>
      </c>
      <c r="M66" s="76" t="str">
        <f t="shared" si="55"/>
        <v/>
      </c>
      <c r="N66" s="76">
        <f t="shared" si="55"/>
        <v>2.1131270010672361</v>
      </c>
      <c r="O66" s="76">
        <f t="shared" si="55"/>
        <v>2.543822146216332</v>
      </c>
      <c r="P66" s="76">
        <f t="shared" si="55"/>
        <v>1.6837169650468882</v>
      </c>
      <c r="Q66" s="76" t="str">
        <f t="shared" si="55"/>
        <v/>
      </c>
      <c r="R66" s="76">
        <f t="shared" si="55"/>
        <v>1.9303890026323485</v>
      </c>
      <c r="S66" s="76">
        <f t="shared" si="55"/>
        <v>2.2172038595770891</v>
      </c>
      <c r="T66" s="76">
        <f t="shared" si="55"/>
        <v>1.6709988860007428</v>
      </c>
      <c r="U66" s="76" t="str">
        <f t="shared" si="55"/>
        <v/>
      </c>
      <c r="V66" s="76">
        <f t="shared" si="56"/>
        <v>1.0604113110539846</v>
      </c>
      <c r="W66" s="76">
        <f t="shared" si="56"/>
        <v>1.1305697184659722</v>
      </c>
      <c r="X66" s="76">
        <f t="shared" si="56"/>
        <v>0.9948186528497408</v>
      </c>
      <c r="Y66" s="76" t="str">
        <f t="shared" si="56"/>
        <v/>
      </c>
      <c r="Z66" s="76">
        <f t="shared" si="56"/>
        <v>0.1372369624885636</v>
      </c>
      <c r="AA66" s="76">
        <f t="shared" si="56"/>
        <v>0.20790020790020791</v>
      </c>
      <c r="AB66" s="76">
        <f t="shared" si="56"/>
        <v>8.1699346405228759E-2</v>
      </c>
      <c r="AI66" s="37">
        <v>41195</v>
      </c>
      <c r="AJ66" s="37">
        <v>20422</v>
      </c>
      <c r="AK66" s="37">
        <v>20773</v>
      </c>
      <c r="AM66" s="37">
        <v>7587</v>
      </c>
      <c r="AN66" s="37">
        <v>3795</v>
      </c>
      <c r="AO66" s="37">
        <v>3792</v>
      </c>
      <c r="AQ66" s="37">
        <v>8008</v>
      </c>
      <c r="AR66" s="37">
        <v>4086</v>
      </c>
      <c r="AS66" s="37">
        <v>3922</v>
      </c>
      <c r="AU66" s="37">
        <v>7531</v>
      </c>
      <c r="AV66" s="37">
        <v>3773</v>
      </c>
      <c r="AW66" s="37">
        <v>3758</v>
      </c>
      <c r="AY66" s="37">
        <v>8501</v>
      </c>
      <c r="AZ66" s="37">
        <v>4233</v>
      </c>
      <c r="BA66" s="37">
        <v>4268</v>
      </c>
      <c r="BC66" s="37">
        <v>7749</v>
      </c>
      <c r="BD66" s="37">
        <v>3712</v>
      </c>
      <c r="BE66" s="37">
        <v>4037</v>
      </c>
      <c r="BG66" s="37">
        <v>1819</v>
      </c>
      <c r="BH66" s="37">
        <v>823</v>
      </c>
      <c r="BI66" s="37">
        <v>996</v>
      </c>
    </row>
    <row r="67" spans="1:61" x14ac:dyDescent="0.2">
      <c r="A67" s="64" t="s">
        <v>84</v>
      </c>
      <c r="B67" s="76">
        <f t="shared" si="54"/>
        <v>1.7065177812841363</v>
      </c>
      <c r="C67" s="76">
        <f t="shared" si="54"/>
        <v>2.0615023014396239</v>
      </c>
      <c r="D67" s="76">
        <f t="shared" si="54"/>
        <v>1.357531410966158</v>
      </c>
      <c r="E67" s="76" t="str">
        <f t="shared" si="54"/>
        <v/>
      </c>
      <c r="F67" s="76">
        <f t="shared" si="54"/>
        <v>2.5042836430736783</v>
      </c>
      <c r="G67" s="76">
        <f t="shared" si="54"/>
        <v>2.8985507246376812</v>
      </c>
      <c r="H67" s="76">
        <f t="shared" si="54"/>
        <v>2.109704641350211</v>
      </c>
      <c r="I67" s="76" t="str">
        <f t="shared" si="54"/>
        <v/>
      </c>
      <c r="J67" s="76">
        <f t="shared" si="54"/>
        <v>2.2477522477522478</v>
      </c>
      <c r="K67" s="76">
        <f t="shared" si="54"/>
        <v>2.5942241801272639</v>
      </c>
      <c r="L67" s="76">
        <f t="shared" si="55"/>
        <v>1.8867924528301887</v>
      </c>
      <c r="M67" s="76" t="str">
        <f t="shared" si="55"/>
        <v/>
      </c>
      <c r="N67" s="76">
        <f t="shared" si="55"/>
        <v>1.9519320143407251</v>
      </c>
      <c r="O67" s="76">
        <f t="shared" si="55"/>
        <v>1.9347998939835676</v>
      </c>
      <c r="P67" s="76">
        <f t="shared" si="55"/>
        <v>1.9691325172964342</v>
      </c>
      <c r="Q67" s="76" t="str">
        <f t="shared" si="55"/>
        <v/>
      </c>
      <c r="R67" s="76">
        <f t="shared" si="55"/>
        <v>1.4939418891895071</v>
      </c>
      <c r="S67" s="76">
        <f t="shared" si="55"/>
        <v>2.2442712024568863</v>
      </c>
      <c r="T67" s="76">
        <f t="shared" si="55"/>
        <v>0.7497656982193065</v>
      </c>
      <c r="U67" s="76" t="str">
        <f t="shared" si="55"/>
        <v/>
      </c>
      <c r="V67" s="76">
        <f t="shared" si="56"/>
        <v>0.64524454768357209</v>
      </c>
      <c r="W67" s="76">
        <f t="shared" si="56"/>
        <v>0.86206896551724133</v>
      </c>
      <c r="X67" s="76">
        <f t="shared" si="56"/>
        <v>0.44587565023532322</v>
      </c>
      <c r="Y67" s="76" t="str">
        <f t="shared" si="56"/>
        <v/>
      </c>
      <c r="Z67" s="76">
        <f t="shared" si="56"/>
        <v>0.49477735019241342</v>
      </c>
      <c r="AA67" s="76">
        <f t="shared" si="56"/>
        <v>0.60753341433778862</v>
      </c>
      <c r="AB67" s="76">
        <f t="shared" si="56"/>
        <v>0.40160642570281119</v>
      </c>
      <c r="AI67" s="37">
        <v>33078</v>
      </c>
      <c r="AJ67" s="37">
        <v>16296</v>
      </c>
      <c r="AK67" s="37">
        <v>16782</v>
      </c>
      <c r="AM67" s="37">
        <v>5974</v>
      </c>
      <c r="AN67" s="37">
        <v>2967</v>
      </c>
      <c r="AO67" s="37">
        <v>3007</v>
      </c>
      <c r="AQ67" s="37">
        <v>6301</v>
      </c>
      <c r="AR67" s="37">
        <v>3154</v>
      </c>
      <c r="AS67" s="37">
        <v>3147</v>
      </c>
      <c r="AU67" s="37">
        <v>6215</v>
      </c>
      <c r="AV67" s="37">
        <v>3158</v>
      </c>
      <c r="AW67" s="37">
        <v>3057</v>
      </c>
      <c r="AY67" s="37">
        <v>6655</v>
      </c>
      <c r="AZ67" s="37">
        <v>3227</v>
      </c>
      <c r="BA67" s="37">
        <v>3428</v>
      </c>
      <c r="BC67" s="37">
        <v>6112</v>
      </c>
      <c r="BD67" s="37">
        <v>2963</v>
      </c>
      <c r="BE67" s="37">
        <v>3149</v>
      </c>
      <c r="BG67" s="37">
        <v>1821</v>
      </c>
      <c r="BH67" s="37">
        <v>827</v>
      </c>
      <c r="BI67" s="37">
        <v>994</v>
      </c>
    </row>
    <row r="68" spans="1:61" x14ac:dyDescent="0.2">
      <c r="A68" s="64" t="s">
        <v>85</v>
      </c>
      <c r="B68" s="76">
        <f t="shared" si="54"/>
        <v>1.5418102666424813</v>
      </c>
      <c r="C68" s="76">
        <f t="shared" si="54"/>
        <v>1.7366224840451645</v>
      </c>
      <c r="D68" s="76">
        <f t="shared" si="54"/>
        <v>1.3526397330473126</v>
      </c>
      <c r="E68" s="76" t="str">
        <f t="shared" si="54"/>
        <v/>
      </c>
      <c r="F68" s="76">
        <f t="shared" si="54"/>
        <v>2.3100100435219284</v>
      </c>
      <c r="G68" s="76">
        <f t="shared" si="54"/>
        <v>2.9996629592180657</v>
      </c>
      <c r="H68" s="76">
        <f t="shared" si="54"/>
        <v>1.6295310941137346</v>
      </c>
      <c r="I68" s="76" t="str">
        <f t="shared" si="54"/>
        <v/>
      </c>
      <c r="J68" s="76">
        <f t="shared" si="54"/>
        <v>1.9203301063323284</v>
      </c>
      <c r="K68" s="76">
        <f t="shared" si="54"/>
        <v>1.8389346861128724</v>
      </c>
      <c r="L68" s="76">
        <f t="shared" si="55"/>
        <v>2.0019065776930409</v>
      </c>
      <c r="M68" s="76" t="str">
        <f t="shared" si="55"/>
        <v/>
      </c>
      <c r="N68" s="76">
        <f t="shared" si="55"/>
        <v>2.1560740144810944</v>
      </c>
      <c r="O68" s="76">
        <f t="shared" si="55"/>
        <v>2.1532615579480683</v>
      </c>
      <c r="P68" s="76">
        <f t="shared" si="55"/>
        <v>2.1589793915603535</v>
      </c>
      <c r="Q68" s="76" t="str">
        <f t="shared" si="55"/>
        <v/>
      </c>
      <c r="R68" s="76">
        <f t="shared" si="55"/>
        <v>1.0217881292261457</v>
      </c>
      <c r="S68" s="76">
        <f t="shared" si="55"/>
        <v>1.4254725751471955</v>
      </c>
      <c r="T68" s="76">
        <f t="shared" si="55"/>
        <v>0.64177362893815637</v>
      </c>
      <c r="U68" s="76" t="str">
        <f t="shared" si="55"/>
        <v/>
      </c>
      <c r="V68" s="76">
        <f t="shared" si="56"/>
        <v>0.80170157068062831</v>
      </c>
      <c r="W68" s="76">
        <f t="shared" si="56"/>
        <v>0.74249071886601414</v>
      </c>
      <c r="X68" s="76">
        <f t="shared" si="56"/>
        <v>0.85741505239758653</v>
      </c>
      <c r="Y68" s="76" t="str">
        <f t="shared" si="56"/>
        <v/>
      </c>
      <c r="Z68" s="76">
        <f t="shared" si="56"/>
        <v>0</v>
      </c>
      <c r="AA68" s="76">
        <f t="shared" si="56"/>
        <v>0</v>
      </c>
      <c r="AB68" s="76">
        <f t="shared" si="56"/>
        <v>0</v>
      </c>
      <c r="AI68" s="37">
        <v>26398</v>
      </c>
      <c r="AJ68" s="37">
        <v>12573</v>
      </c>
      <c r="AK68" s="37">
        <v>13825</v>
      </c>
      <c r="AM68" s="37">
        <v>4839</v>
      </c>
      <c r="AN68" s="37">
        <v>2432</v>
      </c>
      <c r="AO68" s="37">
        <v>2407</v>
      </c>
      <c r="AQ68" s="37">
        <v>4890</v>
      </c>
      <c r="AR68" s="37">
        <v>2447</v>
      </c>
      <c r="AS68" s="37">
        <v>2443</v>
      </c>
      <c r="AU68" s="37">
        <v>4334</v>
      </c>
      <c r="AV68" s="37">
        <v>2162</v>
      </c>
      <c r="AW68" s="37">
        <v>2172</v>
      </c>
      <c r="AY68" s="37">
        <v>5893</v>
      </c>
      <c r="AZ68" s="37">
        <v>2642</v>
      </c>
      <c r="BA68" s="37">
        <v>3251</v>
      </c>
      <c r="BC68" s="37">
        <v>5037</v>
      </c>
      <c r="BD68" s="37">
        <v>2300</v>
      </c>
      <c r="BE68" s="37">
        <v>2737</v>
      </c>
      <c r="BG68" s="37">
        <v>1405</v>
      </c>
      <c r="BH68" s="37">
        <v>590</v>
      </c>
      <c r="BI68" s="37">
        <v>815</v>
      </c>
    </row>
    <row r="69" spans="1:61" x14ac:dyDescent="0.2">
      <c r="A69" s="64" t="s">
        <v>86</v>
      </c>
      <c r="B69" s="76">
        <f t="shared" si="54"/>
        <v>2.0001515266308054</v>
      </c>
      <c r="C69" s="76">
        <f t="shared" si="54"/>
        <v>2.2906227630637077</v>
      </c>
      <c r="D69" s="76">
        <f t="shared" si="54"/>
        <v>1.7359855334538881</v>
      </c>
      <c r="E69" s="76" t="str">
        <f t="shared" si="54"/>
        <v/>
      </c>
      <c r="F69" s="76">
        <f t="shared" si="54"/>
        <v>2.2525315147757801</v>
      </c>
      <c r="G69" s="76">
        <f t="shared" si="54"/>
        <v>2.5082236842105265</v>
      </c>
      <c r="H69" s="76">
        <f t="shared" si="54"/>
        <v>1.9941836310760284</v>
      </c>
      <c r="I69" s="76" t="str">
        <f t="shared" si="54"/>
        <v/>
      </c>
      <c r="J69" s="76">
        <f t="shared" si="54"/>
        <v>2.0858895705521472</v>
      </c>
      <c r="K69" s="76">
        <f t="shared" si="54"/>
        <v>2.4111156518185535</v>
      </c>
      <c r="L69" s="76">
        <f t="shared" si="55"/>
        <v>1.760130986492018</v>
      </c>
      <c r="M69" s="76" t="str">
        <f t="shared" si="55"/>
        <v/>
      </c>
      <c r="N69" s="76">
        <f t="shared" si="55"/>
        <v>1.7074296262113522</v>
      </c>
      <c r="O69" s="76">
        <f t="shared" si="55"/>
        <v>1.6188714153561516</v>
      </c>
      <c r="P69" s="76">
        <f t="shared" si="55"/>
        <v>1.7955801104972375</v>
      </c>
      <c r="Q69" s="76" t="str">
        <f t="shared" si="55"/>
        <v/>
      </c>
      <c r="R69" s="76">
        <f t="shared" si="55"/>
        <v>2.1550992703207195</v>
      </c>
      <c r="S69" s="76">
        <f t="shared" si="55"/>
        <v>2.9144587433762301</v>
      </c>
      <c r="T69" s="76">
        <f t="shared" si="55"/>
        <v>1.5379883112888342</v>
      </c>
      <c r="U69" s="76" t="str">
        <f t="shared" si="55"/>
        <v/>
      </c>
      <c r="V69" s="76">
        <f t="shared" si="56"/>
        <v>2.0647210641254716</v>
      </c>
      <c r="W69" s="76">
        <f t="shared" si="56"/>
        <v>2.1739130434782608</v>
      </c>
      <c r="X69" s="76">
        <f t="shared" si="56"/>
        <v>1.9729630982827915</v>
      </c>
      <c r="Y69" s="76" t="str">
        <f t="shared" si="56"/>
        <v/>
      </c>
      <c r="Z69" s="76">
        <f t="shared" si="56"/>
        <v>0.85409252669039148</v>
      </c>
      <c r="AA69" s="76">
        <f t="shared" si="56"/>
        <v>1.0169491525423728</v>
      </c>
      <c r="AB69" s="76">
        <f t="shared" si="56"/>
        <v>0.73619631901840488</v>
      </c>
      <c r="AI69" s="37">
        <v>28426</v>
      </c>
      <c r="AJ69" s="37">
        <v>13762</v>
      </c>
      <c r="AK69" s="37">
        <v>14664</v>
      </c>
      <c r="AM69" s="37">
        <v>5240</v>
      </c>
      <c r="AN69" s="37">
        <v>2582</v>
      </c>
      <c r="AO69" s="37">
        <v>2658</v>
      </c>
      <c r="AQ69" s="37">
        <v>5228</v>
      </c>
      <c r="AR69" s="37">
        <v>2716</v>
      </c>
      <c r="AS69" s="37">
        <v>2512</v>
      </c>
      <c r="AU69" s="37">
        <v>4938</v>
      </c>
      <c r="AV69" s="37">
        <v>2438</v>
      </c>
      <c r="AW69" s="37">
        <v>2500</v>
      </c>
      <c r="AY69" s="37">
        <v>6209</v>
      </c>
      <c r="AZ69" s="37">
        <v>2880</v>
      </c>
      <c r="BA69" s="37">
        <v>3329</v>
      </c>
      <c r="BC69" s="37">
        <v>5489</v>
      </c>
      <c r="BD69" s="37">
        <v>2544</v>
      </c>
      <c r="BE69" s="37">
        <v>2945</v>
      </c>
      <c r="BG69" s="37">
        <v>1322</v>
      </c>
      <c r="BH69" s="37">
        <v>602</v>
      </c>
      <c r="BI69" s="37">
        <v>720</v>
      </c>
    </row>
    <row r="70" spans="1:61" x14ac:dyDescent="0.2">
      <c r="A70" s="68" t="s">
        <v>87</v>
      </c>
      <c r="B70" s="76">
        <f t="shared" si="54"/>
        <v>2.8459860690916763</v>
      </c>
      <c r="C70" s="76">
        <f t="shared" si="54"/>
        <v>3.5314634500799302</v>
      </c>
      <c r="D70" s="76">
        <f t="shared" si="54"/>
        <v>2.2026732133115114</v>
      </c>
      <c r="E70" s="76" t="str">
        <f t="shared" si="54"/>
        <v/>
      </c>
      <c r="F70" s="76">
        <f t="shared" si="54"/>
        <v>3.6259541984732824</v>
      </c>
      <c r="G70" s="76">
        <f t="shared" si="54"/>
        <v>4.2989930286599538</v>
      </c>
      <c r="H70" s="76">
        <f t="shared" si="54"/>
        <v>2.9721595184349132</v>
      </c>
      <c r="I70" s="76" t="str">
        <f t="shared" si="54"/>
        <v/>
      </c>
      <c r="J70" s="76">
        <f t="shared" si="54"/>
        <v>3.4047436878347361</v>
      </c>
      <c r="K70" s="76">
        <f t="shared" si="54"/>
        <v>4.0500736377025035</v>
      </c>
      <c r="L70" s="76">
        <f t="shared" si="55"/>
        <v>2.7070063694267517</v>
      </c>
      <c r="M70" s="76" t="str">
        <f t="shared" si="55"/>
        <v/>
      </c>
      <c r="N70" s="76">
        <f t="shared" si="55"/>
        <v>3.1389226407452413</v>
      </c>
      <c r="O70" s="76">
        <f t="shared" si="55"/>
        <v>3.9786710418375719</v>
      </c>
      <c r="P70" s="76">
        <f t="shared" si="55"/>
        <v>2.3199999999999998</v>
      </c>
      <c r="Q70" s="76" t="str">
        <f t="shared" si="55"/>
        <v/>
      </c>
      <c r="R70" s="76">
        <f t="shared" si="55"/>
        <v>2.931228861330327</v>
      </c>
      <c r="S70" s="76">
        <f t="shared" si="55"/>
        <v>3.6805555555555558</v>
      </c>
      <c r="T70" s="76">
        <f t="shared" si="55"/>
        <v>2.2829678582156805</v>
      </c>
      <c r="U70" s="76" t="str">
        <f t="shared" si="55"/>
        <v/>
      </c>
      <c r="V70" s="76">
        <f t="shared" si="56"/>
        <v>1.8582619785024597</v>
      </c>
      <c r="W70" s="76">
        <f t="shared" si="56"/>
        <v>2.358490566037736</v>
      </c>
      <c r="X70" s="76">
        <f t="shared" si="56"/>
        <v>1.4261460101867571</v>
      </c>
      <c r="Y70" s="76" t="str">
        <f t="shared" si="56"/>
        <v/>
      </c>
      <c r="Z70" s="76">
        <f t="shared" si="56"/>
        <v>0.15128593040847202</v>
      </c>
      <c r="AA70" s="76">
        <f t="shared" si="56"/>
        <v>0.33222591362126247</v>
      </c>
      <c r="AB70" s="76">
        <f t="shared" si="56"/>
        <v>0</v>
      </c>
      <c r="AI70" s="37">
        <v>26801</v>
      </c>
      <c r="AJ70" s="37">
        <v>12859</v>
      </c>
      <c r="AK70" s="37">
        <v>13942</v>
      </c>
      <c r="AM70" s="37">
        <v>4977</v>
      </c>
      <c r="AN70" s="37">
        <v>2556</v>
      </c>
      <c r="AO70" s="37">
        <v>2421</v>
      </c>
      <c r="AQ70" s="37">
        <v>4973</v>
      </c>
      <c r="AR70" s="37">
        <v>2513</v>
      </c>
      <c r="AS70" s="37">
        <v>2460</v>
      </c>
      <c r="AU70" s="37">
        <v>4684</v>
      </c>
      <c r="AV70" s="37">
        <v>2334</v>
      </c>
      <c r="AW70" s="37">
        <v>2350</v>
      </c>
      <c r="AY70" s="37">
        <v>5724</v>
      </c>
      <c r="AZ70" s="37">
        <v>2555</v>
      </c>
      <c r="BA70" s="37">
        <v>3169</v>
      </c>
      <c r="BC70" s="37">
        <v>5171</v>
      </c>
      <c r="BD70" s="37">
        <v>2341</v>
      </c>
      <c r="BE70" s="37">
        <v>2830</v>
      </c>
      <c r="BG70" s="37">
        <v>1272</v>
      </c>
      <c r="BH70" s="37">
        <v>560</v>
      </c>
      <c r="BI70" s="37">
        <v>712</v>
      </c>
    </row>
    <row r="71" spans="1:61" x14ac:dyDescent="0.2">
      <c r="A71" s="64" t="s">
        <v>88</v>
      </c>
      <c r="B71" s="76">
        <f t="shared" si="54"/>
        <v>1.7835155404649079</v>
      </c>
      <c r="C71" s="76">
        <f t="shared" si="54"/>
        <v>2.1774632553075666</v>
      </c>
      <c r="D71" s="76">
        <f t="shared" si="54"/>
        <v>1.4201692727011905</v>
      </c>
      <c r="E71" s="76" t="str">
        <f t="shared" si="54"/>
        <v/>
      </c>
      <c r="F71" s="76">
        <f t="shared" si="54"/>
        <v>2.0092425155716294</v>
      </c>
      <c r="G71" s="76">
        <f t="shared" si="54"/>
        <v>2.5039123630672928</v>
      </c>
      <c r="H71" s="76">
        <f t="shared" si="54"/>
        <v>1.486988847583643</v>
      </c>
      <c r="I71" s="76" t="str">
        <f t="shared" si="54"/>
        <v/>
      </c>
      <c r="J71" s="76">
        <f t="shared" si="54"/>
        <v>1.910315704805952</v>
      </c>
      <c r="K71" s="76">
        <f t="shared" si="54"/>
        <v>2.109033028253084</v>
      </c>
      <c r="L71" s="76">
        <f t="shared" si="55"/>
        <v>1.7073170731707319</v>
      </c>
      <c r="M71" s="76" t="str">
        <f t="shared" si="55"/>
        <v/>
      </c>
      <c r="N71" s="76">
        <f t="shared" si="55"/>
        <v>2.1135781383432963</v>
      </c>
      <c r="O71" s="76">
        <f t="shared" si="55"/>
        <v>2.6992287917737787</v>
      </c>
      <c r="P71" s="76">
        <f t="shared" si="55"/>
        <v>1.5319148936170213</v>
      </c>
      <c r="Q71" s="76" t="str">
        <f t="shared" si="55"/>
        <v/>
      </c>
      <c r="R71" s="76">
        <f t="shared" si="55"/>
        <v>1.4849755415793151</v>
      </c>
      <c r="S71" s="76">
        <f t="shared" si="55"/>
        <v>1.8395303326810175</v>
      </c>
      <c r="T71" s="76">
        <f t="shared" si="55"/>
        <v>1.1991164405175134</v>
      </c>
      <c r="U71" s="76" t="str">
        <f t="shared" si="55"/>
        <v/>
      </c>
      <c r="V71" s="76">
        <f t="shared" si="56"/>
        <v>1.7017984915877007</v>
      </c>
      <c r="W71" s="76">
        <f t="shared" si="56"/>
        <v>2.0931225971806922</v>
      </c>
      <c r="X71" s="76">
        <f t="shared" si="56"/>
        <v>1.3780918727915195</v>
      </c>
      <c r="Y71" s="76" t="str">
        <f t="shared" si="56"/>
        <v/>
      </c>
      <c r="Z71" s="76">
        <f t="shared" si="56"/>
        <v>0.86477987421383651</v>
      </c>
      <c r="AA71" s="76">
        <f t="shared" si="56"/>
        <v>0.7142857142857143</v>
      </c>
      <c r="AB71" s="76">
        <f t="shared" si="56"/>
        <v>0.9831460674157303</v>
      </c>
    </row>
    <row r="72" spans="1:61" x14ac:dyDescent="0.2">
      <c r="A72" s="64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I72" s="37">
        <v>101634</v>
      </c>
      <c r="AJ72" s="37">
        <v>50321</v>
      </c>
      <c r="AK72" s="37">
        <v>51313</v>
      </c>
      <c r="AM72" s="37">
        <v>20219</v>
      </c>
      <c r="AN72" s="37">
        <v>10190</v>
      </c>
      <c r="AO72" s="37">
        <v>10029</v>
      </c>
      <c r="AQ72" s="37">
        <v>20189</v>
      </c>
      <c r="AR72" s="37">
        <v>10349</v>
      </c>
      <c r="AS72" s="37">
        <v>9840</v>
      </c>
      <c r="AU72" s="37">
        <v>18178</v>
      </c>
      <c r="AV72" s="37">
        <v>9072</v>
      </c>
      <c r="AW72" s="37">
        <v>9106</v>
      </c>
      <c r="AY72" s="37">
        <v>20118</v>
      </c>
      <c r="AZ72" s="37">
        <v>9779</v>
      </c>
      <c r="BA72" s="37">
        <v>10339</v>
      </c>
      <c r="BC72" s="37">
        <v>17597</v>
      </c>
      <c r="BD72" s="37">
        <v>8486</v>
      </c>
      <c r="BE72" s="37">
        <v>9111</v>
      </c>
      <c r="BG72" s="37">
        <v>5333</v>
      </c>
      <c r="BH72" s="37">
        <v>2445</v>
      </c>
      <c r="BI72" s="37">
        <v>2888</v>
      </c>
    </row>
    <row r="73" spans="1:61" s="6" customFormat="1" x14ac:dyDescent="0.2">
      <c r="A73" s="2" t="s">
        <v>30</v>
      </c>
      <c r="B73" s="75">
        <f t="shared" ref="B73:AB73" si="57">IFERROR(B29/AI72*100,"")</f>
        <v>1.1787393982328749</v>
      </c>
      <c r="C73" s="75">
        <f t="shared" si="57"/>
        <v>1.4010055444049203</v>
      </c>
      <c r="D73" s="75">
        <f t="shared" si="57"/>
        <v>0.96077017519926722</v>
      </c>
      <c r="E73" s="75" t="str">
        <f t="shared" si="57"/>
        <v/>
      </c>
      <c r="F73" s="75">
        <f t="shared" si="57"/>
        <v>1.4886987487017163</v>
      </c>
      <c r="G73" s="75">
        <f t="shared" si="57"/>
        <v>1.8645731108930326</v>
      </c>
      <c r="H73" s="75">
        <f t="shared" si="57"/>
        <v>1.1067903081064911</v>
      </c>
      <c r="I73" s="75" t="str">
        <f t="shared" si="57"/>
        <v/>
      </c>
      <c r="J73" s="75">
        <f t="shared" si="57"/>
        <v>1.3423151220961911</v>
      </c>
      <c r="K73" s="75">
        <f t="shared" si="57"/>
        <v>1.4880664798531258</v>
      </c>
      <c r="L73" s="75">
        <f t="shared" si="57"/>
        <v>1.1890243902439024</v>
      </c>
      <c r="M73" s="75" t="str">
        <f t="shared" si="57"/>
        <v/>
      </c>
      <c r="N73" s="75">
        <f t="shared" si="57"/>
        <v>1.2872703267686214</v>
      </c>
      <c r="O73" s="75">
        <f t="shared" si="57"/>
        <v>1.7195767195767195</v>
      </c>
      <c r="P73" s="75">
        <f t="shared" si="57"/>
        <v>0.85657808038655836</v>
      </c>
      <c r="Q73" s="75" t="str">
        <f t="shared" si="57"/>
        <v/>
      </c>
      <c r="R73" s="75">
        <f t="shared" si="57"/>
        <v>1.2376975842529079</v>
      </c>
      <c r="S73" s="75">
        <f t="shared" si="57"/>
        <v>1.3907352490029656</v>
      </c>
      <c r="T73" s="75">
        <f t="shared" si="57"/>
        <v>1.0929490279524132</v>
      </c>
      <c r="U73" s="75" t="str">
        <f t="shared" si="57"/>
        <v/>
      </c>
      <c r="V73" s="75">
        <f t="shared" si="57"/>
        <v>0.67625163380121611</v>
      </c>
      <c r="W73" s="75">
        <f t="shared" si="57"/>
        <v>0.65991044072590144</v>
      </c>
      <c r="X73" s="75">
        <f t="shared" si="57"/>
        <v>0.69147184721764898</v>
      </c>
      <c r="Y73" s="75" t="str">
        <f t="shared" si="57"/>
        <v/>
      </c>
      <c r="Z73" s="75">
        <f t="shared" si="57"/>
        <v>0.45002812675792236</v>
      </c>
      <c r="AA73" s="75">
        <f t="shared" si="57"/>
        <v>0.53169734151329251</v>
      </c>
      <c r="AB73" s="75">
        <f t="shared" si="57"/>
        <v>0.38088642659279781</v>
      </c>
      <c r="AC73" s="189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</row>
    <row r="74" spans="1:61" x14ac:dyDescent="0.2">
      <c r="A74" s="64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I74" s="37">
        <v>14136</v>
      </c>
      <c r="AJ74" s="37">
        <v>6989</v>
      </c>
      <c r="AK74" s="37">
        <v>7147</v>
      </c>
      <c r="AM74" s="37">
        <v>2571</v>
      </c>
      <c r="AN74" s="37">
        <v>1301</v>
      </c>
      <c r="AO74" s="37">
        <v>1270</v>
      </c>
      <c r="AQ74" s="37">
        <v>2582</v>
      </c>
      <c r="AR74" s="37">
        <v>1335</v>
      </c>
      <c r="AS74" s="37">
        <v>1247</v>
      </c>
      <c r="AU74" s="37">
        <v>2384</v>
      </c>
      <c r="AV74" s="37">
        <v>1171</v>
      </c>
      <c r="AW74" s="37">
        <v>1213</v>
      </c>
      <c r="AY74" s="37">
        <v>2830</v>
      </c>
      <c r="AZ74" s="37">
        <v>1348</v>
      </c>
      <c r="BA74" s="37">
        <v>1482</v>
      </c>
      <c r="BC74" s="37">
        <v>2711</v>
      </c>
      <c r="BD74" s="37">
        <v>1328</v>
      </c>
      <c r="BE74" s="37">
        <v>1383</v>
      </c>
      <c r="BG74" s="37">
        <v>1058</v>
      </c>
      <c r="BH74" s="37">
        <v>506</v>
      </c>
      <c r="BI74" s="37">
        <v>552</v>
      </c>
    </row>
    <row r="75" spans="1:61" x14ac:dyDescent="0.2">
      <c r="A75" s="67" t="s">
        <v>82</v>
      </c>
      <c r="B75" s="76">
        <f t="shared" ref="B75:K81" si="58">IFERROR(B31/AI74*100,"")</f>
        <v>1.0257498585172609</v>
      </c>
      <c r="C75" s="76">
        <f t="shared" si="58"/>
        <v>1.2734296752038918</v>
      </c>
      <c r="D75" s="76">
        <f t="shared" si="58"/>
        <v>0.78354554358472084</v>
      </c>
      <c r="E75" s="76" t="str">
        <f t="shared" si="58"/>
        <v/>
      </c>
      <c r="F75" s="76">
        <f t="shared" si="58"/>
        <v>1.9447685725398678</v>
      </c>
      <c r="G75" s="76">
        <f t="shared" si="58"/>
        <v>2.2290545734050733</v>
      </c>
      <c r="H75" s="76">
        <f t="shared" si="58"/>
        <v>1.6535433070866141</v>
      </c>
      <c r="I75" s="76" t="str">
        <f t="shared" si="58"/>
        <v/>
      </c>
      <c r="J75" s="76">
        <f t="shared" si="58"/>
        <v>1.1231603408210689</v>
      </c>
      <c r="K75" s="76">
        <f t="shared" si="58"/>
        <v>1.4232209737827715</v>
      </c>
      <c r="L75" s="76">
        <f t="shared" ref="L75:U81" si="59">IFERROR(L31/AS74*100,"")</f>
        <v>0.80192461908580592</v>
      </c>
      <c r="M75" s="76" t="str">
        <f t="shared" si="59"/>
        <v/>
      </c>
      <c r="N75" s="76">
        <f t="shared" si="59"/>
        <v>1.1325503355704698</v>
      </c>
      <c r="O75" s="76">
        <f t="shared" si="59"/>
        <v>1.7079419299743808</v>
      </c>
      <c r="P75" s="76">
        <f t="shared" si="59"/>
        <v>0.57708161582852435</v>
      </c>
      <c r="Q75" s="76" t="str">
        <f t="shared" si="59"/>
        <v/>
      </c>
      <c r="R75" s="76">
        <f t="shared" si="59"/>
        <v>0.9540636042402828</v>
      </c>
      <c r="S75" s="76">
        <f t="shared" si="59"/>
        <v>1.0385756676557862</v>
      </c>
      <c r="T75" s="76">
        <f t="shared" si="59"/>
        <v>0.8771929824561403</v>
      </c>
      <c r="U75" s="76" t="str">
        <f t="shared" si="59"/>
        <v/>
      </c>
      <c r="V75" s="76">
        <f t="shared" ref="V75:AE81" si="60">IFERROR(V31/BC74*100,"")</f>
        <v>0.33198081888601993</v>
      </c>
      <c r="W75" s="76">
        <f t="shared" si="60"/>
        <v>0.37650602409638556</v>
      </c>
      <c r="X75" s="76">
        <f t="shared" si="60"/>
        <v>0.28922631959508316</v>
      </c>
      <c r="Y75" s="76" t="str">
        <f t="shared" si="60"/>
        <v/>
      </c>
      <c r="Z75" s="76">
        <f t="shared" si="60"/>
        <v>0.28355387523629494</v>
      </c>
      <c r="AA75" s="76">
        <f t="shared" si="60"/>
        <v>0.39525691699604742</v>
      </c>
      <c r="AB75" s="76">
        <f t="shared" si="60"/>
        <v>0.18115942028985507</v>
      </c>
      <c r="AI75" s="37">
        <v>31335</v>
      </c>
      <c r="AJ75" s="37">
        <v>15485</v>
      </c>
      <c r="AK75" s="37">
        <v>15850</v>
      </c>
      <c r="AM75" s="37">
        <v>6225</v>
      </c>
      <c r="AN75" s="37">
        <v>3136</v>
      </c>
      <c r="AO75" s="37">
        <v>3089</v>
      </c>
      <c r="AQ75" s="37">
        <v>6319</v>
      </c>
      <c r="AR75" s="37">
        <v>3245</v>
      </c>
      <c r="AS75" s="37">
        <v>3074</v>
      </c>
      <c r="AU75" s="37">
        <v>5701</v>
      </c>
      <c r="AV75" s="37">
        <v>2838</v>
      </c>
      <c r="AW75" s="37">
        <v>2863</v>
      </c>
      <c r="AY75" s="37">
        <v>6116</v>
      </c>
      <c r="AZ75" s="37">
        <v>2949</v>
      </c>
      <c r="BA75" s="37">
        <v>3167</v>
      </c>
      <c r="BC75" s="37">
        <v>5118</v>
      </c>
      <c r="BD75" s="37">
        <v>2477</v>
      </c>
      <c r="BE75" s="37">
        <v>2641</v>
      </c>
      <c r="BG75" s="37">
        <v>1856</v>
      </c>
      <c r="BH75" s="37">
        <v>840</v>
      </c>
      <c r="BI75" s="37">
        <v>1016</v>
      </c>
    </row>
    <row r="76" spans="1:61" x14ac:dyDescent="0.2">
      <c r="A76" s="64" t="s">
        <v>83</v>
      </c>
      <c r="B76" s="76">
        <f t="shared" si="58"/>
        <v>0.84250837721397787</v>
      </c>
      <c r="C76" s="76">
        <f t="shared" si="58"/>
        <v>1.0074265418146593</v>
      </c>
      <c r="D76" s="76">
        <f t="shared" si="58"/>
        <v>0.68138801261829651</v>
      </c>
      <c r="E76" s="76" t="str">
        <f t="shared" si="58"/>
        <v/>
      </c>
      <c r="F76" s="76">
        <f t="shared" si="58"/>
        <v>1.1244979919678715</v>
      </c>
      <c r="G76" s="76">
        <f t="shared" si="58"/>
        <v>1.3392857142857142</v>
      </c>
      <c r="H76" s="76">
        <f t="shared" si="58"/>
        <v>0.90644221430883787</v>
      </c>
      <c r="I76" s="76" t="str">
        <f t="shared" si="58"/>
        <v/>
      </c>
      <c r="J76" s="76">
        <f t="shared" si="58"/>
        <v>1.0919449279949358</v>
      </c>
      <c r="K76" s="76">
        <f t="shared" si="58"/>
        <v>1.3559322033898304</v>
      </c>
      <c r="L76" s="76">
        <f t="shared" si="59"/>
        <v>0.81327260897852949</v>
      </c>
      <c r="M76" s="76" t="str">
        <f t="shared" si="59"/>
        <v/>
      </c>
      <c r="N76" s="76">
        <f t="shared" si="59"/>
        <v>1.1050692860901596</v>
      </c>
      <c r="O76" s="76">
        <f t="shared" si="59"/>
        <v>1.4799154334038054</v>
      </c>
      <c r="P76" s="76">
        <f t="shared" si="59"/>
        <v>0.73349633251833746</v>
      </c>
      <c r="Q76" s="76" t="str">
        <f t="shared" si="59"/>
        <v/>
      </c>
      <c r="R76" s="76">
        <f t="shared" si="59"/>
        <v>0.58862001308044476</v>
      </c>
      <c r="S76" s="76">
        <f t="shared" si="59"/>
        <v>0.64428619871142756</v>
      </c>
      <c r="T76" s="76">
        <f t="shared" si="59"/>
        <v>0.53678560151562993</v>
      </c>
      <c r="U76" s="76" t="str">
        <f t="shared" si="59"/>
        <v/>
      </c>
      <c r="V76" s="76">
        <f t="shared" si="60"/>
        <v>0.39077764751856192</v>
      </c>
      <c r="W76" s="76">
        <f t="shared" si="60"/>
        <v>0.28259991925716593</v>
      </c>
      <c r="X76" s="76">
        <f t="shared" si="60"/>
        <v>0.49223778871639529</v>
      </c>
      <c r="Y76" s="76" t="str">
        <f t="shared" si="60"/>
        <v/>
      </c>
      <c r="Z76" s="76">
        <f t="shared" si="60"/>
        <v>0.32327586206896552</v>
      </c>
      <c r="AA76" s="76">
        <f t="shared" si="60"/>
        <v>0.23809523809523811</v>
      </c>
      <c r="AB76" s="76">
        <f t="shared" si="60"/>
        <v>0.39370078740157477</v>
      </c>
      <c r="AI76" s="37">
        <v>4005</v>
      </c>
      <c r="AJ76" s="37">
        <v>2068</v>
      </c>
      <c r="AK76" s="37">
        <v>1937</v>
      </c>
      <c r="AM76" s="37">
        <v>831</v>
      </c>
      <c r="AN76" s="37">
        <v>454</v>
      </c>
      <c r="AO76" s="37">
        <v>377</v>
      </c>
      <c r="AQ76" s="37">
        <v>822</v>
      </c>
      <c r="AR76" s="37">
        <v>428</v>
      </c>
      <c r="AS76" s="37">
        <v>394</v>
      </c>
      <c r="AU76" s="37">
        <v>743</v>
      </c>
      <c r="AV76" s="37">
        <v>392</v>
      </c>
      <c r="AW76" s="37">
        <v>351</v>
      </c>
      <c r="AY76" s="37">
        <v>778</v>
      </c>
      <c r="AZ76" s="37">
        <v>403</v>
      </c>
      <c r="BA76" s="37">
        <v>375</v>
      </c>
      <c r="BC76" s="37">
        <v>687</v>
      </c>
      <c r="BD76" s="37">
        <v>334</v>
      </c>
      <c r="BE76" s="37">
        <v>353</v>
      </c>
      <c r="BG76" s="37">
        <v>144</v>
      </c>
      <c r="BH76" s="37">
        <v>57</v>
      </c>
      <c r="BI76" s="37">
        <v>87</v>
      </c>
    </row>
    <row r="77" spans="1:61" x14ac:dyDescent="0.2">
      <c r="A77" s="64" t="s">
        <v>84</v>
      </c>
      <c r="B77" s="76">
        <f t="shared" si="58"/>
        <v>0.64918851435705371</v>
      </c>
      <c r="C77" s="76">
        <f t="shared" si="58"/>
        <v>0.91876208897485501</v>
      </c>
      <c r="D77" s="76">
        <f t="shared" si="58"/>
        <v>0.36138358286009292</v>
      </c>
      <c r="E77" s="76" t="str">
        <f t="shared" si="58"/>
        <v/>
      </c>
      <c r="F77" s="76">
        <f t="shared" si="58"/>
        <v>1.684717208182912</v>
      </c>
      <c r="G77" s="76">
        <f t="shared" si="58"/>
        <v>2.2026431718061676</v>
      </c>
      <c r="H77" s="76">
        <f t="shared" si="58"/>
        <v>1.0610079575596816</v>
      </c>
      <c r="I77" s="76" t="str">
        <f t="shared" si="58"/>
        <v/>
      </c>
      <c r="J77" s="76">
        <f t="shared" si="58"/>
        <v>0.6082725060827251</v>
      </c>
      <c r="K77" s="76">
        <f t="shared" si="58"/>
        <v>0.7009345794392523</v>
      </c>
      <c r="L77" s="76">
        <f t="shared" si="59"/>
        <v>0.50761421319796951</v>
      </c>
      <c r="M77" s="76" t="str">
        <f t="shared" si="59"/>
        <v/>
      </c>
      <c r="N77" s="76">
        <f t="shared" si="59"/>
        <v>0.67294751009421261</v>
      </c>
      <c r="O77" s="76">
        <f t="shared" si="59"/>
        <v>1.0204081632653061</v>
      </c>
      <c r="P77" s="76">
        <f t="shared" si="59"/>
        <v>0.28490028490028491</v>
      </c>
      <c r="Q77" s="76" t="str">
        <f t="shared" si="59"/>
        <v/>
      </c>
      <c r="R77" s="76">
        <f t="shared" si="59"/>
        <v>0.12853470437017994</v>
      </c>
      <c r="S77" s="76">
        <f t="shared" si="59"/>
        <v>0.24813895781637718</v>
      </c>
      <c r="T77" s="76">
        <f t="shared" si="59"/>
        <v>0</v>
      </c>
      <c r="U77" s="76" t="str">
        <f t="shared" si="59"/>
        <v/>
      </c>
      <c r="V77" s="76">
        <f t="shared" si="60"/>
        <v>0.14556040756914121</v>
      </c>
      <c r="W77" s="76">
        <f t="shared" si="60"/>
        <v>0.29940119760479045</v>
      </c>
      <c r="X77" s="76">
        <f t="shared" si="60"/>
        <v>0</v>
      </c>
      <c r="Y77" s="76" t="str">
        <f t="shared" si="60"/>
        <v/>
      </c>
      <c r="Z77" s="76">
        <f t="shared" si="60"/>
        <v>0</v>
      </c>
      <c r="AA77" s="76">
        <f t="shared" si="60"/>
        <v>0</v>
      </c>
      <c r="AB77" s="76">
        <f t="shared" si="60"/>
        <v>0</v>
      </c>
      <c r="AI77" s="37">
        <v>7745</v>
      </c>
      <c r="AJ77" s="37">
        <v>3670</v>
      </c>
      <c r="AK77" s="37">
        <v>4075</v>
      </c>
      <c r="AM77" s="37">
        <v>1549</v>
      </c>
      <c r="AN77" s="37">
        <v>730</v>
      </c>
      <c r="AO77" s="37">
        <v>819</v>
      </c>
      <c r="AQ77" s="37">
        <v>1573</v>
      </c>
      <c r="AR77" s="37">
        <v>752</v>
      </c>
      <c r="AS77" s="37">
        <v>821</v>
      </c>
      <c r="AU77" s="37">
        <v>1489</v>
      </c>
      <c r="AV77" s="37">
        <v>728</v>
      </c>
      <c r="AW77" s="37">
        <v>761</v>
      </c>
      <c r="AY77" s="37">
        <v>1585</v>
      </c>
      <c r="AZ77" s="37">
        <v>725</v>
      </c>
      <c r="BA77" s="37">
        <v>860</v>
      </c>
      <c r="BC77" s="37">
        <v>1399</v>
      </c>
      <c r="BD77" s="37">
        <v>671</v>
      </c>
      <c r="BE77" s="37">
        <v>728</v>
      </c>
      <c r="BG77" s="37">
        <v>150</v>
      </c>
      <c r="BH77" s="37">
        <v>64</v>
      </c>
      <c r="BI77" s="37">
        <v>86</v>
      </c>
    </row>
    <row r="78" spans="1:61" x14ac:dyDescent="0.2">
      <c r="A78" s="64" t="s">
        <v>85</v>
      </c>
      <c r="B78" s="76">
        <f t="shared" si="58"/>
        <v>3.589412524209167</v>
      </c>
      <c r="C78" s="76">
        <f t="shared" si="58"/>
        <v>4.0599455040871941</v>
      </c>
      <c r="D78" s="76">
        <f t="shared" si="58"/>
        <v>3.165644171779141</v>
      </c>
      <c r="E78" s="76" t="str">
        <f t="shared" si="58"/>
        <v/>
      </c>
      <c r="F78" s="76">
        <f t="shared" si="58"/>
        <v>2.646868947708199</v>
      </c>
      <c r="G78" s="76">
        <f t="shared" si="58"/>
        <v>3.8356164383561646</v>
      </c>
      <c r="H78" s="76">
        <f t="shared" si="58"/>
        <v>1.5873015873015872</v>
      </c>
      <c r="I78" s="76" t="str">
        <f t="shared" si="58"/>
        <v/>
      </c>
      <c r="J78" s="76">
        <f t="shared" si="58"/>
        <v>4.3229497774952321</v>
      </c>
      <c r="K78" s="76">
        <f t="shared" si="58"/>
        <v>3.1914893617021276</v>
      </c>
      <c r="L78" s="76">
        <f t="shared" si="59"/>
        <v>5.3593179049939099</v>
      </c>
      <c r="M78" s="76" t="str">
        <f t="shared" si="59"/>
        <v/>
      </c>
      <c r="N78" s="76">
        <f t="shared" si="59"/>
        <v>4.0967092008059103</v>
      </c>
      <c r="O78" s="76">
        <f t="shared" si="59"/>
        <v>6.0439560439560438</v>
      </c>
      <c r="P78" s="76">
        <f t="shared" si="59"/>
        <v>2.2339027595269383</v>
      </c>
      <c r="Q78" s="76" t="str">
        <f t="shared" si="59"/>
        <v/>
      </c>
      <c r="R78" s="76">
        <f t="shared" si="59"/>
        <v>4.5425867507886437</v>
      </c>
      <c r="S78" s="76">
        <f t="shared" si="59"/>
        <v>4.4137931034482758</v>
      </c>
      <c r="T78" s="76">
        <f t="shared" si="59"/>
        <v>4.6511627906976747</v>
      </c>
      <c r="U78" s="76" t="str">
        <f t="shared" si="59"/>
        <v/>
      </c>
      <c r="V78" s="76">
        <f t="shared" si="60"/>
        <v>2.501786990707648</v>
      </c>
      <c r="W78" s="76">
        <f t="shared" si="60"/>
        <v>2.9806259314456036</v>
      </c>
      <c r="X78" s="76">
        <f t="shared" si="60"/>
        <v>2.0604395604395602</v>
      </c>
      <c r="Y78" s="76" t="str">
        <f t="shared" si="60"/>
        <v/>
      </c>
      <c r="Z78" s="76">
        <f t="shared" si="60"/>
        <v>0.66666666666666674</v>
      </c>
      <c r="AA78" s="76">
        <f t="shared" si="60"/>
        <v>1.5625</v>
      </c>
      <c r="AB78" s="76">
        <f t="shared" si="60"/>
        <v>0</v>
      </c>
      <c r="AI78" s="37">
        <v>9868</v>
      </c>
      <c r="AJ78" s="37">
        <v>4973</v>
      </c>
      <c r="AK78" s="37">
        <v>4895</v>
      </c>
      <c r="AM78" s="37">
        <v>1946</v>
      </c>
      <c r="AN78" s="37">
        <v>961</v>
      </c>
      <c r="AO78" s="37">
        <v>985</v>
      </c>
      <c r="AQ78" s="37">
        <v>1854</v>
      </c>
      <c r="AR78" s="37">
        <v>973</v>
      </c>
      <c r="AS78" s="37">
        <v>881</v>
      </c>
      <c r="AU78" s="37">
        <v>1718</v>
      </c>
      <c r="AV78" s="37">
        <v>879</v>
      </c>
      <c r="AW78" s="37">
        <v>839</v>
      </c>
      <c r="AY78" s="37">
        <v>1962</v>
      </c>
      <c r="AZ78" s="37">
        <v>988</v>
      </c>
      <c r="BA78" s="37">
        <v>974</v>
      </c>
      <c r="BC78" s="37">
        <v>1715</v>
      </c>
      <c r="BD78" s="37">
        <v>838</v>
      </c>
      <c r="BE78" s="37">
        <v>877</v>
      </c>
      <c r="BG78" s="37">
        <v>673</v>
      </c>
      <c r="BH78" s="37">
        <v>334</v>
      </c>
      <c r="BI78" s="37">
        <v>339</v>
      </c>
    </row>
    <row r="79" spans="1:61" x14ac:dyDescent="0.2">
      <c r="A79" s="64" t="s">
        <v>86</v>
      </c>
      <c r="B79" s="76">
        <f t="shared" si="58"/>
        <v>0.52695581678151604</v>
      </c>
      <c r="C79" s="76">
        <f t="shared" si="58"/>
        <v>0.70380052282324557</v>
      </c>
      <c r="D79" s="76">
        <f t="shared" si="58"/>
        <v>0.34729315628192037</v>
      </c>
      <c r="E79" s="76" t="str">
        <f t="shared" si="58"/>
        <v/>
      </c>
      <c r="F79" s="76">
        <f t="shared" si="58"/>
        <v>0.46248715313463518</v>
      </c>
      <c r="G79" s="76">
        <f t="shared" si="58"/>
        <v>0.72840790842872005</v>
      </c>
      <c r="H79" s="76">
        <f t="shared" si="58"/>
        <v>0.20304568527918782</v>
      </c>
      <c r="I79" s="76" t="str">
        <f t="shared" si="58"/>
        <v/>
      </c>
      <c r="J79" s="76">
        <f t="shared" si="58"/>
        <v>0.37756202804746497</v>
      </c>
      <c r="K79" s="76">
        <f t="shared" si="58"/>
        <v>0.41109969167523125</v>
      </c>
      <c r="L79" s="76">
        <f t="shared" si="59"/>
        <v>0.34052213393870601</v>
      </c>
      <c r="M79" s="76" t="str">
        <f t="shared" si="59"/>
        <v/>
      </c>
      <c r="N79" s="76">
        <f t="shared" si="59"/>
        <v>0.58207217694994184</v>
      </c>
      <c r="O79" s="76">
        <f t="shared" si="59"/>
        <v>0.79635949943117168</v>
      </c>
      <c r="P79" s="76">
        <f t="shared" si="59"/>
        <v>0.35756853396901073</v>
      </c>
      <c r="Q79" s="76" t="str">
        <f t="shared" si="59"/>
        <v/>
      </c>
      <c r="R79" s="76">
        <f t="shared" si="59"/>
        <v>0.40774719673802245</v>
      </c>
      <c r="S79" s="76">
        <f t="shared" si="59"/>
        <v>0.60728744939271251</v>
      </c>
      <c r="T79" s="76">
        <f t="shared" si="59"/>
        <v>0.20533880903490762</v>
      </c>
      <c r="U79" s="76" t="str">
        <f t="shared" si="59"/>
        <v/>
      </c>
      <c r="V79" s="76">
        <f t="shared" si="60"/>
        <v>0.40816326530612246</v>
      </c>
      <c r="W79" s="76">
        <f t="shared" si="60"/>
        <v>0.35799522673031026</v>
      </c>
      <c r="X79" s="76">
        <f t="shared" si="60"/>
        <v>0.45610034207525657</v>
      </c>
      <c r="Y79" s="76" t="str">
        <f t="shared" si="60"/>
        <v/>
      </c>
      <c r="Z79" s="76">
        <f t="shared" si="60"/>
        <v>1.6344725111441309</v>
      </c>
      <c r="AA79" s="76">
        <f t="shared" si="60"/>
        <v>2.3952095808383236</v>
      </c>
      <c r="AB79" s="76">
        <f t="shared" si="60"/>
        <v>0.88495575221238942</v>
      </c>
      <c r="AI79" s="37">
        <v>19409</v>
      </c>
      <c r="AJ79" s="37">
        <v>9544</v>
      </c>
      <c r="AK79" s="37">
        <v>9865</v>
      </c>
      <c r="AM79" s="37">
        <v>3651</v>
      </c>
      <c r="AN79" s="37">
        <v>1886</v>
      </c>
      <c r="AO79" s="37">
        <v>1765</v>
      </c>
      <c r="AQ79" s="37">
        <v>3623</v>
      </c>
      <c r="AR79" s="37">
        <v>1864</v>
      </c>
      <c r="AS79" s="37">
        <v>1759</v>
      </c>
      <c r="AU79" s="37">
        <v>3345</v>
      </c>
      <c r="AV79" s="37">
        <v>1654</v>
      </c>
      <c r="AW79" s="37">
        <v>1691</v>
      </c>
      <c r="AY79" s="37">
        <v>4205</v>
      </c>
      <c r="AZ79" s="37">
        <v>2038</v>
      </c>
      <c r="BA79" s="37">
        <v>2167</v>
      </c>
      <c r="BC79" s="37">
        <v>3522</v>
      </c>
      <c r="BD79" s="37">
        <v>1657</v>
      </c>
      <c r="BE79" s="37">
        <v>1865</v>
      </c>
      <c r="BG79" s="37">
        <v>1063</v>
      </c>
      <c r="BH79" s="37">
        <v>445</v>
      </c>
      <c r="BI79" s="37">
        <v>618</v>
      </c>
    </row>
    <row r="80" spans="1:61" s="8" customFormat="1" x14ac:dyDescent="0.2">
      <c r="A80" s="35" t="s">
        <v>87</v>
      </c>
      <c r="B80" s="76">
        <f t="shared" si="58"/>
        <v>1.7466123963109896</v>
      </c>
      <c r="C80" s="76">
        <f t="shared" si="58"/>
        <v>2.0431684828164292</v>
      </c>
      <c r="D80" s="76">
        <f t="shared" si="58"/>
        <v>1.4597060314242272</v>
      </c>
      <c r="E80" s="76" t="str">
        <f t="shared" si="58"/>
        <v/>
      </c>
      <c r="F80" s="76">
        <f t="shared" si="58"/>
        <v>2.0816214735688852</v>
      </c>
      <c r="G80" s="76">
        <f t="shared" si="58"/>
        <v>2.5450689289501591</v>
      </c>
      <c r="H80" s="76">
        <f t="shared" si="58"/>
        <v>1.5864022662889519</v>
      </c>
      <c r="I80" s="76" t="str">
        <f t="shared" si="58"/>
        <v/>
      </c>
      <c r="J80" s="76">
        <f t="shared" si="58"/>
        <v>1.9873033397736681</v>
      </c>
      <c r="K80" s="76">
        <f t="shared" si="58"/>
        <v>2.2532188841201717</v>
      </c>
      <c r="L80" s="76">
        <f t="shared" si="59"/>
        <v>1.7055144968732234</v>
      </c>
      <c r="M80" s="76" t="str">
        <f t="shared" si="59"/>
        <v/>
      </c>
      <c r="N80" s="76">
        <f t="shared" si="59"/>
        <v>1.5844544095665172</v>
      </c>
      <c r="O80" s="76">
        <f t="shared" si="59"/>
        <v>1.8742442563482467</v>
      </c>
      <c r="P80" s="76">
        <f t="shared" si="59"/>
        <v>1.3010053222945004</v>
      </c>
      <c r="Q80" s="76" t="str">
        <f t="shared" si="59"/>
        <v/>
      </c>
      <c r="R80" s="76">
        <f t="shared" si="59"/>
        <v>2.1878715814506537</v>
      </c>
      <c r="S80" s="76">
        <f t="shared" si="59"/>
        <v>2.6987242394504416</v>
      </c>
      <c r="T80" s="76">
        <f t="shared" si="59"/>
        <v>1.7074296262113522</v>
      </c>
      <c r="U80" s="76" t="str">
        <f t="shared" si="59"/>
        <v/>
      </c>
      <c r="V80" s="76">
        <f t="shared" si="60"/>
        <v>1.2492901760363428</v>
      </c>
      <c r="W80" s="76">
        <f t="shared" si="60"/>
        <v>1.1466505733252867</v>
      </c>
      <c r="X80" s="76">
        <f t="shared" si="60"/>
        <v>1.3404825737265416</v>
      </c>
      <c r="Y80" s="76" t="str">
        <f t="shared" si="60"/>
        <v/>
      </c>
      <c r="Z80" s="76">
        <f t="shared" si="60"/>
        <v>0.18814675446848542</v>
      </c>
      <c r="AA80" s="76">
        <f t="shared" si="60"/>
        <v>0</v>
      </c>
      <c r="AB80" s="76">
        <f t="shared" si="60"/>
        <v>0.3236245954692557</v>
      </c>
      <c r="AC80" s="14"/>
      <c r="AH80" s="29"/>
      <c r="AI80" s="29">
        <v>15136</v>
      </c>
      <c r="AJ80" s="29">
        <v>7592</v>
      </c>
      <c r="AK80" s="29">
        <v>7544</v>
      </c>
      <c r="AL80" s="29"/>
      <c r="AM80" s="29">
        <v>3446</v>
      </c>
      <c r="AN80" s="29">
        <v>1722</v>
      </c>
      <c r="AO80" s="29">
        <v>1724</v>
      </c>
      <c r="AP80" s="29"/>
      <c r="AQ80" s="29">
        <v>3416</v>
      </c>
      <c r="AR80" s="29">
        <v>1752</v>
      </c>
      <c r="AS80" s="29">
        <v>1664</v>
      </c>
      <c r="AT80" s="29"/>
      <c r="AU80" s="29">
        <v>2798</v>
      </c>
      <c r="AV80" s="29">
        <v>1410</v>
      </c>
      <c r="AW80" s="29">
        <v>1388</v>
      </c>
      <c r="AX80" s="29"/>
      <c r="AY80" s="29">
        <v>2642</v>
      </c>
      <c r="AZ80" s="29">
        <v>1328</v>
      </c>
      <c r="BA80" s="29">
        <v>1314</v>
      </c>
      <c r="BB80" s="29"/>
      <c r="BC80" s="29">
        <v>2445</v>
      </c>
      <c r="BD80" s="29">
        <v>1181</v>
      </c>
      <c r="BE80" s="29">
        <v>1264</v>
      </c>
      <c r="BF80" s="29"/>
      <c r="BG80" s="29">
        <v>389</v>
      </c>
      <c r="BH80" s="29">
        <v>199</v>
      </c>
      <c r="BI80" s="29">
        <v>190</v>
      </c>
    </row>
    <row r="81" spans="1:61" s="8" customFormat="1" ht="13.5" thickBot="1" x14ac:dyDescent="0.25">
      <c r="A81" s="36" t="s">
        <v>88</v>
      </c>
      <c r="B81" s="97">
        <f t="shared" si="58"/>
        <v>0.62103594080338265</v>
      </c>
      <c r="C81" s="97">
        <f t="shared" si="58"/>
        <v>0.8166491043203371</v>
      </c>
      <c r="D81" s="97">
        <f t="shared" si="58"/>
        <v>0.42417815482502658</v>
      </c>
      <c r="E81" s="97" t="str">
        <f t="shared" si="58"/>
        <v/>
      </c>
      <c r="F81" s="97">
        <f t="shared" si="58"/>
        <v>1.1897852582704584</v>
      </c>
      <c r="G81" s="97">
        <f t="shared" si="58"/>
        <v>1.5098722415795587</v>
      </c>
      <c r="H81" s="97">
        <f t="shared" si="58"/>
        <v>0.87006960556844548</v>
      </c>
      <c r="I81" s="97" t="str">
        <f t="shared" si="58"/>
        <v/>
      </c>
      <c r="J81" s="97">
        <f t="shared" si="58"/>
        <v>0.61475409836065575</v>
      </c>
      <c r="K81" s="97">
        <f t="shared" si="58"/>
        <v>1.0273972602739725</v>
      </c>
      <c r="L81" s="97">
        <f t="shared" si="59"/>
        <v>0.18028846153846154</v>
      </c>
      <c r="M81" s="97" t="str">
        <f t="shared" si="59"/>
        <v/>
      </c>
      <c r="N81" s="97">
        <f t="shared" si="59"/>
        <v>0.53609721229449614</v>
      </c>
      <c r="O81" s="97">
        <f t="shared" si="59"/>
        <v>0.56737588652482274</v>
      </c>
      <c r="P81" s="97">
        <f t="shared" si="59"/>
        <v>0.50432276657060515</v>
      </c>
      <c r="Q81" s="97" t="str">
        <f t="shared" si="59"/>
        <v/>
      </c>
      <c r="R81" s="97">
        <f t="shared" si="59"/>
        <v>0.49205147615442851</v>
      </c>
      <c r="S81" s="97">
        <f t="shared" si="59"/>
        <v>0.67771084337349397</v>
      </c>
      <c r="T81" s="97">
        <f t="shared" si="59"/>
        <v>0.30441400304414001</v>
      </c>
      <c r="U81" s="97" t="str">
        <f t="shared" si="59"/>
        <v/>
      </c>
      <c r="V81" s="97">
        <f t="shared" si="60"/>
        <v>0.1226993865030675</v>
      </c>
      <c r="W81" s="97">
        <f t="shared" si="60"/>
        <v>8.4674005080440304E-2</v>
      </c>
      <c r="X81" s="97">
        <f t="shared" si="60"/>
        <v>0.15822784810126583</v>
      </c>
      <c r="Y81" s="97" t="str">
        <f t="shared" si="60"/>
        <v/>
      </c>
      <c r="Z81" s="97">
        <f t="shared" si="60"/>
        <v>0.25706940874035988</v>
      </c>
      <c r="AA81" s="97">
        <f t="shared" si="60"/>
        <v>0</v>
      </c>
      <c r="AB81" s="97">
        <f t="shared" si="60"/>
        <v>0.52631578947368418</v>
      </c>
      <c r="AC81" s="14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</row>
    <row r="82" spans="1:61" ht="15" x14ac:dyDescent="0.25">
      <c r="A82" s="134" t="s">
        <v>260</v>
      </c>
      <c r="B82" s="134"/>
      <c r="C82" s="134"/>
      <c r="D82" s="134"/>
      <c r="E82" s="134"/>
      <c r="F82" s="134"/>
      <c r="G82" s="134"/>
      <c r="H82" s="134"/>
      <c r="I82" s="134"/>
      <c r="J82" s="40"/>
      <c r="K82" s="40"/>
      <c r="L82" s="40"/>
      <c r="M82" s="40"/>
      <c r="N82" s="40"/>
      <c r="O82" s="19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</sheetData>
  <mergeCells count="26">
    <mergeCell ref="A46:AB46"/>
    <mergeCell ref="R6:T6"/>
    <mergeCell ref="V6:X6"/>
    <mergeCell ref="Z6:AB6"/>
    <mergeCell ref="A6:A7"/>
    <mergeCell ref="B6:D6"/>
    <mergeCell ref="F6:H6"/>
    <mergeCell ref="J6:L6"/>
    <mergeCell ref="N6:P6"/>
    <mergeCell ref="A1:AB1"/>
    <mergeCell ref="A3:AB3"/>
    <mergeCell ref="A4:AB4"/>
    <mergeCell ref="A5:AB5"/>
    <mergeCell ref="A45:AB45"/>
    <mergeCell ref="A2:AB2"/>
    <mergeCell ref="R50:T50"/>
    <mergeCell ref="V50:X50"/>
    <mergeCell ref="Z50:AB50"/>
    <mergeCell ref="A47:AB47"/>
    <mergeCell ref="A48:AB48"/>
    <mergeCell ref="A49:AB49"/>
    <mergeCell ref="A50:A51"/>
    <mergeCell ref="B50:D50"/>
    <mergeCell ref="F50:H50"/>
    <mergeCell ref="J50:L50"/>
    <mergeCell ref="N50:P50"/>
  </mergeCells>
  <hyperlinks>
    <hyperlink ref="AC46" location="'CONTENIDO-INDICE'!D5" display="Indice"/>
    <hyperlink ref="AC1" location="'CONTENIDO-INDICE'!D5" display="Indice"/>
  </hyperlinks>
  <printOptions horizontalCentered="1"/>
  <pageMargins left="0.19685039370078741" right="0.19685039370078741" top="0.74803149606299213" bottom="0.55118110236220474" header="0.31496062992125984" footer="0.31496062992125984"/>
  <pageSetup scale="87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9"/>
  <sheetViews>
    <sheetView showGridLines="0" zoomScaleNormal="100" workbookViewId="0">
      <selection activeCell="AD18" sqref="AD18"/>
    </sheetView>
  </sheetViews>
  <sheetFormatPr baseColWidth="10" defaultColWidth="1.7109375" defaultRowHeight="12.75" x14ac:dyDescent="0.25"/>
  <cols>
    <col min="1" max="1" width="16.5703125" style="1" bestFit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1.7109375" style="1" customWidth="1"/>
    <col min="6" max="6" width="6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6.57031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6.57031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6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29" width="7.85546875" style="1" bestFit="1" customWidth="1"/>
    <col min="30" max="30" width="11.42578125" style="17" customWidth="1"/>
    <col min="31" max="33" width="7.85546875" style="17" customWidth="1"/>
    <col min="34" max="35" width="8.5703125" style="37" hidden="1" customWidth="1"/>
    <col min="36" max="36" width="6.85546875" style="37" hidden="1" customWidth="1"/>
    <col min="37" max="37" width="1.140625" style="37" hidden="1" customWidth="1"/>
    <col min="38" max="40" width="5.28515625" style="37" hidden="1" customWidth="1"/>
    <col min="41" max="41" width="1.140625" style="37" hidden="1" customWidth="1"/>
    <col min="42" max="44" width="5.28515625" style="37" hidden="1" customWidth="1"/>
    <col min="45" max="45" width="1.140625" style="37" hidden="1" customWidth="1"/>
    <col min="46" max="48" width="5.28515625" style="37" hidden="1" customWidth="1"/>
    <col min="49" max="49" width="1.140625" style="37" hidden="1" customWidth="1"/>
    <col min="50" max="52" width="5.28515625" style="37" hidden="1" customWidth="1"/>
    <col min="53" max="53" width="1.140625" style="37" hidden="1" customWidth="1"/>
    <col min="54" max="56" width="5.28515625" style="37" hidden="1" customWidth="1"/>
    <col min="57" max="57" width="1.140625" style="37" hidden="1" customWidth="1"/>
    <col min="58" max="58" width="5.28515625" style="37" hidden="1" customWidth="1"/>
    <col min="59" max="60" width="4.42578125" style="37" hidden="1" customWidth="1"/>
    <col min="61" max="62" width="1.7109375" style="1" customWidth="1"/>
    <col min="63" max="63" width="1.7109375" style="1"/>
    <col min="64" max="202" width="11.42578125" style="1" customWidth="1"/>
    <col min="203" max="203" width="22.7109375" style="1" customWidth="1"/>
    <col min="204" max="204" width="7.28515625" style="1" customWidth="1"/>
    <col min="205" max="205" width="6.85546875" style="1" customWidth="1"/>
    <col min="206" max="206" width="6" style="1" bestFit="1" customWidth="1"/>
    <col min="207" max="207" width="1.7109375" style="1"/>
    <col min="208" max="208" width="6" style="1" bestFit="1" customWidth="1"/>
    <col min="209" max="210" width="5.42578125" style="1" customWidth="1"/>
    <col min="211" max="211" width="1.7109375" style="1"/>
    <col min="212" max="214" width="5.140625" style="1" customWidth="1"/>
    <col min="215" max="215" width="1.7109375" style="1"/>
    <col min="216" max="218" width="4.7109375" style="1" customWidth="1"/>
    <col min="219" max="219" width="1.7109375" style="1"/>
    <col min="220" max="222" width="4.7109375" style="1" customWidth="1"/>
    <col min="223" max="223" width="1.7109375" style="1"/>
    <col min="224" max="226" width="4.7109375" style="1" customWidth="1"/>
    <col min="227" max="227" width="1.7109375" style="1"/>
    <col min="228" max="228" width="4.85546875" style="1" bestFit="1" customWidth="1"/>
    <col min="229" max="229" width="4" style="1" customWidth="1"/>
    <col min="230" max="230" width="5" style="1" customWidth="1"/>
    <col min="231" max="231" width="11.42578125" style="1" customWidth="1"/>
    <col min="232" max="232" width="12.42578125" style="1" customWidth="1"/>
    <col min="233" max="233" width="10.85546875" style="1" customWidth="1"/>
    <col min="234" max="235" width="6.140625" style="1" customWidth="1"/>
    <col min="236" max="236" width="1.7109375" style="1" customWidth="1"/>
    <col min="237" max="237" width="6" style="1" customWidth="1"/>
    <col min="238" max="239" width="5.28515625" style="1" customWidth="1"/>
    <col min="240" max="240" width="1.7109375" style="1" customWidth="1"/>
    <col min="241" max="243" width="5.28515625" style="1" customWidth="1"/>
    <col min="244" max="244" width="1.7109375" style="1" customWidth="1"/>
    <col min="245" max="247" width="5.28515625" style="1" customWidth="1"/>
    <col min="248" max="248" width="1.7109375" style="1" customWidth="1"/>
    <col min="249" max="251" width="5.28515625" style="1" customWidth="1"/>
    <col min="252" max="252" width="1.7109375" style="1" customWidth="1"/>
    <col min="253" max="255" width="5.28515625" style="1" customWidth="1"/>
    <col min="256" max="16384" width="1.7109375" style="1"/>
  </cols>
  <sheetData>
    <row r="1" spans="1:60" s="112" customFormat="1" ht="15.75" x14ac:dyDescent="0.25">
      <c r="A1" s="234" t="s">
        <v>92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159" t="s">
        <v>158</v>
      </c>
      <c r="AD1" s="116"/>
      <c r="AE1" s="114"/>
      <c r="AF1" s="114"/>
      <c r="AG1" s="114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</row>
    <row r="2" spans="1:60" s="112" customFormat="1" ht="15.75" x14ac:dyDescent="0.25">
      <c r="A2" s="234" t="s">
        <v>25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118"/>
      <c r="AD2" s="116"/>
      <c r="AE2" s="116"/>
      <c r="AF2" s="116"/>
      <c r="AG2" s="116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</row>
    <row r="3" spans="1:60" s="112" customFormat="1" ht="15.75" x14ac:dyDescent="0.25">
      <c r="A3" s="234" t="s">
        <v>362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118"/>
      <c r="AD3" s="116"/>
      <c r="AE3" s="116"/>
      <c r="AF3" s="116"/>
      <c r="AG3" s="116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</row>
    <row r="4" spans="1:60" s="112" customFormat="1" ht="16.5" thickBot="1" x14ac:dyDescent="0.3">
      <c r="A4" s="234" t="s">
        <v>205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D4" s="116"/>
      <c r="AE4" s="116"/>
      <c r="AF4" s="116"/>
      <c r="AG4" s="116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</row>
    <row r="5" spans="1:60" ht="18" customHeight="1" x14ac:dyDescent="0.2">
      <c r="A5" s="236" t="s">
        <v>332</v>
      </c>
      <c r="B5" s="238" t="s">
        <v>9</v>
      </c>
      <c r="C5" s="238"/>
      <c r="D5" s="238"/>
      <c r="E5" s="180"/>
      <c r="F5" s="238" t="s">
        <v>19</v>
      </c>
      <c r="G5" s="238"/>
      <c r="H5" s="238"/>
      <c r="I5" s="180"/>
      <c r="J5" s="238" t="s">
        <v>20</v>
      </c>
      <c r="K5" s="238"/>
      <c r="L5" s="238"/>
      <c r="M5" s="180"/>
      <c r="N5" s="238" t="s">
        <v>21</v>
      </c>
      <c r="O5" s="238"/>
      <c r="P5" s="238"/>
      <c r="Q5" s="180"/>
      <c r="R5" s="238" t="s">
        <v>22</v>
      </c>
      <c r="S5" s="238"/>
      <c r="T5" s="238"/>
      <c r="U5" s="180"/>
      <c r="V5" s="238" t="s">
        <v>23</v>
      </c>
      <c r="W5" s="238"/>
      <c r="X5" s="238"/>
      <c r="Y5" s="180"/>
      <c r="Z5" s="238" t="s">
        <v>24</v>
      </c>
      <c r="AA5" s="238"/>
      <c r="AB5" s="238"/>
      <c r="AC5" s="45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27" customHeight="1" thickBot="1" x14ac:dyDescent="0.25">
      <c r="A6" s="237"/>
      <c r="B6" s="181" t="s">
        <v>9</v>
      </c>
      <c r="C6" s="182" t="s">
        <v>333</v>
      </c>
      <c r="D6" s="182" t="s">
        <v>334</v>
      </c>
      <c r="E6" s="181"/>
      <c r="F6" s="181" t="s">
        <v>9</v>
      </c>
      <c r="G6" s="182" t="s">
        <v>333</v>
      </c>
      <c r="H6" s="182" t="s">
        <v>334</v>
      </c>
      <c r="I6" s="181"/>
      <c r="J6" s="181" t="s">
        <v>9</v>
      </c>
      <c r="K6" s="182" t="s">
        <v>333</v>
      </c>
      <c r="L6" s="182" t="s">
        <v>334</v>
      </c>
      <c r="M6" s="181"/>
      <c r="N6" s="181" t="s">
        <v>9</v>
      </c>
      <c r="O6" s="182" t="s">
        <v>333</v>
      </c>
      <c r="P6" s="182" t="s">
        <v>334</v>
      </c>
      <c r="Q6" s="181"/>
      <c r="R6" s="181" t="s">
        <v>9</v>
      </c>
      <c r="S6" s="182" t="s">
        <v>333</v>
      </c>
      <c r="T6" s="182" t="s">
        <v>334</v>
      </c>
      <c r="U6" s="181"/>
      <c r="V6" s="181" t="s">
        <v>9</v>
      </c>
      <c r="W6" s="182" t="s">
        <v>333</v>
      </c>
      <c r="X6" s="182" t="s">
        <v>334</v>
      </c>
      <c r="Y6" s="181"/>
      <c r="Z6" s="181" t="s">
        <v>9</v>
      </c>
      <c r="AA6" s="182" t="s">
        <v>333</v>
      </c>
      <c r="AB6" s="182" t="s">
        <v>334</v>
      </c>
      <c r="AC6" s="4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x14ac:dyDescent="0.2">
      <c r="A7" s="135"/>
      <c r="B7" s="109"/>
      <c r="C7" s="117"/>
      <c r="D7" s="117"/>
      <c r="E7" s="109"/>
      <c r="F7" s="109"/>
      <c r="G7" s="117"/>
      <c r="H7" s="117"/>
      <c r="I7" s="109"/>
      <c r="J7" s="109"/>
      <c r="K7" s="117"/>
      <c r="L7" s="117"/>
      <c r="M7" s="109"/>
      <c r="N7" s="109"/>
      <c r="O7" s="117"/>
      <c r="P7" s="117"/>
      <c r="Q7" s="109"/>
      <c r="R7" s="109"/>
      <c r="S7" s="117"/>
      <c r="T7" s="117"/>
      <c r="U7" s="109"/>
      <c r="V7" s="109"/>
      <c r="W7" s="117"/>
      <c r="X7" s="117"/>
      <c r="Y7" s="109"/>
      <c r="Z7" s="109"/>
      <c r="AA7" s="117"/>
      <c r="AB7" s="117"/>
      <c r="AC7" s="45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5">
      <c r="A8" s="235" t="s">
        <v>4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17"/>
      <c r="AH8" s="37" t="s">
        <v>31</v>
      </c>
      <c r="AI8" s="37" t="s">
        <v>120</v>
      </c>
      <c r="AJ8" s="37" t="s">
        <v>121</v>
      </c>
      <c r="AL8" s="37" t="s">
        <v>102</v>
      </c>
      <c r="AM8" s="37" t="s">
        <v>103</v>
      </c>
      <c r="AN8" s="37" t="s">
        <v>104</v>
      </c>
      <c r="AP8" s="37" t="s">
        <v>105</v>
      </c>
      <c r="AQ8" s="37" t="s">
        <v>106</v>
      </c>
      <c r="AR8" s="37" t="s">
        <v>107</v>
      </c>
      <c r="AT8" s="37" t="s">
        <v>108</v>
      </c>
      <c r="AU8" s="37" t="s">
        <v>109</v>
      </c>
      <c r="AV8" s="37" t="s">
        <v>110</v>
      </c>
      <c r="AX8" s="37" t="s">
        <v>111</v>
      </c>
      <c r="AY8" s="37" t="s">
        <v>112</v>
      </c>
      <c r="AZ8" s="37" t="s">
        <v>113</v>
      </c>
      <c r="BB8" s="37" t="s">
        <v>114</v>
      </c>
      <c r="BC8" s="37" t="s">
        <v>115</v>
      </c>
      <c r="BD8" s="37" t="s">
        <v>116</v>
      </c>
      <c r="BF8" s="37" t="s">
        <v>117</v>
      </c>
      <c r="BG8" s="37" t="s">
        <v>118</v>
      </c>
      <c r="BH8" s="37" t="s">
        <v>119</v>
      </c>
    </row>
    <row r="9" spans="1:60" x14ac:dyDescent="0.25">
      <c r="A9" s="46" t="s">
        <v>9</v>
      </c>
      <c r="B9" s="47">
        <v>2100</v>
      </c>
      <c r="C9" s="47">
        <v>1336</v>
      </c>
      <c r="D9" s="47">
        <v>764</v>
      </c>
      <c r="E9" s="47"/>
      <c r="F9" s="47">
        <v>844</v>
      </c>
      <c r="G9" s="47">
        <v>521</v>
      </c>
      <c r="H9" s="47">
        <v>323</v>
      </c>
      <c r="I9" s="47"/>
      <c r="J9" s="47">
        <v>498</v>
      </c>
      <c r="K9" s="47">
        <v>319</v>
      </c>
      <c r="L9" s="47">
        <v>179</v>
      </c>
      <c r="M9" s="47"/>
      <c r="N9" s="47">
        <v>365</v>
      </c>
      <c r="O9" s="47">
        <v>241</v>
      </c>
      <c r="P9" s="47">
        <v>124</v>
      </c>
      <c r="Q9" s="47"/>
      <c r="R9" s="47">
        <v>276</v>
      </c>
      <c r="S9" s="47">
        <v>181</v>
      </c>
      <c r="T9" s="47">
        <v>95</v>
      </c>
      <c r="U9" s="47"/>
      <c r="V9" s="47">
        <v>117</v>
      </c>
      <c r="W9" s="47">
        <v>74</v>
      </c>
      <c r="X9" s="47">
        <v>43</v>
      </c>
      <c r="Y9" s="47"/>
      <c r="Z9" s="47">
        <v>0</v>
      </c>
      <c r="AA9" s="47">
        <v>0</v>
      </c>
      <c r="AB9" s="47">
        <v>0</v>
      </c>
      <c r="AC9" s="13"/>
      <c r="AD9" s="13"/>
      <c r="AE9" s="13"/>
      <c r="AF9" s="13"/>
      <c r="AG9" s="13"/>
      <c r="AH9" s="87">
        <f>+AH14+AH19</f>
        <v>249513</v>
      </c>
      <c r="AI9" s="87">
        <f t="shared" ref="AI9:AJ11" si="0">+AI14+AI19</f>
        <v>125908</v>
      </c>
      <c r="AJ9" s="87">
        <f t="shared" si="0"/>
        <v>123605</v>
      </c>
      <c r="AK9" s="87"/>
      <c r="AL9" s="87">
        <f>+AL14+AL19</f>
        <v>55729</v>
      </c>
      <c r="AM9" s="87">
        <f t="shared" ref="AM9:AN11" si="1">+AM14+AM19</f>
        <v>28178</v>
      </c>
      <c r="AN9" s="87">
        <f t="shared" si="1"/>
        <v>27551</v>
      </c>
      <c r="AO9" s="87"/>
      <c r="AP9" s="87">
        <f>+AP14+AP19</f>
        <v>55264</v>
      </c>
      <c r="AQ9" s="87">
        <f t="shared" ref="AQ9:AR11" si="2">+AQ14+AQ19</f>
        <v>28357</v>
      </c>
      <c r="AR9" s="87">
        <f t="shared" si="2"/>
        <v>26907</v>
      </c>
      <c r="AS9" s="87"/>
      <c r="AT9" s="87">
        <f>+AT14+AT19</f>
        <v>50161</v>
      </c>
      <c r="AU9" s="87">
        <f t="shared" ref="AU9:AV11" si="3">+AU14+AU19</f>
        <v>25207</v>
      </c>
      <c r="AV9" s="87">
        <f t="shared" si="3"/>
        <v>24954</v>
      </c>
      <c r="AW9" s="87"/>
      <c r="AX9" s="87">
        <f>+AX14+AX19</f>
        <v>43861</v>
      </c>
      <c r="AY9" s="87">
        <f t="shared" ref="AY9:AZ11" si="4">+AY14+AY19</f>
        <v>22144</v>
      </c>
      <c r="AZ9" s="87">
        <f t="shared" si="4"/>
        <v>21717</v>
      </c>
      <c r="BA9" s="87"/>
      <c r="BB9" s="87">
        <f>+BB14+BB19</f>
        <v>43420</v>
      </c>
      <c r="BC9" s="87">
        <f t="shared" ref="BC9:BD11" si="5">+BC14+BC19</f>
        <v>21560</v>
      </c>
      <c r="BD9" s="87">
        <f t="shared" si="5"/>
        <v>21860</v>
      </c>
      <c r="BE9" s="87"/>
      <c r="BF9" s="87">
        <f>+BF14+BF19</f>
        <v>1078</v>
      </c>
      <c r="BG9" s="87">
        <f t="shared" ref="BG9:BH11" si="6">+BG14+BG19</f>
        <v>462</v>
      </c>
      <c r="BH9" s="87">
        <f t="shared" si="6"/>
        <v>616</v>
      </c>
    </row>
    <row r="10" spans="1:60" x14ac:dyDescent="0.25">
      <c r="A10" s="48" t="s">
        <v>27</v>
      </c>
      <c r="B10" s="41">
        <v>2026</v>
      </c>
      <c r="C10" s="41">
        <v>1284</v>
      </c>
      <c r="D10" s="41">
        <v>742</v>
      </c>
      <c r="E10" s="41"/>
      <c r="F10" s="41">
        <v>820</v>
      </c>
      <c r="G10" s="41">
        <v>505</v>
      </c>
      <c r="H10" s="41">
        <v>315</v>
      </c>
      <c r="I10" s="41"/>
      <c r="J10" s="41">
        <v>486</v>
      </c>
      <c r="K10" s="41">
        <v>309</v>
      </c>
      <c r="L10" s="41">
        <v>177</v>
      </c>
      <c r="M10" s="41"/>
      <c r="N10" s="41">
        <v>337</v>
      </c>
      <c r="O10" s="41">
        <v>223</v>
      </c>
      <c r="P10" s="41">
        <v>114</v>
      </c>
      <c r="Q10" s="41"/>
      <c r="R10" s="41">
        <v>269</v>
      </c>
      <c r="S10" s="41">
        <v>176</v>
      </c>
      <c r="T10" s="41">
        <v>93</v>
      </c>
      <c r="U10" s="41"/>
      <c r="V10" s="41">
        <v>114</v>
      </c>
      <c r="W10" s="41">
        <v>71</v>
      </c>
      <c r="X10" s="41">
        <v>43</v>
      </c>
      <c r="Y10" s="41"/>
      <c r="Z10" s="41">
        <v>0</v>
      </c>
      <c r="AA10" s="41">
        <v>0</v>
      </c>
      <c r="AB10" s="41">
        <v>0</v>
      </c>
      <c r="AC10" s="13"/>
      <c r="AD10" s="13"/>
      <c r="AE10" s="13"/>
      <c r="AF10" s="13"/>
      <c r="AG10" s="13"/>
      <c r="AH10" s="88">
        <f>+AH15+AH20</f>
        <v>214033</v>
      </c>
      <c r="AI10" s="88">
        <f t="shared" si="0"/>
        <v>108371</v>
      </c>
      <c r="AJ10" s="88">
        <f t="shared" si="0"/>
        <v>105662</v>
      </c>
      <c r="AK10" s="88"/>
      <c r="AL10" s="88">
        <f>+AL15+AL20</f>
        <v>48263</v>
      </c>
      <c r="AM10" s="88">
        <f t="shared" si="1"/>
        <v>24470</v>
      </c>
      <c r="AN10" s="88">
        <f t="shared" si="1"/>
        <v>23793</v>
      </c>
      <c r="AO10" s="88"/>
      <c r="AP10" s="88">
        <f>+AP15+AP20</f>
        <v>48087</v>
      </c>
      <c r="AQ10" s="88">
        <f t="shared" si="2"/>
        <v>24792</v>
      </c>
      <c r="AR10" s="88">
        <f t="shared" si="2"/>
        <v>23295</v>
      </c>
      <c r="AS10" s="88"/>
      <c r="AT10" s="88">
        <f>+AT15+AT20</f>
        <v>43112</v>
      </c>
      <c r="AU10" s="88">
        <f t="shared" si="3"/>
        <v>21704</v>
      </c>
      <c r="AV10" s="88">
        <f t="shared" si="3"/>
        <v>21408</v>
      </c>
      <c r="AW10" s="88"/>
      <c r="AX10" s="88">
        <f>+AX15+AX20</f>
        <v>37283</v>
      </c>
      <c r="AY10" s="88">
        <f t="shared" si="4"/>
        <v>18888</v>
      </c>
      <c r="AZ10" s="88">
        <f t="shared" si="4"/>
        <v>18395</v>
      </c>
      <c r="BA10" s="88"/>
      <c r="BB10" s="88">
        <f>+BB15+BB20</f>
        <v>36746</v>
      </c>
      <c r="BC10" s="88">
        <f t="shared" si="5"/>
        <v>18298</v>
      </c>
      <c r="BD10" s="88">
        <f t="shared" si="5"/>
        <v>18448</v>
      </c>
      <c r="BE10" s="88"/>
      <c r="BF10" s="88">
        <f>+BF15+BF20</f>
        <v>542</v>
      </c>
      <c r="BG10" s="88">
        <f t="shared" si="6"/>
        <v>219</v>
      </c>
      <c r="BH10" s="88">
        <f t="shared" si="6"/>
        <v>323</v>
      </c>
    </row>
    <row r="11" spans="1:60" x14ac:dyDescent="0.25">
      <c r="A11" s="48" t="s">
        <v>28</v>
      </c>
      <c r="B11" s="41">
        <v>59</v>
      </c>
      <c r="C11" s="41">
        <v>40</v>
      </c>
      <c r="D11" s="41">
        <v>19</v>
      </c>
      <c r="E11" s="41"/>
      <c r="F11" s="41">
        <v>17</v>
      </c>
      <c r="G11" s="41">
        <v>11</v>
      </c>
      <c r="H11" s="41">
        <v>6</v>
      </c>
      <c r="I11" s="41"/>
      <c r="J11" s="41">
        <v>8</v>
      </c>
      <c r="K11" s="41">
        <v>7</v>
      </c>
      <c r="L11" s="41">
        <v>1</v>
      </c>
      <c r="M11" s="41"/>
      <c r="N11" s="41">
        <v>26</v>
      </c>
      <c r="O11" s="41">
        <v>16</v>
      </c>
      <c r="P11" s="41">
        <v>10</v>
      </c>
      <c r="Q11" s="41"/>
      <c r="R11" s="41">
        <v>5</v>
      </c>
      <c r="S11" s="41">
        <v>3</v>
      </c>
      <c r="T11" s="41">
        <v>2</v>
      </c>
      <c r="U11" s="41"/>
      <c r="V11" s="41">
        <v>3</v>
      </c>
      <c r="W11" s="41">
        <v>3</v>
      </c>
      <c r="X11" s="41">
        <v>0</v>
      </c>
      <c r="Y11" s="41"/>
      <c r="Z11" s="41">
        <v>0</v>
      </c>
      <c r="AA11" s="41">
        <v>0</v>
      </c>
      <c r="AB11" s="41">
        <v>0</v>
      </c>
      <c r="AC11" s="13"/>
      <c r="AD11" s="13"/>
      <c r="AE11" s="13"/>
      <c r="AF11" s="13"/>
      <c r="AG11" s="13"/>
      <c r="AH11" s="88">
        <f>+AH16+AH21</f>
        <v>26367</v>
      </c>
      <c r="AI11" s="88">
        <f t="shared" si="0"/>
        <v>13279</v>
      </c>
      <c r="AJ11" s="88">
        <f t="shared" si="0"/>
        <v>13088</v>
      </c>
      <c r="AK11" s="88"/>
      <c r="AL11" s="88">
        <f>+AL16+AL21</f>
        <v>5437</v>
      </c>
      <c r="AM11" s="88">
        <f t="shared" si="1"/>
        <v>2740</v>
      </c>
      <c r="AN11" s="88">
        <f t="shared" si="1"/>
        <v>2697</v>
      </c>
      <c r="AO11" s="88"/>
      <c r="AP11" s="88">
        <f>+AP16+AP21</f>
        <v>5184</v>
      </c>
      <c r="AQ11" s="88">
        <f t="shared" si="2"/>
        <v>2610</v>
      </c>
      <c r="AR11" s="88">
        <f t="shared" si="2"/>
        <v>2574</v>
      </c>
      <c r="AS11" s="88"/>
      <c r="AT11" s="88">
        <f>+AT16+AT21</f>
        <v>5165</v>
      </c>
      <c r="AU11" s="88">
        <f t="shared" si="3"/>
        <v>2634</v>
      </c>
      <c r="AV11" s="88">
        <f t="shared" si="3"/>
        <v>2531</v>
      </c>
      <c r="AW11" s="88"/>
      <c r="AX11" s="88">
        <f>+AX16+AX21</f>
        <v>4927</v>
      </c>
      <c r="AY11" s="88">
        <f t="shared" si="4"/>
        <v>2493</v>
      </c>
      <c r="AZ11" s="88">
        <f t="shared" si="4"/>
        <v>2434</v>
      </c>
      <c r="BA11" s="88"/>
      <c r="BB11" s="88">
        <f>+BB16+BB21</f>
        <v>5118</v>
      </c>
      <c r="BC11" s="88">
        <f t="shared" si="5"/>
        <v>2559</v>
      </c>
      <c r="BD11" s="88">
        <f t="shared" si="5"/>
        <v>2559</v>
      </c>
      <c r="BE11" s="88"/>
      <c r="BF11" s="88">
        <f>+BF16+BF21</f>
        <v>536</v>
      </c>
      <c r="BG11" s="88">
        <f t="shared" si="6"/>
        <v>243</v>
      </c>
      <c r="BH11" s="88">
        <f t="shared" si="6"/>
        <v>293</v>
      </c>
    </row>
    <row r="12" spans="1:60" x14ac:dyDescent="0.25">
      <c r="A12" s="49" t="s">
        <v>79</v>
      </c>
      <c r="B12" s="41">
        <v>15</v>
      </c>
      <c r="C12" s="41">
        <v>12</v>
      </c>
      <c r="D12" s="41">
        <v>3</v>
      </c>
      <c r="E12" s="41"/>
      <c r="F12" s="41">
        <v>7</v>
      </c>
      <c r="G12" s="41">
        <v>5</v>
      </c>
      <c r="H12" s="41">
        <v>2</v>
      </c>
      <c r="I12" s="41"/>
      <c r="J12" s="41">
        <v>4</v>
      </c>
      <c r="K12" s="41">
        <v>3</v>
      </c>
      <c r="L12" s="41">
        <v>1</v>
      </c>
      <c r="M12" s="41"/>
      <c r="N12" s="41">
        <v>2</v>
      </c>
      <c r="O12" s="41">
        <v>2</v>
      </c>
      <c r="P12" s="41">
        <v>0</v>
      </c>
      <c r="Q12" s="41"/>
      <c r="R12" s="41">
        <v>2</v>
      </c>
      <c r="S12" s="41">
        <v>2</v>
      </c>
      <c r="T12" s="41">
        <v>0</v>
      </c>
      <c r="U12" s="41"/>
      <c r="V12" s="41">
        <v>0</v>
      </c>
      <c r="W12" s="41">
        <v>0</v>
      </c>
      <c r="X12" s="41">
        <v>0</v>
      </c>
      <c r="Y12" s="41"/>
      <c r="Z12" s="41">
        <v>0</v>
      </c>
      <c r="AA12" s="41">
        <v>0</v>
      </c>
      <c r="AB12" s="41">
        <v>0</v>
      </c>
      <c r="AC12" s="13"/>
      <c r="AD12" s="13"/>
      <c r="AE12" s="13"/>
      <c r="AF12" s="13"/>
      <c r="AG12" s="13"/>
      <c r="AH12" s="88">
        <f>+AH17</f>
        <v>9113</v>
      </c>
      <c r="AI12" s="88">
        <f t="shared" ref="AI12:AJ12" si="7">+AI17</f>
        <v>4258</v>
      </c>
      <c r="AJ12" s="88">
        <f t="shared" si="7"/>
        <v>4855</v>
      </c>
      <c r="AK12" s="88"/>
      <c r="AL12" s="88">
        <f>+AL17</f>
        <v>2029</v>
      </c>
      <c r="AM12" s="88">
        <f t="shared" ref="AM12:AN12" si="8">+AM17</f>
        <v>968</v>
      </c>
      <c r="AN12" s="88">
        <f t="shared" si="8"/>
        <v>1061</v>
      </c>
      <c r="AO12" s="88"/>
      <c r="AP12" s="88">
        <f>+AP17</f>
        <v>1993</v>
      </c>
      <c r="AQ12" s="88">
        <f t="shared" ref="AQ12:AR12" si="9">+AQ17</f>
        <v>955</v>
      </c>
      <c r="AR12" s="88">
        <f t="shared" si="9"/>
        <v>1038</v>
      </c>
      <c r="AS12" s="88"/>
      <c r="AT12" s="88">
        <f>+AT17</f>
        <v>1884</v>
      </c>
      <c r="AU12" s="88">
        <f t="shared" ref="AU12:AV12" si="10">+AU17</f>
        <v>869</v>
      </c>
      <c r="AV12" s="88">
        <f t="shared" si="10"/>
        <v>1015</v>
      </c>
      <c r="AW12" s="88"/>
      <c r="AX12" s="88">
        <f>+AX17</f>
        <v>1651</v>
      </c>
      <c r="AY12" s="88">
        <f t="shared" ref="AY12:AZ12" si="11">+AY17</f>
        <v>763</v>
      </c>
      <c r="AZ12" s="88">
        <f t="shared" si="11"/>
        <v>888</v>
      </c>
      <c r="BA12" s="88"/>
      <c r="BB12" s="88">
        <f>+BB17</f>
        <v>1556</v>
      </c>
      <c r="BC12" s="88">
        <f t="shared" ref="BC12:BD12" si="12">+BC17</f>
        <v>703</v>
      </c>
      <c r="BD12" s="88">
        <f t="shared" si="12"/>
        <v>853</v>
      </c>
      <c r="BE12" s="88"/>
      <c r="BF12" s="88">
        <f>+BF17</f>
        <v>0</v>
      </c>
      <c r="BG12" s="88">
        <f t="shared" ref="BG12:BH12" si="13">+BG17</f>
        <v>0</v>
      </c>
      <c r="BH12" s="88">
        <f t="shared" si="13"/>
        <v>0</v>
      </c>
    </row>
    <row r="13" spans="1:60" x14ac:dyDescent="0.25">
      <c r="A13" s="6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78"/>
      <c r="AD13" s="78"/>
      <c r="AE13" s="78"/>
      <c r="AF13" s="78"/>
      <c r="AG13" s="78"/>
      <c r="AH13" s="79"/>
      <c r="AI13" s="79"/>
    </row>
    <row r="14" spans="1:60" x14ac:dyDescent="0.25">
      <c r="A14" s="6" t="s">
        <v>29</v>
      </c>
      <c r="B14" s="47">
        <v>1754</v>
      </c>
      <c r="C14" s="47">
        <v>1117</v>
      </c>
      <c r="D14" s="47">
        <v>637</v>
      </c>
      <c r="E14" s="47"/>
      <c r="F14" s="47">
        <v>719</v>
      </c>
      <c r="G14" s="47">
        <v>440</v>
      </c>
      <c r="H14" s="47">
        <v>279</v>
      </c>
      <c r="I14" s="47"/>
      <c r="J14" s="47">
        <v>410</v>
      </c>
      <c r="K14" s="47">
        <v>264</v>
      </c>
      <c r="L14" s="47">
        <v>146</v>
      </c>
      <c r="M14" s="47"/>
      <c r="N14" s="47">
        <v>295</v>
      </c>
      <c r="O14" s="47">
        <v>194</v>
      </c>
      <c r="P14" s="47">
        <v>101</v>
      </c>
      <c r="Q14" s="47"/>
      <c r="R14" s="47">
        <v>237</v>
      </c>
      <c r="S14" s="47">
        <v>156</v>
      </c>
      <c r="T14" s="47">
        <v>81</v>
      </c>
      <c r="U14" s="47"/>
      <c r="V14" s="47">
        <v>93</v>
      </c>
      <c r="W14" s="47">
        <v>63</v>
      </c>
      <c r="X14" s="47">
        <v>30</v>
      </c>
      <c r="Y14" s="47"/>
      <c r="Z14" s="47">
        <v>0</v>
      </c>
      <c r="AA14" s="47">
        <v>0</v>
      </c>
      <c r="AB14" s="47">
        <v>0</v>
      </c>
      <c r="AC14" s="18"/>
      <c r="AD14" s="18"/>
      <c r="AE14" s="18"/>
      <c r="AF14" s="18"/>
      <c r="AG14" s="18"/>
      <c r="AH14" s="39">
        <v>193903</v>
      </c>
      <c r="AI14" s="79">
        <v>97898</v>
      </c>
      <c r="AJ14" s="37">
        <v>96005</v>
      </c>
      <c r="AL14" s="37">
        <v>43168</v>
      </c>
      <c r="AM14" s="37">
        <v>21852</v>
      </c>
      <c r="AN14" s="37">
        <v>21316</v>
      </c>
      <c r="AP14" s="37">
        <v>42852</v>
      </c>
      <c r="AQ14" s="37">
        <v>22001</v>
      </c>
      <c r="AR14" s="37">
        <v>20851</v>
      </c>
      <c r="AT14" s="37">
        <v>39208</v>
      </c>
      <c r="AU14" s="37">
        <v>19765</v>
      </c>
      <c r="AV14" s="37">
        <v>19443</v>
      </c>
      <c r="AX14" s="37">
        <v>33832</v>
      </c>
      <c r="AY14" s="37">
        <v>17056</v>
      </c>
      <c r="AZ14" s="37">
        <v>16776</v>
      </c>
      <c r="BB14" s="37">
        <v>33824</v>
      </c>
      <c r="BC14" s="37">
        <v>16787</v>
      </c>
      <c r="BD14" s="37">
        <v>17037</v>
      </c>
      <c r="BF14" s="37">
        <v>1019</v>
      </c>
      <c r="BG14" s="37">
        <v>437</v>
      </c>
      <c r="BH14" s="37">
        <v>582</v>
      </c>
    </row>
    <row r="15" spans="1:60" x14ac:dyDescent="0.2">
      <c r="A15" s="48" t="s">
        <v>27</v>
      </c>
      <c r="B15" s="90">
        <v>1681</v>
      </c>
      <c r="C15" s="90">
        <v>1066</v>
      </c>
      <c r="D15" s="90">
        <v>615</v>
      </c>
      <c r="E15" s="90"/>
      <c r="F15" s="90">
        <v>695</v>
      </c>
      <c r="G15" s="90">
        <v>424</v>
      </c>
      <c r="H15" s="90">
        <v>271</v>
      </c>
      <c r="I15" s="90"/>
      <c r="J15" s="90">
        <v>398</v>
      </c>
      <c r="K15" s="90">
        <v>254</v>
      </c>
      <c r="L15" s="90">
        <v>144</v>
      </c>
      <c r="M15" s="90"/>
      <c r="N15" s="90">
        <v>268</v>
      </c>
      <c r="O15" s="90">
        <v>177</v>
      </c>
      <c r="P15" s="90">
        <v>91</v>
      </c>
      <c r="Q15" s="90"/>
      <c r="R15" s="90">
        <v>230</v>
      </c>
      <c r="S15" s="90">
        <v>151</v>
      </c>
      <c r="T15" s="90">
        <v>79</v>
      </c>
      <c r="U15" s="90"/>
      <c r="V15" s="90">
        <v>90</v>
      </c>
      <c r="W15" s="90">
        <v>60</v>
      </c>
      <c r="X15" s="90">
        <v>30</v>
      </c>
      <c r="Y15" s="90"/>
      <c r="Z15" s="90">
        <v>0</v>
      </c>
      <c r="AA15" s="90">
        <v>0</v>
      </c>
      <c r="AB15" s="90">
        <v>0</v>
      </c>
      <c r="AC15" s="12"/>
      <c r="AD15" s="18"/>
      <c r="AE15" s="18"/>
      <c r="AF15" s="18"/>
      <c r="AG15" s="18"/>
      <c r="AH15" s="39">
        <v>159209</v>
      </c>
      <c r="AI15" s="79">
        <v>80730</v>
      </c>
      <c r="AJ15" s="37">
        <v>78479</v>
      </c>
      <c r="AL15" s="37">
        <v>35887</v>
      </c>
      <c r="AM15" s="37">
        <v>18245</v>
      </c>
      <c r="AN15" s="37">
        <v>17642</v>
      </c>
      <c r="AP15" s="37">
        <v>35850</v>
      </c>
      <c r="AQ15" s="37">
        <v>18512</v>
      </c>
      <c r="AR15" s="37">
        <v>17338</v>
      </c>
      <c r="AT15" s="37">
        <v>32293</v>
      </c>
      <c r="AU15" s="37">
        <v>16317</v>
      </c>
      <c r="AV15" s="37">
        <v>15976</v>
      </c>
      <c r="AX15" s="37">
        <v>27388</v>
      </c>
      <c r="AY15" s="37">
        <v>13867</v>
      </c>
      <c r="AZ15" s="37">
        <v>13521</v>
      </c>
      <c r="BB15" s="37">
        <v>27257</v>
      </c>
      <c r="BC15" s="37">
        <v>13572</v>
      </c>
      <c r="BD15" s="37">
        <v>13685</v>
      </c>
      <c r="BF15" s="37">
        <v>534</v>
      </c>
      <c r="BG15" s="37">
        <v>217</v>
      </c>
      <c r="BH15" s="37">
        <v>317</v>
      </c>
    </row>
    <row r="16" spans="1:60" x14ac:dyDescent="0.2">
      <c r="A16" s="48" t="s">
        <v>28</v>
      </c>
      <c r="B16" s="90">
        <v>58</v>
      </c>
      <c r="C16" s="90">
        <v>39</v>
      </c>
      <c r="D16" s="90">
        <v>19</v>
      </c>
      <c r="E16" s="90"/>
      <c r="F16" s="90">
        <v>17</v>
      </c>
      <c r="G16" s="90">
        <v>11</v>
      </c>
      <c r="H16" s="90">
        <v>6</v>
      </c>
      <c r="I16" s="90"/>
      <c r="J16" s="90">
        <v>8</v>
      </c>
      <c r="K16" s="90">
        <v>7</v>
      </c>
      <c r="L16" s="90">
        <v>1</v>
      </c>
      <c r="M16" s="90"/>
      <c r="N16" s="90">
        <v>25</v>
      </c>
      <c r="O16" s="90">
        <v>15</v>
      </c>
      <c r="P16" s="90">
        <v>10</v>
      </c>
      <c r="Q16" s="90"/>
      <c r="R16" s="90">
        <v>5</v>
      </c>
      <c r="S16" s="90">
        <v>3</v>
      </c>
      <c r="T16" s="90">
        <v>2</v>
      </c>
      <c r="U16" s="90"/>
      <c r="V16" s="90">
        <v>3</v>
      </c>
      <c r="W16" s="90">
        <v>3</v>
      </c>
      <c r="X16" s="90">
        <v>0</v>
      </c>
      <c r="Y16" s="90"/>
      <c r="Z16" s="90">
        <v>0</v>
      </c>
      <c r="AA16" s="90">
        <v>0</v>
      </c>
      <c r="AB16" s="90">
        <v>0</v>
      </c>
      <c r="AC16" s="12"/>
      <c r="AD16" s="18"/>
      <c r="AE16" s="18"/>
      <c r="AF16" s="18"/>
      <c r="AG16" s="18"/>
      <c r="AH16" s="39">
        <v>25581</v>
      </c>
      <c r="AI16" s="79">
        <v>12910</v>
      </c>
      <c r="AJ16" s="37">
        <v>12671</v>
      </c>
      <c r="AL16" s="37">
        <v>5252</v>
      </c>
      <c r="AM16" s="37">
        <v>2639</v>
      </c>
      <c r="AN16" s="37">
        <v>2613</v>
      </c>
      <c r="AP16" s="37">
        <v>5009</v>
      </c>
      <c r="AQ16" s="37">
        <v>2534</v>
      </c>
      <c r="AR16" s="37">
        <v>2475</v>
      </c>
      <c r="AT16" s="37">
        <v>5031</v>
      </c>
      <c r="AU16" s="37">
        <v>2579</v>
      </c>
      <c r="AV16" s="37">
        <v>2452</v>
      </c>
      <c r="AX16" s="37">
        <v>4793</v>
      </c>
      <c r="AY16" s="37">
        <v>2426</v>
      </c>
      <c r="AZ16" s="37">
        <v>2367</v>
      </c>
      <c r="BB16" s="37">
        <v>5011</v>
      </c>
      <c r="BC16" s="37">
        <v>2512</v>
      </c>
      <c r="BD16" s="37">
        <v>2499</v>
      </c>
      <c r="BF16" s="37">
        <v>485</v>
      </c>
      <c r="BG16" s="37">
        <v>220</v>
      </c>
      <c r="BH16" s="37">
        <v>265</v>
      </c>
    </row>
    <row r="17" spans="1:60" x14ac:dyDescent="0.2">
      <c r="A17" s="49" t="s">
        <v>79</v>
      </c>
      <c r="B17" s="90">
        <v>15</v>
      </c>
      <c r="C17" s="90">
        <v>12</v>
      </c>
      <c r="D17" s="90">
        <v>3</v>
      </c>
      <c r="E17" s="90"/>
      <c r="F17" s="90">
        <v>7</v>
      </c>
      <c r="G17" s="90">
        <v>5</v>
      </c>
      <c r="H17" s="90">
        <v>2</v>
      </c>
      <c r="I17" s="90"/>
      <c r="J17" s="90">
        <v>4</v>
      </c>
      <c r="K17" s="90">
        <v>3</v>
      </c>
      <c r="L17" s="90">
        <v>1</v>
      </c>
      <c r="M17" s="90"/>
      <c r="N17" s="90">
        <v>2</v>
      </c>
      <c r="O17" s="90">
        <v>2</v>
      </c>
      <c r="P17" s="90">
        <v>0</v>
      </c>
      <c r="Q17" s="90"/>
      <c r="R17" s="90">
        <v>2</v>
      </c>
      <c r="S17" s="90">
        <v>2</v>
      </c>
      <c r="T17" s="90">
        <v>0</v>
      </c>
      <c r="U17" s="90"/>
      <c r="V17" s="90">
        <v>0</v>
      </c>
      <c r="W17" s="90">
        <v>0</v>
      </c>
      <c r="X17" s="90">
        <v>0</v>
      </c>
      <c r="Y17" s="90"/>
      <c r="Z17" s="90">
        <v>0</v>
      </c>
      <c r="AA17" s="90">
        <v>0</v>
      </c>
      <c r="AB17" s="90">
        <v>0</v>
      </c>
      <c r="AC17" s="12"/>
      <c r="AD17" s="18"/>
      <c r="AE17" s="18"/>
      <c r="AF17" s="18"/>
      <c r="AG17" s="18"/>
      <c r="AH17" s="39">
        <v>9113</v>
      </c>
      <c r="AI17" s="79">
        <v>4258</v>
      </c>
      <c r="AJ17" s="37">
        <v>4855</v>
      </c>
      <c r="AL17" s="37">
        <v>2029</v>
      </c>
      <c r="AM17" s="37">
        <v>968</v>
      </c>
      <c r="AN17" s="37">
        <v>1061</v>
      </c>
      <c r="AP17" s="37">
        <v>1993</v>
      </c>
      <c r="AQ17" s="37">
        <v>955</v>
      </c>
      <c r="AR17" s="37">
        <v>1038</v>
      </c>
      <c r="AT17" s="37">
        <v>1884</v>
      </c>
      <c r="AU17" s="37">
        <v>869</v>
      </c>
      <c r="AV17" s="37">
        <v>1015</v>
      </c>
      <c r="AX17" s="37">
        <v>1651</v>
      </c>
      <c r="AY17" s="37">
        <v>763</v>
      </c>
      <c r="AZ17" s="37">
        <v>888</v>
      </c>
      <c r="BB17" s="37">
        <v>1556</v>
      </c>
      <c r="BC17" s="37">
        <v>703</v>
      </c>
      <c r="BD17" s="37">
        <v>853</v>
      </c>
      <c r="BF17" s="37">
        <v>0</v>
      </c>
      <c r="BG17" s="37">
        <v>0</v>
      </c>
      <c r="BH17" s="37">
        <v>0</v>
      </c>
    </row>
    <row r="18" spans="1:60" x14ac:dyDescent="0.25">
      <c r="A18" s="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12"/>
      <c r="AD18" s="18"/>
      <c r="AE18" s="18"/>
      <c r="AF18" s="18"/>
      <c r="AG18" s="18"/>
      <c r="AH18" s="39"/>
      <c r="AI18" s="79"/>
    </row>
    <row r="19" spans="1:60" x14ac:dyDescent="0.25">
      <c r="A19" s="6" t="s">
        <v>30</v>
      </c>
      <c r="B19" s="47">
        <v>346</v>
      </c>
      <c r="C19" s="47">
        <v>219</v>
      </c>
      <c r="D19" s="47">
        <v>127</v>
      </c>
      <c r="E19" s="47"/>
      <c r="F19" s="47">
        <v>125</v>
      </c>
      <c r="G19" s="47">
        <v>81</v>
      </c>
      <c r="H19" s="47">
        <v>44</v>
      </c>
      <c r="I19" s="47"/>
      <c r="J19" s="47">
        <v>88</v>
      </c>
      <c r="K19" s="47">
        <v>55</v>
      </c>
      <c r="L19" s="47">
        <v>33</v>
      </c>
      <c r="M19" s="47"/>
      <c r="N19" s="47">
        <v>70</v>
      </c>
      <c r="O19" s="47">
        <v>47</v>
      </c>
      <c r="P19" s="47">
        <v>23</v>
      </c>
      <c r="Q19" s="47"/>
      <c r="R19" s="47">
        <v>39</v>
      </c>
      <c r="S19" s="47">
        <v>25</v>
      </c>
      <c r="T19" s="47">
        <v>14</v>
      </c>
      <c r="U19" s="47"/>
      <c r="V19" s="47">
        <v>24</v>
      </c>
      <c r="W19" s="47">
        <v>11</v>
      </c>
      <c r="X19" s="47">
        <v>13</v>
      </c>
      <c r="Y19" s="47"/>
      <c r="Z19" s="47">
        <v>0</v>
      </c>
      <c r="AA19" s="47">
        <v>0</v>
      </c>
      <c r="AB19" s="47">
        <v>0</v>
      </c>
      <c r="AC19" s="12"/>
      <c r="AD19" s="18"/>
      <c r="AE19" s="18"/>
      <c r="AF19" s="18"/>
      <c r="AG19" s="18"/>
      <c r="AH19" s="39">
        <v>55610</v>
      </c>
      <c r="AI19" s="79">
        <v>28010</v>
      </c>
      <c r="AJ19" s="37">
        <v>27600</v>
      </c>
      <c r="AL19" s="37">
        <v>12561</v>
      </c>
      <c r="AM19" s="37">
        <v>6326</v>
      </c>
      <c r="AN19" s="37">
        <v>6235</v>
      </c>
      <c r="AP19" s="37">
        <v>12412</v>
      </c>
      <c r="AQ19" s="37">
        <v>6356</v>
      </c>
      <c r="AR19" s="37">
        <v>6056</v>
      </c>
      <c r="AT19" s="37">
        <v>10953</v>
      </c>
      <c r="AU19" s="37">
        <v>5442</v>
      </c>
      <c r="AV19" s="37">
        <v>5511</v>
      </c>
      <c r="AX19" s="37">
        <v>10029</v>
      </c>
      <c r="AY19" s="37">
        <v>5088</v>
      </c>
      <c r="AZ19" s="37">
        <v>4941</v>
      </c>
      <c r="BB19" s="37">
        <v>9596</v>
      </c>
      <c r="BC19" s="37">
        <v>4773</v>
      </c>
      <c r="BD19" s="37">
        <v>4823</v>
      </c>
      <c r="BF19" s="37">
        <v>59</v>
      </c>
      <c r="BG19" s="37">
        <v>25</v>
      </c>
      <c r="BH19" s="37">
        <v>34</v>
      </c>
    </row>
    <row r="20" spans="1:60" x14ac:dyDescent="0.25">
      <c r="A20" s="48" t="s">
        <v>27</v>
      </c>
      <c r="B20" s="72">
        <v>345</v>
      </c>
      <c r="C20" s="72">
        <v>218</v>
      </c>
      <c r="D20" s="72">
        <v>127</v>
      </c>
      <c r="E20" s="72"/>
      <c r="F20" s="72">
        <v>125</v>
      </c>
      <c r="G20" s="72">
        <v>81</v>
      </c>
      <c r="H20" s="72">
        <v>44</v>
      </c>
      <c r="I20" s="72"/>
      <c r="J20" s="72">
        <v>88</v>
      </c>
      <c r="K20" s="72">
        <v>55</v>
      </c>
      <c r="L20" s="72">
        <v>33</v>
      </c>
      <c r="M20" s="72"/>
      <c r="N20" s="72">
        <v>69</v>
      </c>
      <c r="O20" s="72">
        <v>46</v>
      </c>
      <c r="P20" s="72">
        <v>23</v>
      </c>
      <c r="Q20" s="72"/>
      <c r="R20" s="72">
        <v>39</v>
      </c>
      <c r="S20" s="72">
        <v>25</v>
      </c>
      <c r="T20" s="72">
        <v>14</v>
      </c>
      <c r="U20" s="72"/>
      <c r="V20" s="72">
        <v>24</v>
      </c>
      <c r="W20" s="72">
        <v>11</v>
      </c>
      <c r="X20" s="72">
        <v>13</v>
      </c>
      <c r="Y20" s="72"/>
      <c r="Z20" s="72">
        <v>0</v>
      </c>
      <c r="AA20" s="72">
        <v>0</v>
      </c>
      <c r="AB20" s="72">
        <v>0</v>
      </c>
      <c r="AC20" s="12"/>
      <c r="AD20" s="18"/>
      <c r="AE20" s="18"/>
      <c r="AF20" s="18"/>
      <c r="AG20" s="18"/>
      <c r="AH20" s="39">
        <v>54824</v>
      </c>
      <c r="AI20" s="79">
        <v>27641</v>
      </c>
      <c r="AJ20" s="37">
        <v>27183</v>
      </c>
      <c r="AL20" s="37">
        <v>12376</v>
      </c>
      <c r="AM20" s="37">
        <v>6225</v>
      </c>
      <c r="AN20" s="37">
        <v>6151</v>
      </c>
      <c r="AP20" s="37">
        <v>12237</v>
      </c>
      <c r="AQ20" s="37">
        <v>6280</v>
      </c>
      <c r="AR20" s="37">
        <v>5957</v>
      </c>
      <c r="AT20" s="37">
        <v>10819</v>
      </c>
      <c r="AU20" s="37">
        <v>5387</v>
      </c>
      <c r="AV20" s="37">
        <v>5432</v>
      </c>
      <c r="AX20" s="37">
        <v>9895</v>
      </c>
      <c r="AY20" s="37">
        <v>5021</v>
      </c>
      <c r="AZ20" s="37">
        <v>4874</v>
      </c>
      <c r="BB20" s="37">
        <v>9489</v>
      </c>
      <c r="BC20" s="37">
        <v>4726</v>
      </c>
      <c r="BD20" s="37">
        <v>4763</v>
      </c>
      <c r="BF20" s="37">
        <v>8</v>
      </c>
      <c r="BG20" s="37">
        <v>2</v>
      </c>
      <c r="BH20" s="37">
        <v>6</v>
      </c>
    </row>
    <row r="21" spans="1:60" x14ac:dyDescent="0.25">
      <c r="A21" s="48" t="s">
        <v>28</v>
      </c>
      <c r="B21" s="72">
        <v>1</v>
      </c>
      <c r="C21" s="72">
        <v>1</v>
      </c>
      <c r="D21" s="72">
        <v>0</v>
      </c>
      <c r="E21" s="72"/>
      <c r="F21" s="72">
        <v>0</v>
      </c>
      <c r="G21" s="72">
        <v>0</v>
      </c>
      <c r="H21" s="72">
        <v>0</v>
      </c>
      <c r="I21" s="72"/>
      <c r="J21" s="72">
        <v>0</v>
      </c>
      <c r="K21" s="72">
        <v>0</v>
      </c>
      <c r="L21" s="72">
        <v>0</v>
      </c>
      <c r="M21" s="72"/>
      <c r="N21" s="72">
        <v>1</v>
      </c>
      <c r="O21" s="72">
        <v>1</v>
      </c>
      <c r="P21" s="72">
        <v>0</v>
      </c>
      <c r="Q21" s="72"/>
      <c r="R21" s="72">
        <v>0</v>
      </c>
      <c r="S21" s="72">
        <v>0</v>
      </c>
      <c r="T21" s="72">
        <v>0</v>
      </c>
      <c r="U21" s="72"/>
      <c r="V21" s="72">
        <v>0</v>
      </c>
      <c r="W21" s="72">
        <v>0</v>
      </c>
      <c r="X21" s="72">
        <v>0</v>
      </c>
      <c r="Y21" s="72"/>
      <c r="Z21" s="72">
        <v>0</v>
      </c>
      <c r="AA21" s="72">
        <v>0</v>
      </c>
      <c r="AB21" s="72">
        <v>0</v>
      </c>
      <c r="AC21" s="12"/>
      <c r="AD21" s="18"/>
      <c r="AE21" s="18"/>
      <c r="AF21" s="18"/>
      <c r="AG21" s="18"/>
      <c r="AH21" s="39">
        <v>786</v>
      </c>
      <c r="AI21" s="79">
        <v>369</v>
      </c>
      <c r="AJ21" s="37">
        <v>417</v>
      </c>
      <c r="AL21" s="37">
        <v>185</v>
      </c>
      <c r="AM21" s="37">
        <v>101</v>
      </c>
      <c r="AN21" s="37">
        <v>84</v>
      </c>
      <c r="AP21" s="37">
        <v>175</v>
      </c>
      <c r="AQ21" s="37">
        <v>76</v>
      </c>
      <c r="AR21" s="37">
        <v>99</v>
      </c>
      <c r="AT21" s="37">
        <v>134</v>
      </c>
      <c r="AU21" s="37">
        <v>55</v>
      </c>
      <c r="AV21" s="37">
        <v>79</v>
      </c>
      <c r="AX21" s="37">
        <v>134</v>
      </c>
      <c r="AY21" s="37">
        <v>67</v>
      </c>
      <c r="AZ21" s="37">
        <v>67</v>
      </c>
      <c r="BB21" s="37">
        <v>107</v>
      </c>
      <c r="BC21" s="37">
        <v>47</v>
      </c>
      <c r="BD21" s="37">
        <v>60</v>
      </c>
      <c r="BF21" s="37">
        <v>51</v>
      </c>
      <c r="BG21" s="37">
        <v>23</v>
      </c>
      <c r="BH21" s="37">
        <v>28</v>
      </c>
    </row>
    <row r="22" spans="1:60" x14ac:dyDescent="0.25">
      <c r="A22" s="51" t="s">
        <v>79</v>
      </c>
      <c r="B22" s="43" t="s">
        <v>6</v>
      </c>
      <c r="C22" s="43" t="s">
        <v>6</v>
      </c>
      <c r="D22" s="43" t="s">
        <v>6</v>
      </c>
      <c r="E22" s="52"/>
      <c r="F22" s="43" t="s">
        <v>6</v>
      </c>
      <c r="G22" s="43" t="s">
        <v>6</v>
      </c>
      <c r="H22" s="43" t="s">
        <v>6</v>
      </c>
      <c r="I22" s="52"/>
      <c r="J22" s="43" t="s">
        <v>6</v>
      </c>
      <c r="K22" s="43" t="s">
        <v>6</v>
      </c>
      <c r="L22" s="43" t="s">
        <v>6</v>
      </c>
      <c r="M22" s="52"/>
      <c r="N22" s="43" t="s">
        <v>6</v>
      </c>
      <c r="O22" s="43" t="s">
        <v>6</v>
      </c>
      <c r="P22" s="43" t="s">
        <v>6</v>
      </c>
      <c r="Q22" s="52"/>
      <c r="R22" s="43" t="s">
        <v>6</v>
      </c>
      <c r="S22" s="43" t="s">
        <v>6</v>
      </c>
      <c r="T22" s="43" t="s">
        <v>6</v>
      </c>
      <c r="U22" s="52"/>
      <c r="V22" s="43" t="s">
        <v>6</v>
      </c>
      <c r="W22" s="43" t="s">
        <v>6</v>
      </c>
      <c r="X22" s="43" t="s">
        <v>6</v>
      </c>
      <c r="Y22" s="52"/>
      <c r="Z22" s="43" t="s">
        <v>6</v>
      </c>
      <c r="AA22" s="43" t="s">
        <v>6</v>
      </c>
      <c r="AB22" s="43" t="s">
        <v>6</v>
      </c>
      <c r="AC22" s="12"/>
      <c r="AD22" s="18"/>
      <c r="AE22" s="18"/>
      <c r="AF22" s="18"/>
      <c r="AG22" s="18"/>
      <c r="AH22" s="39"/>
      <c r="AI22" s="79"/>
    </row>
    <row r="23" spans="1:60" x14ac:dyDescent="0.25">
      <c r="A23" s="53"/>
      <c r="B23" s="54"/>
      <c r="C23" s="54"/>
      <c r="D23" s="54"/>
      <c r="E23" s="54"/>
      <c r="AC23" s="12"/>
      <c r="AD23" s="18"/>
      <c r="AE23" s="18"/>
      <c r="AF23" s="18"/>
      <c r="AG23" s="18"/>
      <c r="AH23" s="39"/>
      <c r="AI23" s="79"/>
    </row>
    <row r="24" spans="1:60" x14ac:dyDescent="0.25">
      <c r="A24" s="235" t="s">
        <v>77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12"/>
      <c r="AD24" s="18"/>
      <c r="AE24" s="18"/>
      <c r="AF24" s="18"/>
      <c r="AG24" s="18"/>
      <c r="AH24" s="39"/>
      <c r="AI24" s="79"/>
    </row>
    <row r="25" spans="1:60" x14ac:dyDescent="0.25">
      <c r="A25" s="46" t="s">
        <v>9</v>
      </c>
      <c r="B25" s="55">
        <f t="shared" ref="B25:B37" si="14">IFERROR(B9/AH9*100,"")</f>
        <v>0.84163951377282942</v>
      </c>
      <c r="C25" s="55">
        <f t="shared" ref="C25:C37" si="15">IFERROR(C9/AI9*100,"")</f>
        <v>1.0610922260698288</v>
      </c>
      <c r="D25" s="55">
        <f t="shared" ref="D25:D37" si="16">IFERROR(D9/AJ9*100,"")</f>
        <v>0.6180979733829538</v>
      </c>
      <c r="E25" s="55" t="str">
        <f t="shared" ref="E25:E37" si="17">IFERROR(E9/AK9*100,"")</f>
        <v/>
      </c>
      <c r="F25" s="55">
        <f t="shared" ref="F25:F37" si="18">IFERROR(F9/AL9*100,"")</f>
        <v>1.514471818981141</v>
      </c>
      <c r="G25" s="55">
        <f t="shared" ref="G25:G37" si="19">IFERROR(G9/AM9*100,"")</f>
        <v>1.8489601817020369</v>
      </c>
      <c r="H25" s="55">
        <f t="shared" ref="H25:H37" si="20">IFERROR(H9/AN9*100,"")</f>
        <v>1.1723712387935101</v>
      </c>
      <c r="I25" s="55" t="str">
        <f t="shared" ref="I25:I37" si="21">IFERROR(I9/AO9*100,"")</f>
        <v/>
      </c>
      <c r="J25" s="55">
        <f t="shared" ref="J25:J37" si="22">IFERROR(J9/AP9*100,"")</f>
        <v>0.90112912565141856</v>
      </c>
      <c r="K25" s="55">
        <f t="shared" ref="K25:K37" si="23">IFERROR(K9/AQ9*100,"")</f>
        <v>1.1249426949254153</v>
      </c>
      <c r="L25" s="55">
        <f t="shared" ref="L25:L37" si="24">IFERROR(L9/AR9*100,"")</f>
        <v>0.66525439476716097</v>
      </c>
      <c r="M25" s="55" t="str">
        <f t="shared" ref="M25:M37" si="25">IFERROR(M9/AS9*100,"")</f>
        <v/>
      </c>
      <c r="N25" s="55">
        <f t="shared" ref="N25:N37" si="26">IFERROR(N9/AT9*100,"")</f>
        <v>0.7276569446382648</v>
      </c>
      <c r="O25" s="55">
        <f t="shared" ref="O25:O37" si="27">IFERROR(O9/AU9*100,"")</f>
        <v>0.95608362756377185</v>
      </c>
      <c r="P25" s="55">
        <f t="shared" ref="P25:P37" si="28">IFERROR(P9/AV9*100,"")</f>
        <v>0.49691432235312971</v>
      </c>
      <c r="Q25" s="55" t="str">
        <f t="shared" ref="Q25:Q37" si="29">IFERROR(Q9/AW9*100,"")</f>
        <v/>
      </c>
      <c r="R25" s="55">
        <f t="shared" ref="R25:R37" si="30">IFERROR(R9/AX9*100,"")</f>
        <v>0.62926061877294182</v>
      </c>
      <c r="S25" s="55">
        <f t="shared" ref="S25:S37" si="31">IFERROR(S9/AY9*100,"")</f>
        <v>0.81737716763005774</v>
      </c>
      <c r="T25" s="55">
        <f t="shared" ref="T25:T37" si="32">IFERROR(T9/AZ9*100,"")</f>
        <v>0.43744531933508313</v>
      </c>
      <c r="U25" s="55" t="str">
        <f t="shared" ref="U25:U37" si="33">IFERROR(U9/BA9*100,"")</f>
        <v/>
      </c>
      <c r="V25" s="55">
        <f t="shared" ref="V25:V37" si="34">IFERROR(V9/BB9*100,"")</f>
        <v>0.26946107784431139</v>
      </c>
      <c r="W25" s="55">
        <f t="shared" ref="W25:W37" si="35">IFERROR(W9/BC9*100,"")</f>
        <v>0.3432282003710575</v>
      </c>
      <c r="X25" s="55">
        <f t="shared" ref="X25:X37" si="36">IFERROR(X9/BD9*100,"")</f>
        <v>0.19670631290027449</v>
      </c>
      <c r="Y25" s="55"/>
      <c r="Z25" s="55">
        <v>0</v>
      </c>
      <c r="AA25" s="55">
        <v>0</v>
      </c>
      <c r="AB25" s="55">
        <v>0</v>
      </c>
      <c r="AC25" s="12"/>
      <c r="AD25" s="18"/>
      <c r="AE25" s="18"/>
      <c r="AF25" s="18"/>
      <c r="AG25" s="18"/>
      <c r="AH25" s="39"/>
    </row>
    <row r="26" spans="1:60" x14ac:dyDescent="0.25">
      <c r="A26" s="48" t="s">
        <v>27</v>
      </c>
      <c r="B26" s="42">
        <f t="shared" si="14"/>
        <v>0.94658300355552649</v>
      </c>
      <c r="C26" s="42">
        <f t="shared" si="15"/>
        <v>1.1848188168421441</v>
      </c>
      <c r="D26" s="42">
        <f t="shared" si="16"/>
        <v>0.70223921561204605</v>
      </c>
      <c r="E26" s="42" t="str">
        <f t="shared" si="17"/>
        <v/>
      </c>
      <c r="F26" s="42">
        <f t="shared" si="18"/>
        <v>1.6990240971344508</v>
      </c>
      <c r="G26" s="42">
        <f t="shared" si="19"/>
        <v>2.0637515324887619</v>
      </c>
      <c r="H26" s="42">
        <f t="shared" si="20"/>
        <v>1.323918799646955</v>
      </c>
      <c r="I26" s="42" t="str">
        <f t="shared" si="21"/>
        <v/>
      </c>
      <c r="J26" s="42">
        <f t="shared" si="22"/>
        <v>1.0106681639528354</v>
      </c>
      <c r="K26" s="42">
        <f t="shared" si="23"/>
        <v>1.2463697967086156</v>
      </c>
      <c r="L26" s="42">
        <f t="shared" si="24"/>
        <v>0.75981970379909858</v>
      </c>
      <c r="M26" s="42" t="str">
        <f t="shared" si="25"/>
        <v/>
      </c>
      <c r="N26" s="42">
        <f t="shared" si="26"/>
        <v>0.78168491371311921</v>
      </c>
      <c r="O26" s="42">
        <f t="shared" si="27"/>
        <v>1.0274603759675636</v>
      </c>
      <c r="P26" s="42">
        <f t="shared" si="28"/>
        <v>0.53251121076233177</v>
      </c>
      <c r="Q26" s="42" t="str">
        <f t="shared" si="29"/>
        <v/>
      </c>
      <c r="R26" s="42">
        <f t="shared" si="30"/>
        <v>0.72150846230185339</v>
      </c>
      <c r="S26" s="42">
        <f t="shared" si="31"/>
        <v>0.93180855569673871</v>
      </c>
      <c r="T26" s="42">
        <f t="shared" si="32"/>
        <v>0.5055721663495516</v>
      </c>
      <c r="U26" s="42" t="str">
        <f t="shared" si="33"/>
        <v/>
      </c>
      <c r="V26" s="42">
        <f t="shared" si="34"/>
        <v>0.31023784901758011</v>
      </c>
      <c r="W26" s="42">
        <f t="shared" si="35"/>
        <v>0.38802054869384633</v>
      </c>
      <c r="X26" s="42">
        <f t="shared" si="36"/>
        <v>0.23308759757155248</v>
      </c>
      <c r="Y26" s="42"/>
      <c r="Z26" s="42">
        <v>0</v>
      </c>
      <c r="AA26" s="42">
        <v>0</v>
      </c>
      <c r="AB26" s="42">
        <v>0</v>
      </c>
      <c r="AC26" s="12"/>
      <c r="AD26" s="18"/>
      <c r="AE26" s="18"/>
      <c r="AF26" s="18"/>
      <c r="AG26" s="18"/>
      <c r="AH26" s="39"/>
    </row>
    <row r="27" spans="1:60" x14ac:dyDescent="0.25">
      <c r="A27" s="48" t="s">
        <v>28</v>
      </c>
      <c r="B27" s="42">
        <f t="shared" si="14"/>
        <v>0.22376455417757046</v>
      </c>
      <c r="C27" s="42">
        <f t="shared" si="15"/>
        <v>0.30122750207093907</v>
      </c>
      <c r="D27" s="42">
        <f t="shared" si="16"/>
        <v>0.14517114914425427</v>
      </c>
      <c r="E27" s="42" t="str">
        <f t="shared" si="17"/>
        <v/>
      </c>
      <c r="F27" s="42">
        <f t="shared" si="18"/>
        <v>0.31267242964870334</v>
      </c>
      <c r="G27" s="42">
        <f t="shared" si="19"/>
        <v>0.40145985401459855</v>
      </c>
      <c r="H27" s="42">
        <f t="shared" si="20"/>
        <v>0.22246941045606228</v>
      </c>
      <c r="I27" s="42" t="str">
        <f t="shared" si="21"/>
        <v/>
      </c>
      <c r="J27" s="42">
        <f t="shared" si="22"/>
        <v>0.15432098765432098</v>
      </c>
      <c r="K27" s="42">
        <f t="shared" si="23"/>
        <v>0.26819923371647508</v>
      </c>
      <c r="L27" s="42">
        <f t="shared" si="24"/>
        <v>3.8850038850038848E-2</v>
      </c>
      <c r="M27" s="42" t="str">
        <f t="shared" si="25"/>
        <v/>
      </c>
      <c r="N27" s="42">
        <f t="shared" si="26"/>
        <v>0.50338818973862531</v>
      </c>
      <c r="O27" s="42">
        <f t="shared" si="27"/>
        <v>0.60744115413819288</v>
      </c>
      <c r="P27" s="42">
        <f t="shared" si="28"/>
        <v>0.39510075069142636</v>
      </c>
      <c r="Q27" s="42" t="str">
        <f t="shared" si="29"/>
        <v/>
      </c>
      <c r="R27" s="42">
        <f t="shared" si="30"/>
        <v>0.10148163182463973</v>
      </c>
      <c r="S27" s="42">
        <f t="shared" si="31"/>
        <v>0.12033694344163659</v>
      </c>
      <c r="T27" s="42">
        <f t="shared" si="32"/>
        <v>8.2169268693508629E-2</v>
      </c>
      <c r="U27" s="42" t="str">
        <f t="shared" si="33"/>
        <v/>
      </c>
      <c r="V27" s="42">
        <f t="shared" si="34"/>
        <v>5.8616647127784284E-2</v>
      </c>
      <c r="W27" s="42">
        <f t="shared" si="35"/>
        <v>0.11723329425556857</v>
      </c>
      <c r="X27" s="42">
        <f t="shared" si="36"/>
        <v>0</v>
      </c>
      <c r="Y27" s="42"/>
      <c r="Z27" s="42">
        <v>0</v>
      </c>
      <c r="AA27" s="42">
        <v>0</v>
      </c>
      <c r="AB27" s="42">
        <v>0</v>
      </c>
    </row>
    <row r="28" spans="1:60" x14ac:dyDescent="0.25">
      <c r="A28" s="49" t="s">
        <v>79</v>
      </c>
      <c r="B28" s="42">
        <f t="shared" si="14"/>
        <v>0.16460002194666959</v>
      </c>
      <c r="C28" s="42">
        <f t="shared" si="15"/>
        <v>0.28182245185533111</v>
      </c>
      <c r="D28" s="42">
        <f t="shared" si="16"/>
        <v>6.1791967044284239E-2</v>
      </c>
      <c r="E28" s="42" t="str">
        <f t="shared" si="17"/>
        <v/>
      </c>
      <c r="F28" s="42">
        <f t="shared" si="18"/>
        <v>0.34499753573188763</v>
      </c>
      <c r="G28" s="42">
        <f t="shared" si="19"/>
        <v>0.51652892561983477</v>
      </c>
      <c r="H28" s="42">
        <f t="shared" si="20"/>
        <v>0.1885014137606032</v>
      </c>
      <c r="I28" s="42" t="str">
        <f t="shared" si="21"/>
        <v/>
      </c>
      <c r="J28" s="42">
        <f t="shared" si="22"/>
        <v>0.2007024586051179</v>
      </c>
      <c r="K28" s="42">
        <f t="shared" si="23"/>
        <v>0.31413612565445026</v>
      </c>
      <c r="L28" s="42">
        <f t="shared" si="24"/>
        <v>9.6339113680154145E-2</v>
      </c>
      <c r="M28" s="42" t="str">
        <f t="shared" si="25"/>
        <v/>
      </c>
      <c r="N28" s="42">
        <f t="shared" si="26"/>
        <v>0.10615711252653928</v>
      </c>
      <c r="O28" s="42">
        <f t="shared" si="27"/>
        <v>0.23014959723820483</v>
      </c>
      <c r="P28" s="42">
        <f t="shared" si="28"/>
        <v>0</v>
      </c>
      <c r="Q28" s="42" t="str">
        <f t="shared" si="29"/>
        <v/>
      </c>
      <c r="R28" s="42">
        <f t="shared" si="30"/>
        <v>0.12113870381586916</v>
      </c>
      <c r="S28" s="42">
        <f t="shared" si="31"/>
        <v>0.26212319790301442</v>
      </c>
      <c r="T28" s="42">
        <f t="shared" si="32"/>
        <v>0</v>
      </c>
      <c r="U28" s="42" t="str">
        <f t="shared" si="33"/>
        <v/>
      </c>
      <c r="V28" s="42">
        <f t="shared" si="34"/>
        <v>0</v>
      </c>
      <c r="W28" s="42">
        <f t="shared" si="35"/>
        <v>0</v>
      </c>
      <c r="X28" s="42">
        <f t="shared" si="36"/>
        <v>0</v>
      </c>
      <c r="Y28" s="42"/>
      <c r="Z28" s="42">
        <v>0</v>
      </c>
      <c r="AA28" s="42">
        <v>0</v>
      </c>
      <c r="AB28" s="42">
        <v>0</v>
      </c>
    </row>
    <row r="29" spans="1:60" x14ac:dyDescent="0.25">
      <c r="A29" s="6"/>
      <c r="B29" s="42" t="str">
        <f t="shared" si="14"/>
        <v/>
      </c>
      <c r="C29" s="42" t="str">
        <f t="shared" si="15"/>
        <v/>
      </c>
      <c r="D29" s="42" t="str">
        <f t="shared" si="16"/>
        <v/>
      </c>
      <c r="E29" s="42" t="str">
        <f t="shared" si="17"/>
        <v/>
      </c>
      <c r="F29" s="42" t="str">
        <f t="shared" si="18"/>
        <v/>
      </c>
      <c r="G29" s="42" t="str">
        <f t="shared" si="19"/>
        <v/>
      </c>
      <c r="H29" s="42" t="str">
        <f t="shared" si="20"/>
        <v/>
      </c>
      <c r="I29" s="42" t="str">
        <f t="shared" si="21"/>
        <v/>
      </c>
      <c r="J29" s="42" t="str">
        <f t="shared" si="22"/>
        <v/>
      </c>
      <c r="K29" s="42" t="str">
        <f t="shared" si="23"/>
        <v/>
      </c>
      <c r="L29" s="42" t="str">
        <f t="shared" si="24"/>
        <v/>
      </c>
      <c r="M29" s="42" t="str">
        <f t="shared" si="25"/>
        <v/>
      </c>
      <c r="N29" s="42" t="str">
        <f t="shared" si="26"/>
        <v/>
      </c>
      <c r="O29" s="42" t="str">
        <f t="shared" si="27"/>
        <v/>
      </c>
      <c r="P29" s="42" t="str">
        <f t="shared" si="28"/>
        <v/>
      </c>
      <c r="Q29" s="42" t="str">
        <f t="shared" si="29"/>
        <v/>
      </c>
      <c r="R29" s="42" t="str">
        <f t="shared" si="30"/>
        <v/>
      </c>
      <c r="S29" s="42" t="str">
        <f t="shared" si="31"/>
        <v/>
      </c>
      <c r="T29" s="42" t="str">
        <f t="shared" si="32"/>
        <v/>
      </c>
      <c r="U29" s="42" t="str">
        <f t="shared" si="33"/>
        <v/>
      </c>
      <c r="V29" s="42" t="str">
        <f t="shared" si="34"/>
        <v/>
      </c>
      <c r="W29" s="42" t="str">
        <f t="shared" si="35"/>
        <v/>
      </c>
      <c r="X29" s="42" t="str">
        <f t="shared" si="36"/>
        <v/>
      </c>
      <c r="Y29" s="42"/>
      <c r="Z29" s="42"/>
      <c r="AA29" s="42"/>
      <c r="AB29" s="42"/>
    </row>
    <row r="30" spans="1:60" x14ac:dyDescent="0.25">
      <c r="A30" s="6" t="s">
        <v>29</v>
      </c>
      <c r="B30" s="55">
        <f t="shared" si="14"/>
        <v>0.90457599933987609</v>
      </c>
      <c r="C30" s="55">
        <f t="shared" si="15"/>
        <v>1.1409834725939243</v>
      </c>
      <c r="D30" s="55">
        <f t="shared" si="16"/>
        <v>0.6635071090047393</v>
      </c>
      <c r="E30" s="55" t="str">
        <f t="shared" si="17"/>
        <v/>
      </c>
      <c r="F30" s="55">
        <f t="shared" si="18"/>
        <v>1.66558561897702</v>
      </c>
      <c r="G30" s="55">
        <f t="shared" si="19"/>
        <v>2.0135456708768076</v>
      </c>
      <c r="H30" s="55">
        <f t="shared" si="20"/>
        <v>1.3088759617188968</v>
      </c>
      <c r="I30" s="55" t="str">
        <f t="shared" si="21"/>
        <v/>
      </c>
      <c r="J30" s="55">
        <f t="shared" si="22"/>
        <v>0.95678148044431999</v>
      </c>
      <c r="K30" s="55">
        <f t="shared" si="23"/>
        <v>1.1999454570246808</v>
      </c>
      <c r="L30" s="55">
        <f t="shared" si="24"/>
        <v>0.70020622512109731</v>
      </c>
      <c r="M30" s="55" t="str">
        <f t="shared" si="25"/>
        <v/>
      </c>
      <c r="N30" s="55">
        <f t="shared" si="26"/>
        <v>0.75239746990410117</v>
      </c>
      <c r="O30" s="55">
        <f t="shared" si="27"/>
        <v>0.98153301290159378</v>
      </c>
      <c r="P30" s="55">
        <f t="shared" si="28"/>
        <v>0.51946716041763097</v>
      </c>
      <c r="Q30" s="55" t="str">
        <f t="shared" si="29"/>
        <v/>
      </c>
      <c r="R30" s="55">
        <f t="shared" si="30"/>
        <v>0.70052021754551907</v>
      </c>
      <c r="S30" s="55">
        <f t="shared" si="31"/>
        <v>0.91463414634146334</v>
      </c>
      <c r="T30" s="55">
        <f t="shared" si="32"/>
        <v>0.48283261802575111</v>
      </c>
      <c r="U30" s="55" t="str">
        <f t="shared" si="33"/>
        <v/>
      </c>
      <c r="V30" s="55">
        <f t="shared" si="34"/>
        <v>0.27495269631031222</v>
      </c>
      <c r="W30" s="55">
        <f t="shared" si="35"/>
        <v>0.3752904032882588</v>
      </c>
      <c r="X30" s="55">
        <f t="shared" si="36"/>
        <v>0.17608733932030288</v>
      </c>
      <c r="Y30" s="55"/>
      <c r="Z30" s="55">
        <v>0</v>
      </c>
      <c r="AA30" s="55">
        <v>0</v>
      </c>
      <c r="AB30" s="55">
        <v>0</v>
      </c>
    </row>
    <row r="31" spans="1:60" x14ac:dyDescent="0.25">
      <c r="A31" s="48" t="s">
        <v>27</v>
      </c>
      <c r="B31" s="42">
        <f t="shared" si="14"/>
        <v>1.0558448328926129</v>
      </c>
      <c r="C31" s="42">
        <f t="shared" si="15"/>
        <v>1.3204508856682771</v>
      </c>
      <c r="D31" s="42">
        <f t="shared" si="16"/>
        <v>0.78364912906637441</v>
      </c>
      <c r="E31" s="42" t="str">
        <f t="shared" si="17"/>
        <v/>
      </c>
      <c r="F31" s="42">
        <f t="shared" si="18"/>
        <v>1.9366344358681415</v>
      </c>
      <c r="G31" s="42">
        <f t="shared" si="19"/>
        <v>2.3239243628391337</v>
      </c>
      <c r="H31" s="42">
        <f t="shared" si="20"/>
        <v>1.5361070173449722</v>
      </c>
      <c r="I31" s="42" t="str">
        <f t="shared" si="21"/>
        <v/>
      </c>
      <c r="J31" s="42">
        <f t="shared" si="22"/>
        <v>1.1101813110181311</v>
      </c>
      <c r="K31" s="42">
        <f t="shared" si="23"/>
        <v>1.3720829732065687</v>
      </c>
      <c r="L31" s="42">
        <f t="shared" si="24"/>
        <v>0.830545622332449</v>
      </c>
      <c r="M31" s="42" t="str">
        <f t="shared" si="25"/>
        <v/>
      </c>
      <c r="N31" s="42">
        <f t="shared" si="26"/>
        <v>0.82990121698200847</v>
      </c>
      <c r="O31" s="42">
        <f t="shared" si="27"/>
        <v>1.0847582276153704</v>
      </c>
      <c r="P31" s="42">
        <f t="shared" si="28"/>
        <v>0.56960440660991485</v>
      </c>
      <c r="Q31" s="42" t="str">
        <f t="shared" si="29"/>
        <v/>
      </c>
      <c r="R31" s="42">
        <f t="shared" si="30"/>
        <v>0.83978384694026587</v>
      </c>
      <c r="S31" s="42">
        <f t="shared" si="31"/>
        <v>1.0889161318237541</v>
      </c>
      <c r="T31" s="42">
        <f t="shared" si="32"/>
        <v>0.58427631092374832</v>
      </c>
      <c r="U31" s="42" t="str">
        <f t="shared" si="33"/>
        <v/>
      </c>
      <c r="V31" s="42">
        <f t="shared" si="34"/>
        <v>0.33019040980298636</v>
      </c>
      <c r="W31" s="42">
        <f t="shared" si="35"/>
        <v>0.44208664898320071</v>
      </c>
      <c r="X31" s="42">
        <f t="shared" si="36"/>
        <v>0.21921812203142127</v>
      </c>
      <c r="Y31" s="42"/>
      <c r="Z31" s="42">
        <v>0</v>
      </c>
      <c r="AA31" s="42">
        <v>0</v>
      </c>
      <c r="AB31" s="42">
        <v>0</v>
      </c>
    </row>
    <row r="32" spans="1:60" x14ac:dyDescent="0.25">
      <c r="A32" s="48" t="s">
        <v>28</v>
      </c>
      <c r="B32" s="42">
        <f t="shared" si="14"/>
        <v>0.22673077674836792</v>
      </c>
      <c r="C32" s="42">
        <f t="shared" si="15"/>
        <v>0.30209140201394269</v>
      </c>
      <c r="D32" s="42">
        <f t="shared" si="16"/>
        <v>0.14994870175992425</v>
      </c>
      <c r="E32" s="42" t="str">
        <f t="shared" si="17"/>
        <v/>
      </c>
      <c r="F32" s="42">
        <f t="shared" si="18"/>
        <v>0.32368621477532367</v>
      </c>
      <c r="G32" s="42">
        <f t="shared" si="19"/>
        <v>0.41682455475558922</v>
      </c>
      <c r="H32" s="42">
        <f t="shared" si="20"/>
        <v>0.22962112514351321</v>
      </c>
      <c r="I32" s="42" t="str">
        <f t="shared" si="21"/>
        <v/>
      </c>
      <c r="J32" s="42">
        <f t="shared" si="22"/>
        <v>0.15971251746855658</v>
      </c>
      <c r="K32" s="42">
        <f t="shared" si="23"/>
        <v>0.27624309392265189</v>
      </c>
      <c r="L32" s="42">
        <f t="shared" si="24"/>
        <v>4.0404040404040401E-2</v>
      </c>
      <c r="M32" s="42" t="str">
        <f t="shared" si="25"/>
        <v/>
      </c>
      <c r="N32" s="42">
        <f t="shared" si="26"/>
        <v>0.49691910157026437</v>
      </c>
      <c r="O32" s="42">
        <f t="shared" si="27"/>
        <v>0.58162078324932143</v>
      </c>
      <c r="P32" s="42">
        <f t="shared" si="28"/>
        <v>0.40783034257748774</v>
      </c>
      <c r="Q32" s="42" t="str">
        <f t="shared" si="29"/>
        <v/>
      </c>
      <c r="R32" s="42">
        <f t="shared" si="30"/>
        <v>0.10431879824744419</v>
      </c>
      <c r="S32" s="42">
        <f t="shared" si="31"/>
        <v>0.12366034624896949</v>
      </c>
      <c r="T32" s="42">
        <f t="shared" si="32"/>
        <v>8.4495141529362064E-2</v>
      </c>
      <c r="U32" s="42" t="str">
        <f t="shared" si="33"/>
        <v/>
      </c>
      <c r="V32" s="42">
        <f t="shared" si="34"/>
        <v>5.9868289762522446E-2</v>
      </c>
      <c r="W32" s="42">
        <f t="shared" si="35"/>
        <v>0.11942675159235669</v>
      </c>
      <c r="X32" s="42">
        <f t="shared" si="36"/>
        <v>0</v>
      </c>
      <c r="Y32" s="42"/>
      <c r="Z32" s="42">
        <v>0</v>
      </c>
      <c r="AA32" s="42">
        <v>0</v>
      </c>
      <c r="AB32" s="42">
        <v>0</v>
      </c>
    </row>
    <row r="33" spans="1:60" x14ac:dyDescent="0.25">
      <c r="A33" s="49" t="s">
        <v>79</v>
      </c>
      <c r="B33" s="42">
        <f t="shared" si="14"/>
        <v>0.16460002194666959</v>
      </c>
      <c r="C33" s="42">
        <f t="shared" si="15"/>
        <v>0.28182245185533111</v>
      </c>
      <c r="D33" s="42">
        <f t="shared" si="16"/>
        <v>6.1791967044284239E-2</v>
      </c>
      <c r="E33" s="42" t="str">
        <f t="shared" si="17"/>
        <v/>
      </c>
      <c r="F33" s="42">
        <f t="shared" si="18"/>
        <v>0.34499753573188763</v>
      </c>
      <c r="G33" s="42">
        <f t="shared" si="19"/>
        <v>0.51652892561983477</v>
      </c>
      <c r="H33" s="42">
        <f t="shared" si="20"/>
        <v>0.1885014137606032</v>
      </c>
      <c r="I33" s="42" t="str">
        <f t="shared" si="21"/>
        <v/>
      </c>
      <c r="J33" s="42">
        <f t="shared" si="22"/>
        <v>0.2007024586051179</v>
      </c>
      <c r="K33" s="42">
        <f t="shared" si="23"/>
        <v>0.31413612565445026</v>
      </c>
      <c r="L33" s="42">
        <f t="shared" si="24"/>
        <v>9.6339113680154145E-2</v>
      </c>
      <c r="M33" s="42" t="str">
        <f t="shared" si="25"/>
        <v/>
      </c>
      <c r="N33" s="42">
        <f t="shared" si="26"/>
        <v>0.10615711252653928</v>
      </c>
      <c r="O33" s="42">
        <f t="shared" si="27"/>
        <v>0.23014959723820483</v>
      </c>
      <c r="P33" s="42">
        <f t="shared" si="28"/>
        <v>0</v>
      </c>
      <c r="Q33" s="42" t="str">
        <f t="shared" si="29"/>
        <v/>
      </c>
      <c r="R33" s="42">
        <f t="shared" si="30"/>
        <v>0.12113870381586916</v>
      </c>
      <c r="S33" s="42">
        <f t="shared" si="31"/>
        <v>0.26212319790301442</v>
      </c>
      <c r="T33" s="42">
        <f t="shared" si="32"/>
        <v>0</v>
      </c>
      <c r="U33" s="42" t="str">
        <f t="shared" si="33"/>
        <v/>
      </c>
      <c r="V33" s="42">
        <f t="shared" si="34"/>
        <v>0</v>
      </c>
      <c r="W33" s="42">
        <f t="shared" si="35"/>
        <v>0</v>
      </c>
      <c r="X33" s="42">
        <f t="shared" si="36"/>
        <v>0</v>
      </c>
      <c r="Y33" s="42"/>
      <c r="Z33" s="42">
        <v>0</v>
      </c>
      <c r="AA33" s="42">
        <v>0</v>
      </c>
      <c r="AB33" s="42">
        <v>0</v>
      </c>
    </row>
    <row r="34" spans="1:60" x14ac:dyDescent="0.25">
      <c r="A34" s="6"/>
      <c r="B34" s="42" t="str">
        <f t="shared" si="14"/>
        <v/>
      </c>
      <c r="C34" s="42" t="str">
        <f t="shared" si="15"/>
        <v/>
      </c>
      <c r="D34" s="42" t="str">
        <f t="shared" si="16"/>
        <v/>
      </c>
      <c r="E34" s="42" t="str">
        <f t="shared" si="17"/>
        <v/>
      </c>
      <c r="F34" s="42" t="str">
        <f t="shared" si="18"/>
        <v/>
      </c>
      <c r="G34" s="42" t="str">
        <f t="shared" si="19"/>
        <v/>
      </c>
      <c r="H34" s="42" t="str">
        <f t="shared" si="20"/>
        <v/>
      </c>
      <c r="I34" s="42" t="str">
        <f t="shared" si="21"/>
        <v/>
      </c>
      <c r="J34" s="42" t="str">
        <f t="shared" si="22"/>
        <v/>
      </c>
      <c r="K34" s="42" t="str">
        <f t="shared" si="23"/>
        <v/>
      </c>
      <c r="L34" s="42" t="str">
        <f t="shared" si="24"/>
        <v/>
      </c>
      <c r="M34" s="42" t="str">
        <f t="shared" si="25"/>
        <v/>
      </c>
      <c r="N34" s="42" t="str">
        <f t="shared" si="26"/>
        <v/>
      </c>
      <c r="O34" s="42" t="str">
        <f t="shared" si="27"/>
        <v/>
      </c>
      <c r="P34" s="42" t="str">
        <f t="shared" si="28"/>
        <v/>
      </c>
      <c r="Q34" s="42" t="str">
        <f t="shared" si="29"/>
        <v/>
      </c>
      <c r="R34" s="42" t="str">
        <f t="shared" si="30"/>
        <v/>
      </c>
      <c r="S34" s="42" t="str">
        <f t="shared" si="31"/>
        <v/>
      </c>
      <c r="T34" s="42" t="str">
        <f t="shared" si="32"/>
        <v/>
      </c>
      <c r="U34" s="42" t="str">
        <f t="shared" si="33"/>
        <v/>
      </c>
      <c r="V34" s="42" t="str">
        <f t="shared" si="34"/>
        <v/>
      </c>
      <c r="W34" s="42" t="str">
        <f t="shared" si="35"/>
        <v/>
      </c>
      <c r="X34" s="42" t="str">
        <f t="shared" si="36"/>
        <v/>
      </c>
      <c r="Y34" s="42"/>
      <c r="Z34" s="42"/>
      <c r="AA34" s="42"/>
      <c r="AB34" s="42"/>
    </row>
    <row r="35" spans="1:60" x14ac:dyDescent="0.25">
      <c r="A35" s="6" t="s">
        <v>30</v>
      </c>
      <c r="B35" s="55">
        <f t="shared" si="14"/>
        <v>0.62219025355151947</v>
      </c>
      <c r="C35" s="55">
        <f t="shared" si="15"/>
        <v>0.7818636201356659</v>
      </c>
      <c r="D35" s="55">
        <f t="shared" si="16"/>
        <v>0.46014492753623187</v>
      </c>
      <c r="E35" s="55" t="str">
        <f t="shared" si="17"/>
        <v/>
      </c>
      <c r="F35" s="55">
        <f t="shared" si="18"/>
        <v>0.99514369875009956</v>
      </c>
      <c r="G35" s="55">
        <f t="shared" si="19"/>
        <v>1.2804299715460008</v>
      </c>
      <c r="H35" s="55">
        <f t="shared" si="20"/>
        <v>0.70569366479550921</v>
      </c>
      <c r="I35" s="55" t="str">
        <f t="shared" si="21"/>
        <v/>
      </c>
      <c r="J35" s="55">
        <f t="shared" si="22"/>
        <v>0.70899129874315181</v>
      </c>
      <c r="K35" s="55">
        <f t="shared" si="23"/>
        <v>0.86532410320956588</v>
      </c>
      <c r="L35" s="55">
        <f t="shared" si="24"/>
        <v>0.54491413474240424</v>
      </c>
      <c r="M35" s="55" t="str">
        <f t="shared" si="25"/>
        <v/>
      </c>
      <c r="N35" s="55">
        <f t="shared" si="26"/>
        <v>0.63909431206062273</v>
      </c>
      <c r="O35" s="55">
        <f t="shared" si="27"/>
        <v>0.86365306872473357</v>
      </c>
      <c r="P35" s="55">
        <f t="shared" si="28"/>
        <v>0.41734712393395029</v>
      </c>
      <c r="Q35" s="55" t="str">
        <f t="shared" si="29"/>
        <v/>
      </c>
      <c r="R35" s="55">
        <f t="shared" si="30"/>
        <v>0.3888722704157942</v>
      </c>
      <c r="S35" s="55">
        <f t="shared" si="31"/>
        <v>0.49135220125786161</v>
      </c>
      <c r="T35" s="55">
        <f t="shared" si="32"/>
        <v>0.28334345274235984</v>
      </c>
      <c r="U35" s="55" t="str">
        <f t="shared" si="33"/>
        <v/>
      </c>
      <c r="V35" s="55">
        <f t="shared" si="34"/>
        <v>0.25010421008753647</v>
      </c>
      <c r="W35" s="55">
        <f t="shared" si="35"/>
        <v>0.23046302116069556</v>
      </c>
      <c r="X35" s="55">
        <f t="shared" si="36"/>
        <v>0.26954177897574128</v>
      </c>
      <c r="Y35" s="55"/>
      <c r="Z35" s="55">
        <v>0</v>
      </c>
      <c r="AA35" s="55">
        <v>0</v>
      </c>
      <c r="AB35" s="55">
        <v>0</v>
      </c>
    </row>
    <row r="36" spans="1:60" x14ac:dyDescent="0.25">
      <c r="A36" s="48" t="s">
        <v>27</v>
      </c>
      <c r="B36" s="42">
        <f t="shared" si="14"/>
        <v>0.62928644389318544</v>
      </c>
      <c r="C36" s="42">
        <f t="shared" si="15"/>
        <v>0.78868347744292899</v>
      </c>
      <c r="D36" s="42">
        <f t="shared" si="16"/>
        <v>0.46720376706029504</v>
      </c>
      <c r="E36" s="42" t="str">
        <f t="shared" si="17"/>
        <v/>
      </c>
      <c r="F36" s="42">
        <f t="shared" si="18"/>
        <v>1.0100193923723335</v>
      </c>
      <c r="G36" s="42">
        <f t="shared" si="19"/>
        <v>1.3012048192771084</v>
      </c>
      <c r="H36" s="42">
        <f t="shared" si="20"/>
        <v>0.71533084051373752</v>
      </c>
      <c r="I36" s="42" t="str">
        <f t="shared" si="21"/>
        <v/>
      </c>
      <c r="J36" s="42">
        <f t="shared" si="22"/>
        <v>0.71913050584293536</v>
      </c>
      <c r="K36" s="42">
        <f t="shared" si="23"/>
        <v>0.87579617834394907</v>
      </c>
      <c r="L36" s="42">
        <f t="shared" si="24"/>
        <v>0.55397011918751049</v>
      </c>
      <c r="M36" s="42" t="str">
        <f t="shared" si="25"/>
        <v/>
      </c>
      <c r="N36" s="42">
        <f t="shared" si="26"/>
        <v>0.63776689157962851</v>
      </c>
      <c r="O36" s="42">
        <f t="shared" si="27"/>
        <v>0.85390755522554285</v>
      </c>
      <c r="P36" s="42">
        <f t="shared" si="28"/>
        <v>0.42341678939617083</v>
      </c>
      <c r="Q36" s="42" t="str">
        <f t="shared" si="29"/>
        <v/>
      </c>
      <c r="R36" s="42">
        <f t="shared" si="30"/>
        <v>0.39413845376452755</v>
      </c>
      <c r="S36" s="42">
        <f t="shared" si="31"/>
        <v>0.49790878311093412</v>
      </c>
      <c r="T36" s="42">
        <f t="shared" si="32"/>
        <v>0.28723840787853916</v>
      </c>
      <c r="U36" s="42" t="str">
        <f t="shared" si="33"/>
        <v/>
      </c>
      <c r="V36" s="42">
        <f t="shared" si="34"/>
        <v>0.25292443882390137</v>
      </c>
      <c r="W36" s="42">
        <f t="shared" si="35"/>
        <v>0.23275497249259416</v>
      </c>
      <c r="X36" s="42">
        <f t="shared" si="36"/>
        <v>0.2729372244383792</v>
      </c>
      <c r="Y36" s="42"/>
      <c r="Z36" s="42">
        <v>0</v>
      </c>
      <c r="AA36" s="42">
        <v>0</v>
      </c>
      <c r="AB36" s="42">
        <v>0</v>
      </c>
    </row>
    <row r="37" spans="1:60" x14ac:dyDescent="0.25">
      <c r="A37" s="48" t="s">
        <v>28</v>
      </c>
      <c r="B37" s="42">
        <f t="shared" si="14"/>
        <v>0.1272264631043257</v>
      </c>
      <c r="C37" s="42">
        <f t="shared" si="15"/>
        <v>0.27100271002710025</v>
      </c>
      <c r="D37" s="42">
        <f t="shared" si="16"/>
        <v>0</v>
      </c>
      <c r="E37" s="42" t="str">
        <f t="shared" si="17"/>
        <v/>
      </c>
      <c r="F37" s="42">
        <f t="shared" si="18"/>
        <v>0</v>
      </c>
      <c r="G37" s="42">
        <f t="shared" si="19"/>
        <v>0</v>
      </c>
      <c r="H37" s="42">
        <f t="shared" si="20"/>
        <v>0</v>
      </c>
      <c r="I37" s="42" t="str">
        <f t="shared" si="21"/>
        <v/>
      </c>
      <c r="J37" s="42">
        <f t="shared" si="22"/>
        <v>0</v>
      </c>
      <c r="K37" s="42">
        <f t="shared" si="23"/>
        <v>0</v>
      </c>
      <c r="L37" s="42">
        <f t="shared" si="24"/>
        <v>0</v>
      </c>
      <c r="M37" s="42" t="str">
        <f t="shared" si="25"/>
        <v/>
      </c>
      <c r="N37" s="42">
        <f t="shared" si="26"/>
        <v>0.74626865671641784</v>
      </c>
      <c r="O37" s="42">
        <f t="shared" si="27"/>
        <v>1.8181818181818181</v>
      </c>
      <c r="P37" s="42">
        <f t="shared" si="28"/>
        <v>0</v>
      </c>
      <c r="Q37" s="42" t="str">
        <f t="shared" si="29"/>
        <v/>
      </c>
      <c r="R37" s="42">
        <f t="shared" si="30"/>
        <v>0</v>
      </c>
      <c r="S37" s="42">
        <f t="shared" si="31"/>
        <v>0</v>
      </c>
      <c r="T37" s="42">
        <f t="shared" si="32"/>
        <v>0</v>
      </c>
      <c r="U37" s="42" t="str">
        <f t="shared" si="33"/>
        <v/>
      </c>
      <c r="V37" s="42">
        <f t="shared" si="34"/>
        <v>0</v>
      </c>
      <c r="W37" s="42">
        <f t="shared" si="35"/>
        <v>0</v>
      </c>
      <c r="X37" s="42">
        <f t="shared" si="36"/>
        <v>0</v>
      </c>
      <c r="Y37" s="42"/>
      <c r="Z37" s="42">
        <v>0</v>
      </c>
      <c r="AA37" s="42">
        <v>0</v>
      </c>
      <c r="AB37" s="42">
        <v>0</v>
      </c>
    </row>
    <row r="38" spans="1:60" ht="13.5" thickBot="1" x14ac:dyDescent="0.3">
      <c r="A38" s="56" t="s">
        <v>79</v>
      </c>
      <c r="B38" s="44" t="s">
        <v>6</v>
      </c>
      <c r="C38" s="44" t="s">
        <v>6</v>
      </c>
      <c r="D38" s="44" t="s">
        <v>6</v>
      </c>
      <c r="E38" s="57"/>
      <c r="F38" s="44" t="s">
        <v>6</v>
      </c>
      <c r="G38" s="44" t="s">
        <v>6</v>
      </c>
      <c r="H38" s="44" t="s">
        <v>6</v>
      </c>
      <c r="I38" s="57"/>
      <c r="J38" s="44" t="s">
        <v>6</v>
      </c>
      <c r="K38" s="44" t="s">
        <v>6</v>
      </c>
      <c r="L38" s="44" t="s">
        <v>6</v>
      </c>
      <c r="M38" s="57"/>
      <c r="N38" s="44" t="s">
        <v>6</v>
      </c>
      <c r="O38" s="44" t="s">
        <v>6</v>
      </c>
      <c r="P38" s="44" t="s">
        <v>6</v>
      </c>
      <c r="Q38" s="57"/>
      <c r="R38" s="44" t="s">
        <v>6</v>
      </c>
      <c r="S38" s="44" t="s">
        <v>6</v>
      </c>
      <c r="T38" s="44" t="s">
        <v>6</v>
      </c>
      <c r="U38" s="57"/>
      <c r="V38" s="44" t="s">
        <v>6</v>
      </c>
      <c r="W38" s="44" t="s">
        <v>6</v>
      </c>
      <c r="X38" s="44" t="s">
        <v>6</v>
      </c>
      <c r="Y38" s="57"/>
      <c r="Z38" s="44" t="s">
        <v>6</v>
      </c>
      <c r="AA38" s="44" t="s">
        <v>6</v>
      </c>
      <c r="AB38" s="44" t="s">
        <v>6</v>
      </c>
    </row>
    <row r="39" spans="1:60" ht="15" customHeight="1" x14ac:dyDescent="0.25">
      <c r="A39" s="134" t="s">
        <v>260</v>
      </c>
      <c r="B39" s="134"/>
      <c r="C39" s="134"/>
      <c r="D39" s="134"/>
      <c r="E39" s="134"/>
      <c r="F39" s="134"/>
      <c r="G39" s="134"/>
      <c r="H39" s="134"/>
      <c r="I39" s="134"/>
      <c r="J39" s="40"/>
      <c r="K39" s="40"/>
      <c r="L39" s="40"/>
      <c r="M39" s="40"/>
      <c r="N39" s="40"/>
      <c r="O39" s="19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</sheetData>
  <mergeCells count="14">
    <mergeCell ref="A24:AB24"/>
    <mergeCell ref="R5:T5"/>
    <mergeCell ref="A5:A6"/>
    <mergeCell ref="B5:D5"/>
    <mergeCell ref="F5:H5"/>
    <mergeCell ref="J5:L5"/>
    <mergeCell ref="N5:P5"/>
    <mergeCell ref="V5:X5"/>
    <mergeCell ref="Z5:AB5"/>
    <mergeCell ref="A1:AB1"/>
    <mergeCell ref="A2:AB2"/>
    <mergeCell ref="A3:AB3"/>
    <mergeCell ref="A4:AB4"/>
    <mergeCell ref="A8:AB8"/>
  </mergeCells>
  <hyperlinks>
    <hyperlink ref="AC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34"/>
  <sheetViews>
    <sheetView showGridLines="0" workbookViewId="0">
      <selection activeCell="A3" sqref="A3:X3"/>
    </sheetView>
  </sheetViews>
  <sheetFormatPr baseColWidth="10" defaultRowHeight="15" x14ac:dyDescent="0.25"/>
  <cols>
    <col min="1" max="1" width="7.5703125" style="6" bestFit="1" customWidth="1"/>
    <col min="2" max="2" width="4.85546875" style="8" bestFit="1" customWidth="1"/>
    <col min="3" max="3" width="6.7109375" style="8" bestFit="1" customWidth="1"/>
    <col min="4" max="4" width="5.140625" style="8" bestFit="1" customWidth="1"/>
    <col min="5" max="5" width="1.7109375" style="8" customWidth="1"/>
    <col min="6" max="6" width="4.85546875" style="8" bestFit="1" customWidth="1"/>
    <col min="7" max="7" width="6.7109375" style="8" bestFit="1" customWidth="1"/>
    <col min="8" max="8" width="5.140625" style="8" bestFit="1" customWidth="1"/>
    <col min="9" max="9" width="1.7109375" style="8" customWidth="1"/>
    <col min="10" max="10" width="4.85546875" style="8" bestFit="1" customWidth="1"/>
    <col min="11" max="11" width="6.7109375" style="8" bestFit="1" customWidth="1"/>
    <col min="12" max="12" width="5.140625" style="8" bestFit="1" customWidth="1"/>
    <col min="13" max="13" width="1.7109375" style="8" customWidth="1"/>
    <col min="14" max="14" width="4.85546875" style="8" bestFit="1" customWidth="1"/>
    <col min="15" max="15" width="6.7109375" style="8" bestFit="1" customWidth="1"/>
    <col min="16" max="16" width="5.140625" style="8" bestFit="1" customWidth="1"/>
    <col min="17" max="17" width="1.7109375" style="8" customWidth="1"/>
    <col min="18" max="18" width="4.85546875" style="8" bestFit="1" customWidth="1"/>
    <col min="19" max="19" width="6.7109375" style="8" bestFit="1" customWidth="1"/>
    <col min="20" max="20" width="5.140625" style="8" bestFit="1" customWidth="1"/>
    <col min="21" max="21" width="1.7109375" style="8" customWidth="1"/>
    <col min="22" max="22" width="4.5703125" style="8" bestFit="1" customWidth="1"/>
    <col min="23" max="23" width="6.7109375" style="8" bestFit="1" customWidth="1"/>
    <col min="24" max="24" width="5.140625" style="8" bestFit="1" customWidth="1"/>
    <col min="25" max="25" width="11.42578125" style="19"/>
    <col min="26" max="101" width="11.42578125" style="1"/>
    <col min="102" max="102" width="7.85546875" style="1" bestFit="1" customWidth="1"/>
    <col min="103" max="104" width="5.7109375" style="1" bestFit="1" customWidth="1"/>
    <col min="105" max="105" width="5.140625" style="1" customWidth="1"/>
    <col min="106" max="106" width="2.140625" style="1" customWidth="1"/>
    <col min="107" max="109" width="5.140625" style="1" customWidth="1"/>
    <col min="110" max="110" width="1.140625" style="1" customWidth="1"/>
    <col min="111" max="113" width="5.140625" style="1" customWidth="1"/>
    <col min="114" max="114" width="1.5703125" style="1" customWidth="1"/>
    <col min="115" max="117" width="5.140625" style="1" customWidth="1"/>
    <col min="118" max="118" width="1.42578125" style="1" customWidth="1"/>
    <col min="119" max="121" width="5.140625" style="1" customWidth="1"/>
    <col min="122" max="122" width="2" style="1" customWidth="1"/>
    <col min="123" max="125" width="5.140625" style="1" customWidth="1"/>
    <col min="126" max="126" width="1.85546875" style="1" customWidth="1"/>
    <col min="127" max="129" width="5.140625" style="1" customWidth="1"/>
    <col min="130" max="16384" width="11.42578125" style="1"/>
  </cols>
  <sheetData>
    <row r="1" spans="1:26" s="112" customFormat="1" ht="16.5" thickBot="1" x14ac:dyDescent="0.3">
      <c r="A1" s="240" t="s">
        <v>125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10" t="s">
        <v>158</v>
      </c>
    </row>
    <row r="2" spans="1:26" s="112" customFormat="1" ht="15.75" x14ac:dyDescent="0.25">
      <c r="A2" s="240" t="s">
        <v>341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114"/>
      <c r="Z2" s="118"/>
    </row>
    <row r="3" spans="1:26" s="112" customFormat="1" ht="15.75" x14ac:dyDescent="0.25">
      <c r="A3" s="240" t="s">
        <v>315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111"/>
    </row>
    <row r="4" spans="1:26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111"/>
    </row>
    <row r="5" spans="1:26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111"/>
    </row>
    <row r="6" spans="1:26" s="8" customFormat="1" ht="18" customHeight="1" thickBot="1" x14ac:dyDescent="0.25">
      <c r="A6" s="241" t="s">
        <v>32</v>
      </c>
      <c r="B6" s="231" t="s">
        <v>9</v>
      </c>
      <c r="C6" s="231"/>
      <c r="D6" s="231"/>
      <c r="E6" s="183"/>
      <c r="F6" s="231" t="s">
        <v>19</v>
      </c>
      <c r="G6" s="231"/>
      <c r="H6" s="231"/>
      <c r="I6" s="183"/>
      <c r="J6" s="231" t="s">
        <v>20</v>
      </c>
      <c r="K6" s="231"/>
      <c r="L6" s="231"/>
      <c r="M6" s="183"/>
      <c r="N6" s="231" t="s">
        <v>21</v>
      </c>
      <c r="O6" s="231"/>
      <c r="P6" s="231"/>
      <c r="Q6" s="183"/>
      <c r="R6" s="231" t="s">
        <v>22</v>
      </c>
      <c r="S6" s="231"/>
      <c r="T6" s="231"/>
      <c r="U6" s="183"/>
      <c r="V6" s="231" t="s">
        <v>23</v>
      </c>
      <c r="W6" s="231"/>
      <c r="X6" s="231"/>
      <c r="Y6" s="24"/>
    </row>
    <row r="7" spans="1:26" s="8" customFormat="1" ht="27" customHeight="1" thickBot="1" x14ac:dyDescent="0.25">
      <c r="A7" s="242"/>
      <c r="B7" s="190" t="s">
        <v>9</v>
      </c>
      <c r="C7" s="182" t="s">
        <v>333</v>
      </c>
      <c r="D7" s="182" t="s">
        <v>334</v>
      </c>
      <c r="E7" s="190"/>
      <c r="F7" s="190" t="s">
        <v>9</v>
      </c>
      <c r="G7" s="182" t="s">
        <v>333</v>
      </c>
      <c r="H7" s="182" t="s">
        <v>334</v>
      </c>
      <c r="I7" s="190"/>
      <c r="J7" s="190" t="s">
        <v>9</v>
      </c>
      <c r="K7" s="182" t="s">
        <v>333</v>
      </c>
      <c r="L7" s="182" t="s">
        <v>334</v>
      </c>
      <c r="M7" s="190"/>
      <c r="N7" s="190" t="s">
        <v>9</v>
      </c>
      <c r="O7" s="182" t="s">
        <v>333</v>
      </c>
      <c r="P7" s="182" t="s">
        <v>334</v>
      </c>
      <c r="Q7" s="190"/>
      <c r="R7" s="190" t="s">
        <v>9</v>
      </c>
      <c r="S7" s="182" t="s">
        <v>333</v>
      </c>
      <c r="T7" s="182" t="s">
        <v>334</v>
      </c>
      <c r="U7" s="190"/>
      <c r="V7" s="190" t="s">
        <v>9</v>
      </c>
      <c r="W7" s="182" t="s">
        <v>333</v>
      </c>
      <c r="X7" s="182" t="s">
        <v>334</v>
      </c>
      <c r="Y7" s="24"/>
    </row>
    <row r="8" spans="1:26" s="8" customFormat="1" ht="12" x14ac:dyDescent="0.2">
      <c r="Y8" s="24"/>
    </row>
    <row r="9" spans="1:26" s="8" customFormat="1" ht="12" x14ac:dyDescent="0.2">
      <c r="A9" s="25" t="s">
        <v>9</v>
      </c>
      <c r="B9" s="84">
        <v>2100</v>
      </c>
      <c r="C9" s="84">
        <v>1336</v>
      </c>
      <c r="D9" s="84">
        <v>764</v>
      </c>
      <c r="E9" s="84"/>
      <c r="F9" s="84">
        <v>844</v>
      </c>
      <c r="G9" s="84">
        <v>521</v>
      </c>
      <c r="H9" s="84">
        <v>323</v>
      </c>
      <c r="I9" s="84"/>
      <c r="J9" s="84">
        <v>498</v>
      </c>
      <c r="K9" s="84">
        <v>319</v>
      </c>
      <c r="L9" s="84">
        <v>179</v>
      </c>
      <c r="M9" s="84"/>
      <c r="N9" s="84">
        <v>365</v>
      </c>
      <c r="O9" s="84">
        <v>241</v>
      </c>
      <c r="P9" s="84">
        <v>124</v>
      </c>
      <c r="Q9" s="84"/>
      <c r="R9" s="84">
        <v>276</v>
      </c>
      <c r="S9" s="84">
        <v>181</v>
      </c>
      <c r="T9" s="84">
        <v>95</v>
      </c>
      <c r="U9" s="84"/>
      <c r="V9" s="84">
        <v>117</v>
      </c>
      <c r="W9" s="84">
        <v>74</v>
      </c>
      <c r="X9" s="84">
        <v>43</v>
      </c>
      <c r="Y9" s="24"/>
    </row>
    <row r="10" spans="1:26" s="32" customFormat="1" ht="12" x14ac:dyDescent="0.2">
      <c r="A10" s="30"/>
      <c r="B10" s="31"/>
      <c r="C10" s="31"/>
      <c r="D10" s="31"/>
      <c r="E10" s="31"/>
      <c r="F10" s="31" t="s">
        <v>335</v>
      </c>
      <c r="G10" s="31" t="s">
        <v>335</v>
      </c>
      <c r="H10" s="31" t="s">
        <v>335</v>
      </c>
      <c r="I10" s="31"/>
      <c r="J10" s="31" t="s">
        <v>335</v>
      </c>
      <c r="K10" s="31" t="s">
        <v>335</v>
      </c>
      <c r="L10" s="31" t="s">
        <v>335</v>
      </c>
      <c r="M10" s="31"/>
      <c r="N10" s="31" t="s">
        <v>335</v>
      </c>
      <c r="O10" s="31" t="s">
        <v>335</v>
      </c>
      <c r="P10" s="31" t="s">
        <v>335</v>
      </c>
      <c r="Q10" s="31"/>
      <c r="R10" s="31" t="s">
        <v>335</v>
      </c>
      <c r="S10" s="31" t="s">
        <v>335</v>
      </c>
      <c r="T10" s="31" t="s">
        <v>335</v>
      </c>
      <c r="U10" s="31"/>
      <c r="V10" s="31" t="s">
        <v>335</v>
      </c>
      <c r="W10" s="31" t="s">
        <v>335</v>
      </c>
      <c r="X10" s="31" t="s">
        <v>335</v>
      </c>
      <c r="Y10" s="24"/>
    </row>
    <row r="11" spans="1:26" s="8" customFormat="1" ht="12" x14ac:dyDescent="0.2">
      <c r="A11" s="26">
        <v>11</v>
      </c>
      <c r="B11" s="33">
        <v>0</v>
      </c>
      <c r="C11" s="33">
        <v>0</v>
      </c>
      <c r="D11" s="33">
        <v>0</v>
      </c>
      <c r="E11" s="33"/>
      <c r="F11" s="33">
        <v>0</v>
      </c>
      <c r="G11" s="33">
        <v>0</v>
      </c>
      <c r="H11" s="33">
        <v>0</v>
      </c>
      <c r="I11" s="33"/>
      <c r="J11" s="33">
        <v>0</v>
      </c>
      <c r="K11" s="33">
        <v>0</v>
      </c>
      <c r="L11" s="33">
        <v>0</v>
      </c>
      <c r="M11" s="33"/>
      <c r="N11" s="33">
        <v>0</v>
      </c>
      <c r="O11" s="33">
        <v>0</v>
      </c>
      <c r="P11" s="33">
        <v>0</v>
      </c>
      <c r="Q11" s="33"/>
      <c r="R11" s="33">
        <v>0</v>
      </c>
      <c r="S11" s="33">
        <v>0</v>
      </c>
      <c r="T11" s="33">
        <v>0</v>
      </c>
      <c r="U11" s="33"/>
      <c r="V11" s="33">
        <v>0</v>
      </c>
      <c r="W11" s="33">
        <v>0</v>
      </c>
      <c r="X11" s="33">
        <v>0</v>
      </c>
      <c r="Y11" s="24"/>
    </row>
    <row r="12" spans="1:26" s="8" customFormat="1" ht="12" x14ac:dyDescent="0.2">
      <c r="A12" s="26">
        <v>12</v>
      </c>
      <c r="B12" s="21">
        <v>53</v>
      </c>
      <c r="C12" s="21">
        <v>21</v>
      </c>
      <c r="D12" s="21">
        <v>32</v>
      </c>
      <c r="E12" s="21"/>
      <c r="F12" s="21">
        <v>53</v>
      </c>
      <c r="G12" s="21">
        <v>21</v>
      </c>
      <c r="H12" s="21">
        <v>32</v>
      </c>
      <c r="I12" s="21"/>
      <c r="J12" s="21">
        <v>0</v>
      </c>
      <c r="K12" s="21">
        <v>0</v>
      </c>
      <c r="L12" s="21">
        <v>0</v>
      </c>
      <c r="M12" s="21"/>
      <c r="N12" s="21">
        <v>0</v>
      </c>
      <c r="O12" s="21">
        <v>0</v>
      </c>
      <c r="P12" s="21">
        <v>0</v>
      </c>
      <c r="Q12" s="21"/>
      <c r="R12" s="21">
        <v>0</v>
      </c>
      <c r="S12" s="21">
        <v>0</v>
      </c>
      <c r="T12" s="21">
        <v>0</v>
      </c>
      <c r="U12" s="21"/>
      <c r="V12" s="21">
        <v>0</v>
      </c>
      <c r="W12" s="21">
        <v>0</v>
      </c>
      <c r="X12" s="21">
        <v>0</v>
      </c>
      <c r="Y12" s="24"/>
    </row>
    <row r="13" spans="1:26" s="8" customFormat="1" ht="12" x14ac:dyDescent="0.2">
      <c r="A13" s="26">
        <v>13</v>
      </c>
      <c r="B13" s="21">
        <v>294</v>
      </c>
      <c r="C13" s="21">
        <v>164</v>
      </c>
      <c r="D13" s="21">
        <v>130</v>
      </c>
      <c r="E13" s="21"/>
      <c r="F13" s="21">
        <v>244</v>
      </c>
      <c r="G13" s="21">
        <v>141</v>
      </c>
      <c r="H13" s="21">
        <v>103</v>
      </c>
      <c r="I13" s="21"/>
      <c r="J13" s="21">
        <v>50</v>
      </c>
      <c r="K13" s="21">
        <v>23</v>
      </c>
      <c r="L13" s="21">
        <v>27</v>
      </c>
      <c r="M13" s="21"/>
      <c r="N13" s="21">
        <v>0</v>
      </c>
      <c r="O13" s="21">
        <v>0</v>
      </c>
      <c r="P13" s="21">
        <v>0</v>
      </c>
      <c r="Q13" s="21"/>
      <c r="R13" s="21">
        <v>0</v>
      </c>
      <c r="S13" s="21">
        <v>0</v>
      </c>
      <c r="T13" s="21">
        <v>0</v>
      </c>
      <c r="U13" s="21"/>
      <c r="V13" s="21">
        <v>0</v>
      </c>
      <c r="W13" s="21">
        <v>0</v>
      </c>
      <c r="X13" s="21">
        <v>0</v>
      </c>
      <c r="Y13" s="24"/>
    </row>
    <row r="14" spans="1:26" s="8" customFormat="1" ht="12" x14ac:dyDescent="0.2">
      <c r="A14" s="26">
        <v>14</v>
      </c>
      <c r="B14" s="21">
        <v>449</v>
      </c>
      <c r="C14" s="21">
        <v>287</v>
      </c>
      <c r="D14" s="21">
        <v>162</v>
      </c>
      <c r="E14" s="21"/>
      <c r="F14" s="21">
        <v>288</v>
      </c>
      <c r="G14" s="21">
        <v>195</v>
      </c>
      <c r="H14" s="21">
        <v>93</v>
      </c>
      <c r="I14" s="21"/>
      <c r="J14" s="21">
        <v>119</v>
      </c>
      <c r="K14" s="21">
        <v>75</v>
      </c>
      <c r="L14" s="21">
        <v>44</v>
      </c>
      <c r="M14" s="21"/>
      <c r="N14" s="21">
        <v>42</v>
      </c>
      <c r="O14" s="21">
        <v>17</v>
      </c>
      <c r="P14" s="21">
        <v>25</v>
      </c>
      <c r="Q14" s="21"/>
      <c r="R14" s="21">
        <v>0</v>
      </c>
      <c r="S14" s="21">
        <v>0</v>
      </c>
      <c r="T14" s="21">
        <v>0</v>
      </c>
      <c r="U14" s="21"/>
      <c r="V14" s="21">
        <v>0</v>
      </c>
      <c r="W14" s="21">
        <v>0</v>
      </c>
      <c r="X14" s="21">
        <v>0</v>
      </c>
      <c r="Y14" s="24"/>
    </row>
    <row r="15" spans="1:26" s="8" customFormat="1" ht="12" x14ac:dyDescent="0.2">
      <c r="A15" s="26">
        <v>15</v>
      </c>
      <c r="B15" s="21">
        <v>343</v>
      </c>
      <c r="C15" s="21">
        <v>230</v>
      </c>
      <c r="D15" s="21">
        <v>113</v>
      </c>
      <c r="E15" s="21"/>
      <c r="F15" s="21">
        <v>134</v>
      </c>
      <c r="G15" s="21">
        <v>89</v>
      </c>
      <c r="H15" s="21">
        <v>45</v>
      </c>
      <c r="I15" s="21"/>
      <c r="J15" s="21">
        <v>124</v>
      </c>
      <c r="K15" s="21">
        <v>85</v>
      </c>
      <c r="L15" s="21">
        <v>39</v>
      </c>
      <c r="M15" s="21"/>
      <c r="N15" s="21">
        <v>75</v>
      </c>
      <c r="O15" s="21">
        <v>50</v>
      </c>
      <c r="P15" s="21">
        <v>25</v>
      </c>
      <c r="Q15" s="21"/>
      <c r="R15" s="21">
        <v>10</v>
      </c>
      <c r="S15" s="21">
        <v>6</v>
      </c>
      <c r="T15" s="21">
        <v>4</v>
      </c>
      <c r="U15" s="21"/>
      <c r="V15" s="21">
        <v>0</v>
      </c>
      <c r="W15" s="21">
        <v>0</v>
      </c>
      <c r="X15" s="21">
        <v>0</v>
      </c>
      <c r="Y15" s="24"/>
    </row>
    <row r="16" spans="1:26" s="8" customFormat="1" ht="12" x14ac:dyDescent="0.2">
      <c r="A16" s="26">
        <v>16</v>
      </c>
      <c r="B16" s="21">
        <v>287</v>
      </c>
      <c r="C16" s="21">
        <v>213</v>
      </c>
      <c r="D16" s="21">
        <v>74</v>
      </c>
      <c r="E16" s="21"/>
      <c r="F16" s="21">
        <v>34</v>
      </c>
      <c r="G16" s="21">
        <v>26</v>
      </c>
      <c r="H16" s="21">
        <v>8</v>
      </c>
      <c r="I16" s="21"/>
      <c r="J16" s="21">
        <v>82</v>
      </c>
      <c r="K16" s="21">
        <v>63</v>
      </c>
      <c r="L16" s="21">
        <v>19</v>
      </c>
      <c r="M16" s="21"/>
      <c r="N16" s="21">
        <v>90</v>
      </c>
      <c r="O16" s="21">
        <v>70</v>
      </c>
      <c r="P16" s="21">
        <v>20</v>
      </c>
      <c r="Q16" s="21"/>
      <c r="R16" s="21">
        <v>73</v>
      </c>
      <c r="S16" s="21">
        <v>51</v>
      </c>
      <c r="T16" s="21">
        <v>22</v>
      </c>
      <c r="U16" s="21"/>
      <c r="V16" s="21">
        <v>8</v>
      </c>
      <c r="W16" s="21">
        <v>3</v>
      </c>
      <c r="X16" s="21">
        <v>5</v>
      </c>
      <c r="Y16" s="24"/>
    </row>
    <row r="17" spans="1:25" s="8" customFormat="1" ht="12" x14ac:dyDescent="0.2">
      <c r="A17" s="26">
        <v>17</v>
      </c>
      <c r="B17" s="21">
        <v>193</v>
      </c>
      <c r="C17" s="21">
        <v>134</v>
      </c>
      <c r="D17" s="21">
        <v>59</v>
      </c>
      <c r="E17" s="21"/>
      <c r="F17" s="21">
        <v>11</v>
      </c>
      <c r="G17" s="21">
        <v>4</v>
      </c>
      <c r="H17" s="21">
        <v>7</v>
      </c>
      <c r="I17" s="21"/>
      <c r="J17" s="21">
        <v>27</v>
      </c>
      <c r="K17" s="21">
        <v>19</v>
      </c>
      <c r="L17" s="21">
        <v>8</v>
      </c>
      <c r="M17" s="21"/>
      <c r="N17" s="21">
        <v>66</v>
      </c>
      <c r="O17" s="21">
        <v>48</v>
      </c>
      <c r="P17" s="21">
        <v>18</v>
      </c>
      <c r="Q17" s="21"/>
      <c r="R17" s="21">
        <v>63</v>
      </c>
      <c r="S17" s="21">
        <v>44</v>
      </c>
      <c r="T17" s="21">
        <v>19</v>
      </c>
      <c r="U17" s="21"/>
      <c r="V17" s="21">
        <v>26</v>
      </c>
      <c r="W17" s="21">
        <v>19</v>
      </c>
      <c r="X17" s="21">
        <v>7</v>
      </c>
      <c r="Y17" s="24"/>
    </row>
    <row r="18" spans="1:25" s="8" customFormat="1" ht="12" x14ac:dyDescent="0.2">
      <c r="A18" s="26">
        <v>18</v>
      </c>
      <c r="B18" s="21">
        <v>73</v>
      </c>
      <c r="C18" s="21">
        <v>51</v>
      </c>
      <c r="D18" s="21">
        <v>22</v>
      </c>
      <c r="E18" s="21"/>
      <c r="F18" s="21">
        <v>4</v>
      </c>
      <c r="G18" s="21">
        <v>2</v>
      </c>
      <c r="H18" s="21">
        <v>2</v>
      </c>
      <c r="I18" s="21"/>
      <c r="J18" s="21">
        <v>15</v>
      </c>
      <c r="K18" s="21">
        <v>10</v>
      </c>
      <c r="L18" s="21">
        <v>5</v>
      </c>
      <c r="M18" s="21"/>
      <c r="N18" s="21">
        <v>11</v>
      </c>
      <c r="O18" s="21">
        <v>8</v>
      </c>
      <c r="P18" s="21">
        <v>3</v>
      </c>
      <c r="Q18" s="21"/>
      <c r="R18" s="21">
        <v>31</v>
      </c>
      <c r="S18" s="21">
        <v>22</v>
      </c>
      <c r="T18" s="21">
        <v>9</v>
      </c>
      <c r="U18" s="21"/>
      <c r="V18" s="21">
        <v>12</v>
      </c>
      <c r="W18" s="21">
        <v>9</v>
      </c>
      <c r="X18" s="21">
        <v>3</v>
      </c>
      <c r="Y18" s="24"/>
    </row>
    <row r="19" spans="1:25" s="8" customFormat="1" ht="12" x14ac:dyDescent="0.2">
      <c r="A19" s="34">
        <v>19</v>
      </c>
      <c r="B19" s="21">
        <v>58</v>
      </c>
      <c r="C19" s="21">
        <v>39</v>
      </c>
      <c r="D19" s="21">
        <v>19</v>
      </c>
      <c r="E19" s="21"/>
      <c r="F19" s="21">
        <v>9</v>
      </c>
      <c r="G19" s="21">
        <v>4</v>
      </c>
      <c r="H19" s="21">
        <v>5</v>
      </c>
      <c r="I19" s="21"/>
      <c r="J19" s="21">
        <v>20</v>
      </c>
      <c r="K19" s="21">
        <v>15</v>
      </c>
      <c r="L19" s="21">
        <v>5</v>
      </c>
      <c r="M19" s="21"/>
      <c r="N19" s="21">
        <v>9</v>
      </c>
      <c r="O19" s="21">
        <v>3</v>
      </c>
      <c r="P19" s="21">
        <v>6</v>
      </c>
      <c r="Q19" s="21"/>
      <c r="R19" s="21">
        <v>17</v>
      </c>
      <c r="S19" s="21">
        <v>15</v>
      </c>
      <c r="T19" s="21">
        <v>2</v>
      </c>
      <c r="U19" s="21"/>
      <c r="V19" s="21">
        <v>3</v>
      </c>
      <c r="W19" s="21">
        <v>2</v>
      </c>
      <c r="X19" s="21">
        <v>1</v>
      </c>
      <c r="Y19" s="24"/>
    </row>
    <row r="20" spans="1:25" s="8" customFormat="1" ht="12" x14ac:dyDescent="0.2">
      <c r="A20" s="26">
        <v>20</v>
      </c>
      <c r="B20" s="21">
        <v>61</v>
      </c>
      <c r="C20" s="21">
        <v>43</v>
      </c>
      <c r="D20" s="21">
        <v>18</v>
      </c>
      <c r="E20" s="21"/>
      <c r="F20" s="21">
        <v>9</v>
      </c>
      <c r="G20" s="21">
        <v>6</v>
      </c>
      <c r="H20" s="21">
        <v>3</v>
      </c>
      <c r="I20" s="21"/>
      <c r="J20" s="21">
        <v>9</v>
      </c>
      <c r="K20" s="21">
        <v>9</v>
      </c>
      <c r="L20" s="21">
        <v>0</v>
      </c>
      <c r="M20" s="21"/>
      <c r="N20" s="21">
        <v>15</v>
      </c>
      <c r="O20" s="21">
        <v>10</v>
      </c>
      <c r="P20" s="21">
        <v>5</v>
      </c>
      <c r="Q20" s="21"/>
      <c r="R20" s="21">
        <v>17</v>
      </c>
      <c r="S20" s="21">
        <v>9</v>
      </c>
      <c r="T20" s="21">
        <v>8</v>
      </c>
      <c r="U20" s="21"/>
      <c r="V20" s="21">
        <v>11</v>
      </c>
      <c r="W20" s="21">
        <v>9</v>
      </c>
      <c r="X20" s="21">
        <v>2</v>
      </c>
      <c r="Y20" s="24"/>
    </row>
    <row r="21" spans="1:25" s="8" customFormat="1" ht="12" x14ac:dyDescent="0.2">
      <c r="A21" s="26">
        <v>21</v>
      </c>
      <c r="B21" s="21">
        <v>46</v>
      </c>
      <c r="C21" s="21">
        <v>25</v>
      </c>
      <c r="D21" s="21">
        <v>21</v>
      </c>
      <c r="E21" s="21"/>
      <c r="F21" s="21">
        <v>7</v>
      </c>
      <c r="G21" s="21">
        <v>4</v>
      </c>
      <c r="H21" s="21">
        <v>3</v>
      </c>
      <c r="I21" s="21"/>
      <c r="J21" s="21">
        <v>4</v>
      </c>
      <c r="K21" s="21">
        <v>2</v>
      </c>
      <c r="L21" s="21">
        <v>2</v>
      </c>
      <c r="M21" s="21"/>
      <c r="N21" s="21">
        <v>9</v>
      </c>
      <c r="O21" s="21">
        <v>3</v>
      </c>
      <c r="P21" s="21">
        <v>6</v>
      </c>
      <c r="Q21" s="21"/>
      <c r="R21" s="21">
        <v>14</v>
      </c>
      <c r="S21" s="21">
        <v>9</v>
      </c>
      <c r="T21" s="21">
        <v>5</v>
      </c>
      <c r="U21" s="21"/>
      <c r="V21" s="21">
        <v>12</v>
      </c>
      <c r="W21" s="21">
        <v>7</v>
      </c>
      <c r="X21" s="21">
        <v>5</v>
      </c>
      <c r="Y21" s="24"/>
    </row>
    <row r="22" spans="1:25" s="8" customFormat="1" ht="12" x14ac:dyDescent="0.2">
      <c r="A22" s="26">
        <v>22</v>
      </c>
      <c r="B22" s="21">
        <v>32</v>
      </c>
      <c r="C22" s="21">
        <v>15</v>
      </c>
      <c r="D22" s="21">
        <v>17</v>
      </c>
      <c r="E22" s="21"/>
      <c r="F22" s="21">
        <v>5</v>
      </c>
      <c r="G22" s="21">
        <v>4</v>
      </c>
      <c r="H22" s="21">
        <v>1</v>
      </c>
      <c r="I22" s="21"/>
      <c r="J22" s="21">
        <v>4</v>
      </c>
      <c r="K22" s="21">
        <v>2</v>
      </c>
      <c r="L22" s="21">
        <v>2</v>
      </c>
      <c r="M22" s="21"/>
      <c r="N22" s="21">
        <v>6</v>
      </c>
      <c r="O22" s="21">
        <v>5</v>
      </c>
      <c r="P22" s="21">
        <v>1</v>
      </c>
      <c r="Q22" s="21"/>
      <c r="R22" s="21">
        <v>9</v>
      </c>
      <c r="S22" s="21">
        <v>2</v>
      </c>
      <c r="T22" s="21">
        <v>7</v>
      </c>
      <c r="U22" s="21"/>
      <c r="V22" s="21">
        <v>8</v>
      </c>
      <c r="W22" s="21">
        <v>2</v>
      </c>
      <c r="X22" s="21">
        <v>6</v>
      </c>
      <c r="Y22" s="24"/>
    </row>
    <row r="23" spans="1:25" s="8" customFormat="1" ht="12" x14ac:dyDescent="0.2">
      <c r="A23" s="26">
        <v>23</v>
      </c>
      <c r="B23" s="21">
        <v>20</v>
      </c>
      <c r="C23" s="21">
        <v>14</v>
      </c>
      <c r="D23" s="21">
        <v>6</v>
      </c>
      <c r="E23" s="21"/>
      <c r="F23" s="21">
        <v>7</v>
      </c>
      <c r="G23" s="21">
        <v>4</v>
      </c>
      <c r="H23" s="21">
        <v>3</v>
      </c>
      <c r="I23" s="21"/>
      <c r="J23" s="21">
        <v>4</v>
      </c>
      <c r="K23" s="21">
        <v>2</v>
      </c>
      <c r="L23" s="21">
        <v>2</v>
      </c>
      <c r="M23" s="21"/>
      <c r="N23" s="21">
        <v>6</v>
      </c>
      <c r="O23" s="21">
        <v>5</v>
      </c>
      <c r="P23" s="21">
        <v>1</v>
      </c>
      <c r="Q23" s="21"/>
      <c r="R23" s="21">
        <v>0</v>
      </c>
      <c r="S23" s="21">
        <v>0</v>
      </c>
      <c r="T23" s="21">
        <v>0</v>
      </c>
      <c r="U23" s="21"/>
      <c r="V23" s="21">
        <v>3</v>
      </c>
      <c r="W23" s="21">
        <v>3</v>
      </c>
      <c r="X23" s="21">
        <v>0</v>
      </c>
      <c r="Y23" s="24"/>
    </row>
    <row r="24" spans="1:25" s="8" customFormat="1" ht="12" x14ac:dyDescent="0.2">
      <c r="A24" s="26">
        <v>24</v>
      </c>
      <c r="B24" s="21">
        <v>21</v>
      </c>
      <c r="C24" s="21">
        <v>11</v>
      </c>
      <c r="D24" s="21">
        <v>10</v>
      </c>
      <c r="E24" s="21"/>
      <c r="F24" s="21">
        <v>5</v>
      </c>
      <c r="G24" s="21">
        <v>2</v>
      </c>
      <c r="H24" s="21">
        <v>3</v>
      </c>
      <c r="I24" s="21"/>
      <c r="J24" s="21">
        <v>5</v>
      </c>
      <c r="K24" s="21">
        <v>4</v>
      </c>
      <c r="L24" s="21">
        <v>1</v>
      </c>
      <c r="M24" s="21"/>
      <c r="N24" s="21">
        <v>2</v>
      </c>
      <c r="O24" s="21">
        <v>0</v>
      </c>
      <c r="P24" s="21">
        <v>2</v>
      </c>
      <c r="Q24" s="21"/>
      <c r="R24" s="21">
        <v>3</v>
      </c>
      <c r="S24" s="21">
        <v>0</v>
      </c>
      <c r="T24" s="21">
        <v>3</v>
      </c>
      <c r="U24" s="21"/>
      <c r="V24" s="21">
        <v>6</v>
      </c>
      <c r="W24" s="21">
        <v>5</v>
      </c>
      <c r="X24" s="21">
        <v>1</v>
      </c>
      <c r="Y24" s="24"/>
    </row>
    <row r="25" spans="1:25" s="8" customFormat="1" ht="12" x14ac:dyDescent="0.2">
      <c r="A25" s="26" t="s">
        <v>336</v>
      </c>
      <c r="B25" s="21">
        <v>88</v>
      </c>
      <c r="C25" s="21">
        <v>49</v>
      </c>
      <c r="D25" s="21">
        <v>39</v>
      </c>
      <c r="E25" s="21"/>
      <c r="F25" s="21">
        <v>19</v>
      </c>
      <c r="G25" s="21">
        <v>11</v>
      </c>
      <c r="H25" s="21">
        <v>8</v>
      </c>
      <c r="I25" s="21"/>
      <c r="J25" s="21">
        <v>20</v>
      </c>
      <c r="K25" s="21">
        <v>8</v>
      </c>
      <c r="L25" s="21">
        <v>12</v>
      </c>
      <c r="M25" s="21"/>
      <c r="N25" s="21">
        <v>15</v>
      </c>
      <c r="O25" s="21">
        <v>8</v>
      </c>
      <c r="P25" s="21">
        <v>7</v>
      </c>
      <c r="Q25" s="21"/>
      <c r="R25" s="21">
        <v>20</v>
      </c>
      <c r="S25" s="21">
        <v>11</v>
      </c>
      <c r="T25" s="21">
        <v>9</v>
      </c>
      <c r="U25" s="21"/>
      <c r="V25" s="21">
        <v>14</v>
      </c>
      <c r="W25" s="21">
        <v>11</v>
      </c>
      <c r="X25" s="21">
        <v>3</v>
      </c>
      <c r="Y25" s="24"/>
    </row>
    <row r="26" spans="1:25" s="8" customFormat="1" ht="12" x14ac:dyDescent="0.2">
      <c r="A26" s="26" t="s">
        <v>337</v>
      </c>
      <c r="B26" s="21">
        <v>40</v>
      </c>
      <c r="C26" s="21">
        <v>22</v>
      </c>
      <c r="D26" s="21">
        <v>18</v>
      </c>
      <c r="E26" s="21"/>
      <c r="F26" s="21">
        <v>4</v>
      </c>
      <c r="G26" s="21">
        <v>4</v>
      </c>
      <c r="H26" s="21">
        <v>0</v>
      </c>
      <c r="I26" s="21"/>
      <c r="J26" s="21">
        <v>5</v>
      </c>
      <c r="K26" s="21">
        <v>0</v>
      </c>
      <c r="L26" s="21">
        <v>5</v>
      </c>
      <c r="M26" s="21"/>
      <c r="N26" s="21">
        <v>11</v>
      </c>
      <c r="O26" s="21">
        <v>10</v>
      </c>
      <c r="P26" s="21">
        <v>1</v>
      </c>
      <c r="Q26" s="21"/>
      <c r="R26" s="21">
        <v>9</v>
      </c>
      <c r="S26" s="21">
        <v>4</v>
      </c>
      <c r="T26" s="21">
        <v>5</v>
      </c>
      <c r="U26" s="21"/>
      <c r="V26" s="21">
        <v>11</v>
      </c>
      <c r="W26" s="21">
        <v>4</v>
      </c>
      <c r="X26" s="21">
        <v>7</v>
      </c>
      <c r="Y26" s="24"/>
    </row>
    <row r="27" spans="1:25" s="8" customFormat="1" ht="12" x14ac:dyDescent="0.2">
      <c r="A27" s="26" t="s">
        <v>338</v>
      </c>
      <c r="B27" s="21">
        <v>19</v>
      </c>
      <c r="C27" s="21">
        <v>8</v>
      </c>
      <c r="D27" s="21">
        <v>11</v>
      </c>
      <c r="E27" s="21"/>
      <c r="F27" s="21">
        <v>7</v>
      </c>
      <c r="G27" s="21">
        <v>4</v>
      </c>
      <c r="H27" s="21">
        <v>3</v>
      </c>
      <c r="I27" s="21"/>
      <c r="J27" s="21">
        <v>4</v>
      </c>
      <c r="K27" s="21">
        <v>0</v>
      </c>
      <c r="L27" s="21">
        <v>4</v>
      </c>
      <c r="M27" s="21"/>
      <c r="N27" s="21">
        <v>2</v>
      </c>
      <c r="O27" s="21">
        <v>0</v>
      </c>
      <c r="P27" s="21">
        <v>2</v>
      </c>
      <c r="Q27" s="21"/>
      <c r="R27" s="21">
        <v>5</v>
      </c>
      <c r="S27" s="21">
        <v>4</v>
      </c>
      <c r="T27" s="21">
        <v>1</v>
      </c>
      <c r="U27" s="21"/>
      <c r="V27" s="21">
        <v>1</v>
      </c>
      <c r="W27" s="21">
        <v>0</v>
      </c>
      <c r="X27" s="21">
        <v>1</v>
      </c>
      <c r="Y27" s="24"/>
    </row>
    <row r="28" spans="1:25" s="8" customFormat="1" ht="12" x14ac:dyDescent="0.2">
      <c r="A28" s="26" t="s">
        <v>339</v>
      </c>
      <c r="B28" s="21">
        <v>15</v>
      </c>
      <c r="C28" s="21">
        <v>8</v>
      </c>
      <c r="D28" s="21">
        <v>7</v>
      </c>
      <c r="E28" s="21"/>
      <c r="F28" s="21">
        <v>4</v>
      </c>
      <c r="G28" s="21">
        <v>0</v>
      </c>
      <c r="H28" s="21">
        <v>4</v>
      </c>
      <c r="I28" s="21"/>
      <c r="J28" s="21">
        <v>0</v>
      </c>
      <c r="K28" s="21">
        <v>0</v>
      </c>
      <c r="L28" s="21">
        <v>0</v>
      </c>
      <c r="M28" s="21"/>
      <c r="N28" s="21">
        <v>4</v>
      </c>
      <c r="O28" s="21">
        <v>4</v>
      </c>
      <c r="P28" s="21">
        <v>0</v>
      </c>
      <c r="Q28" s="21"/>
      <c r="R28" s="21">
        <v>5</v>
      </c>
      <c r="S28" s="21">
        <v>4</v>
      </c>
      <c r="T28" s="21">
        <v>1</v>
      </c>
      <c r="U28" s="21"/>
      <c r="V28" s="21">
        <v>2</v>
      </c>
      <c r="W28" s="21">
        <v>0</v>
      </c>
      <c r="X28" s="21">
        <v>2</v>
      </c>
      <c r="Y28" s="24"/>
    </row>
    <row r="29" spans="1:25" s="8" customFormat="1" ht="12" x14ac:dyDescent="0.2">
      <c r="A29" s="26" t="s">
        <v>340</v>
      </c>
      <c r="B29" s="21">
        <v>4</v>
      </c>
      <c r="C29" s="21">
        <v>0</v>
      </c>
      <c r="D29" s="21">
        <v>4</v>
      </c>
      <c r="E29" s="21"/>
      <c r="F29" s="21">
        <v>0</v>
      </c>
      <c r="G29" s="21">
        <v>0</v>
      </c>
      <c r="H29" s="21">
        <v>0</v>
      </c>
      <c r="I29" s="21"/>
      <c r="J29" s="21">
        <v>4</v>
      </c>
      <c r="K29" s="21">
        <v>0</v>
      </c>
      <c r="L29" s="21">
        <v>4</v>
      </c>
      <c r="M29" s="21"/>
      <c r="N29" s="21">
        <v>0</v>
      </c>
      <c r="O29" s="21">
        <v>0</v>
      </c>
      <c r="P29" s="21">
        <v>0</v>
      </c>
      <c r="Q29" s="21"/>
      <c r="R29" s="21">
        <v>0</v>
      </c>
      <c r="S29" s="21">
        <v>0</v>
      </c>
      <c r="T29" s="21">
        <v>0</v>
      </c>
      <c r="U29" s="21"/>
      <c r="V29" s="21">
        <v>0</v>
      </c>
      <c r="W29" s="21">
        <v>0</v>
      </c>
      <c r="X29" s="21">
        <v>0</v>
      </c>
      <c r="Y29" s="24"/>
    </row>
    <row r="30" spans="1:25" s="8" customFormat="1" ht="12.75" thickBot="1" x14ac:dyDescent="0.25">
      <c r="A30" s="26" t="s">
        <v>38</v>
      </c>
      <c r="B30" s="21">
        <v>4</v>
      </c>
      <c r="C30" s="21">
        <v>2</v>
      </c>
      <c r="D30" s="21">
        <v>2</v>
      </c>
      <c r="E30" s="21"/>
      <c r="F30" s="21">
        <v>0</v>
      </c>
      <c r="G30" s="21">
        <v>0</v>
      </c>
      <c r="H30" s="21">
        <v>0</v>
      </c>
      <c r="I30" s="21"/>
      <c r="J30" s="21">
        <v>2</v>
      </c>
      <c r="K30" s="21">
        <v>2</v>
      </c>
      <c r="L30" s="21">
        <v>0</v>
      </c>
      <c r="M30" s="21"/>
      <c r="N30" s="21">
        <v>2</v>
      </c>
      <c r="O30" s="21">
        <v>0</v>
      </c>
      <c r="P30" s="21">
        <v>2</v>
      </c>
      <c r="Q30" s="21"/>
      <c r="R30" s="21">
        <v>0</v>
      </c>
      <c r="S30" s="21">
        <v>0</v>
      </c>
      <c r="T30" s="21">
        <v>0</v>
      </c>
      <c r="U30" s="21"/>
      <c r="V30" s="21">
        <v>0</v>
      </c>
      <c r="W30" s="21">
        <v>0</v>
      </c>
      <c r="X30" s="21">
        <v>0</v>
      </c>
      <c r="Y30" s="24"/>
    </row>
    <row r="31" spans="1:25" ht="15" customHeight="1" x14ac:dyDescent="0.25">
      <c r="A31" s="244" t="s">
        <v>329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1"/>
    </row>
    <row r="32" spans="1:25" ht="15" customHeight="1" x14ac:dyDescent="0.25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1"/>
    </row>
    <row r="33" spans="1:25" x14ac:dyDescent="0.25">
      <c r="A33" s="249" t="s">
        <v>260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</row>
    <row r="34" spans="1:25" s="8" customFormat="1" ht="12" x14ac:dyDescent="0.2">
      <c r="A34" s="2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4"/>
    </row>
  </sheetData>
  <mergeCells count="14">
    <mergeCell ref="A1:X1"/>
    <mergeCell ref="A2:X2"/>
    <mergeCell ref="A3:X3"/>
    <mergeCell ref="A4:X4"/>
    <mergeCell ref="A5:X5"/>
    <mergeCell ref="V6:X6"/>
    <mergeCell ref="A31:X32"/>
    <mergeCell ref="A33:X33"/>
    <mergeCell ref="A6:A7"/>
    <mergeCell ref="B6:D6"/>
    <mergeCell ref="F6:H6"/>
    <mergeCell ref="J6:L6"/>
    <mergeCell ref="N6:P6"/>
    <mergeCell ref="R6:T6"/>
  </mergeCells>
  <conditionalFormatting sqref="B9:X30">
    <cfRule type="cellIs" dxfId="4" priority="2" operator="equal">
      <formula>0</formula>
    </cfRule>
  </conditionalFormatting>
  <hyperlinks>
    <hyperlink ref="Y1" location="'CONTENIDO-INDICE'!D5" display="Indice"/>
  </hyperlink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8"/>
  <sheetViews>
    <sheetView showGridLines="0" zoomScaleNormal="100" workbookViewId="0">
      <selection activeCell="A3" sqref="A3:AB3"/>
    </sheetView>
  </sheetViews>
  <sheetFormatPr baseColWidth="10" defaultRowHeight="12.75" x14ac:dyDescent="0.25"/>
  <cols>
    <col min="1" max="1" width="16.140625" style="1" customWidth="1"/>
    <col min="2" max="2" width="6.5703125" style="1" bestFit="1" customWidth="1"/>
    <col min="3" max="3" width="6.7109375" style="1" bestFit="1" customWidth="1"/>
    <col min="4" max="4" width="5.140625" style="1" bestFit="1" customWidth="1"/>
    <col min="5" max="5" width="1.7109375" style="1" customWidth="1"/>
    <col min="6" max="6" width="5.1406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5.1406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5.1406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5.1406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2" width="11.42578125" style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hidden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60" s="112" customFormat="1" ht="15.75" x14ac:dyDescent="0.25">
      <c r="A1" s="240" t="s">
        <v>288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59" t="s">
        <v>158</v>
      </c>
    </row>
    <row r="2" spans="1:60" s="112" customFormat="1" ht="15.75" x14ac:dyDescent="0.25">
      <c r="A2" s="240" t="s">
        <v>25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118"/>
    </row>
    <row r="3" spans="1:60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118"/>
    </row>
    <row r="4" spans="1:60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118"/>
    </row>
    <row r="5" spans="1:6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118"/>
    </row>
    <row r="6" spans="1:60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  <c r="AC6" s="12"/>
    </row>
    <row r="7" spans="1:60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60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/>
      <c r="AH8" s="37" t="s">
        <v>31</v>
      </c>
      <c r="AI8" s="37" t="s">
        <v>120</v>
      </c>
      <c r="AJ8" s="37" t="s">
        <v>121</v>
      </c>
      <c r="AK8" s="37"/>
      <c r="AL8" s="37" t="s">
        <v>102</v>
      </c>
      <c r="AM8" s="37" t="s">
        <v>103</v>
      </c>
      <c r="AN8" s="37" t="s">
        <v>104</v>
      </c>
      <c r="AO8" s="37"/>
      <c r="AP8" s="37" t="s">
        <v>105</v>
      </c>
      <c r="AQ8" s="37" t="s">
        <v>106</v>
      </c>
      <c r="AR8" s="37" t="s">
        <v>107</v>
      </c>
      <c r="AS8" s="37"/>
      <c r="AT8" s="37" t="s">
        <v>108</v>
      </c>
      <c r="AU8" s="37" t="s">
        <v>109</v>
      </c>
      <c r="AV8" s="37" t="s">
        <v>110</v>
      </c>
      <c r="AW8" s="37"/>
      <c r="AX8" s="37" t="s">
        <v>111</v>
      </c>
      <c r="AY8" s="37" t="s">
        <v>112</v>
      </c>
      <c r="AZ8" s="37" t="s">
        <v>113</v>
      </c>
      <c r="BA8" s="37"/>
      <c r="BB8" s="37" t="s">
        <v>114</v>
      </c>
      <c r="BC8" s="37" t="s">
        <v>115</v>
      </c>
      <c r="BD8" s="37" t="s">
        <v>116</v>
      </c>
      <c r="BE8" s="37"/>
      <c r="BF8" s="37" t="s">
        <v>117</v>
      </c>
      <c r="BG8" s="37" t="s">
        <v>118</v>
      </c>
      <c r="BH8" s="1" t="s">
        <v>119</v>
      </c>
    </row>
    <row r="9" spans="1:60" s="6" customFormat="1" x14ac:dyDescent="0.25">
      <c r="A9" s="46" t="s">
        <v>9</v>
      </c>
      <c r="B9" s="59">
        <v>2100</v>
      </c>
      <c r="C9" s="59">
        <v>1336</v>
      </c>
      <c r="D9" s="59">
        <v>764</v>
      </c>
      <c r="E9" s="59"/>
      <c r="F9" s="59">
        <v>844</v>
      </c>
      <c r="G9" s="59">
        <v>521</v>
      </c>
      <c r="H9" s="59">
        <v>323</v>
      </c>
      <c r="I9" s="59"/>
      <c r="J9" s="59">
        <v>498</v>
      </c>
      <c r="K9" s="59">
        <v>319</v>
      </c>
      <c r="L9" s="59">
        <v>179</v>
      </c>
      <c r="M9" s="59"/>
      <c r="N9" s="59">
        <v>365</v>
      </c>
      <c r="O9" s="59">
        <v>241</v>
      </c>
      <c r="P9" s="59">
        <v>124</v>
      </c>
      <c r="Q9" s="59"/>
      <c r="R9" s="59">
        <v>276</v>
      </c>
      <c r="S9" s="59">
        <v>181</v>
      </c>
      <c r="T9" s="59">
        <v>95</v>
      </c>
      <c r="U9" s="59"/>
      <c r="V9" s="59">
        <v>117</v>
      </c>
      <c r="W9" s="59">
        <v>74</v>
      </c>
      <c r="X9" s="59">
        <v>43</v>
      </c>
      <c r="Y9" s="59"/>
      <c r="Z9" s="47">
        <v>0</v>
      </c>
      <c r="AA9" s="47">
        <v>0</v>
      </c>
      <c r="AB9" s="47">
        <v>0</v>
      </c>
      <c r="AG9" s="60"/>
      <c r="AH9" s="60">
        <v>249513</v>
      </c>
      <c r="AI9" s="60">
        <v>125908</v>
      </c>
      <c r="AJ9" s="60">
        <v>123605</v>
      </c>
      <c r="AK9" s="60"/>
      <c r="AL9" s="60">
        <v>55729</v>
      </c>
      <c r="AM9" s="60">
        <v>28178</v>
      </c>
      <c r="AN9" s="60">
        <v>27551</v>
      </c>
      <c r="AO9" s="60"/>
      <c r="AP9" s="60">
        <v>55264</v>
      </c>
      <c r="AQ9" s="60">
        <v>28357</v>
      </c>
      <c r="AR9" s="60">
        <v>26907</v>
      </c>
      <c r="AS9" s="60"/>
      <c r="AT9" s="60">
        <v>50161</v>
      </c>
      <c r="AU9" s="60">
        <v>25207</v>
      </c>
      <c r="AV9" s="60">
        <v>24954</v>
      </c>
      <c r="AW9" s="60"/>
      <c r="AX9" s="60">
        <v>43861</v>
      </c>
      <c r="AY9" s="60">
        <v>22144</v>
      </c>
      <c r="AZ9" s="60">
        <v>21717</v>
      </c>
      <c r="BA9" s="60"/>
      <c r="BB9" s="60">
        <v>43420</v>
      </c>
      <c r="BC9" s="60">
        <v>21560</v>
      </c>
      <c r="BD9" s="60">
        <v>21860</v>
      </c>
      <c r="BE9" s="60"/>
      <c r="BF9" s="60">
        <v>1078</v>
      </c>
      <c r="BG9" s="60">
        <v>462</v>
      </c>
      <c r="BH9" s="6">
        <v>616</v>
      </c>
    </row>
    <row r="10" spans="1:60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41">
        <v>0</v>
      </c>
      <c r="AA10" s="41">
        <v>0</v>
      </c>
      <c r="AB10" s="41">
        <v>0</v>
      </c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60" x14ac:dyDescent="0.25">
      <c r="A11" s="1" t="s">
        <v>39</v>
      </c>
      <c r="B11" s="50">
        <v>158</v>
      </c>
      <c r="C11" s="50">
        <v>92</v>
      </c>
      <c r="D11" s="50">
        <v>66</v>
      </c>
      <c r="E11" s="50"/>
      <c r="F11" s="50">
        <v>51</v>
      </c>
      <c r="G11" s="50">
        <v>24</v>
      </c>
      <c r="H11" s="61">
        <v>27</v>
      </c>
      <c r="I11" s="50"/>
      <c r="J11" s="50">
        <v>50</v>
      </c>
      <c r="K11" s="50">
        <v>26</v>
      </c>
      <c r="L11" s="61">
        <v>24</v>
      </c>
      <c r="M11" s="50"/>
      <c r="N11" s="50">
        <v>20</v>
      </c>
      <c r="O11" s="50">
        <v>14</v>
      </c>
      <c r="P11" s="61">
        <v>6</v>
      </c>
      <c r="Q11" s="50"/>
      <c r="R11" s="50">
        <v>27</v>
      </c>
      <c r="S11" s="50">
        <v>19</v>
      </c>
      <c r="T11" s="61">
        <v>8</v>
      </c>
      <c r="U11" s="50"/>
      <c r="V11" s="50">
        <v>10</v>
      </c>
      <c r="W11" s="50">
        <v>9</v>
      </c>
      <c r="X11" s="61">
        <v>1</v>
      </c>
      <c r="Y11" s="61"/>
      <c r="Z11" s="41">
        <v>0</v>
      </c>
      <c r="AA11" s="41">
        <v>0</v>
      </c>
      <c r="AB11" s="41">
        <v>0</v>
      </c>
      <c r="AG11" s="37"/>
      <c r="AH11" s="37">
        <v>16757</v>
      </c>
      <c r="AI11" s="37">
        <v>8583</v>
      </c>
      <c r="AJ11" s="37">
        <v>8174</v>
      </c>
      <c r="AK11" s="37"/>
      <c r="AL11" s="37">
        <v>3797</v>
      </c>
      <c r="AM11" s="37">
        <v>1952</v>
      </c>
      <c r="AN11" s="37">
        <v>1845</v>
      </c>
      <c r="AO11" s="37"/>
      <c r="AP11" s="37">
        <v>3688</v>
      </c>
      <c r="AQ11" s="37">
        <v>1882</v>
      </c>
      <c r="AR11" s="37">
        <v>1806</v>
      </c>
      <c r="AS11" s="37"/>
      <c r="AT11" s="37">
        <v>3222</v>
      </c>
      <c r="AU11" s="37">
        <v>1634</v>
      </c>
      <c r="AV11" s="37">
        <v>1588</v>
      </c>
      <c r="AW11" s="37"/>
      <c r="AX11" s="37">
        <v>2933</v>
      </c>
      <c r="AY11" s="37">
        <v>1537</v>
      </c>
      <c r="AZ11" s="37">
        <v>1396</v>
      </c>
      <c r="BA11" s="37"/>
      <c r="BB11" s="37">
        <v>3094</v>
      </c>
      <c r="BC11" s="37">
        <v>1561</v>
      </c>
      <c r="BD11" s="37">
        <v>1533</v>
      </c>
      <c r="BE11" s="37"/>
      <c r="BF11" s="37">
        <v>23</v>
      </c>
      <c r="BG11" s="37">
        <v>17</v>
      </c>
      <c r="BH11" s="1">
        <v>6</v>
      </c>
    </row>
    <row r="12" spans="1:60" x14ac:dyDescent="0.25">
      <c r="A12" s="1" t="s">
        <v>40</v>
      </c>
      <c r="B12" s="50">
        <v>145</v>
      </c>
      <c r="C12" s="50">
        <v>92</v>
      </c>
      <c r="D12" s="50">
        <v>53</v>
      </c>
      <c r="E12" s="50"/>
      <c r="F12" s="50">
        <v>49</v>
      </c>
      <c r="G12" s="50">
        <v>32</v>
      </c>
      <c r="H12" s="61">
        <v>17</v>
      </c>
      <c r="I12" s="50"/>
      <c r="J12" s="50">
        <v>54</v>
      </c>
      <c r="K12" s="50">
        <v>33</v>
      </c>
      <c r="L12" s="61">
        <v>21</v>
      </c>
      <c r="M12" s="50"/>
      <c r="N12" s="50">
        <v>22</v>
      </c>
      <c r="O12" s="50">
        <v>12</v>
      </c>
      <c r="P12" s="61">
        <v>10</v>
      </c>
      <c r="Q12" s="50"/>
      <c r="R12" s="50">
        <v>17</v>
      </c>
      <c r="S12" s="50">
        <v>13</v>
      </c>
      <c r="T12" s="61">
        <v>4</v>
      </c>
      <c r="U12" s="50"/>
      <c r="V12" s="50">
        <v>3</v>
      </c>
      <c r="W12" s="50">
        <v>2</v>
      </c>
      <c r="X12" s="61">
        <v>1</v>
      </c>
      <c r="Y12" s="61"/>
      <c r="Z12" s="41">
        <v>0</v>
      </c>
      <c r="AA12" s="41">
        <v>0</v>
      </c>
      <c r="AB12" s="41">
        <v>0</v>
      </c>
      <c r="AG12" s="37"/>
      <c r="AH12" s="37">
        <v>20035</v>
      </c>
      <c r="AI12" s="37">
        <v>10295</v>
      </c>
      <c r="AJ12" s="37">
        <v>9740</v>
      </c>
      <c r="AK12" s="37"/>
      <c r="AL12" s="37">
        <v>4380</v>
      </c>
      <c r="AM12" s="37">
        <v>2245</v>
      </c>
      <c r="AN12" s="37">
        <v>2135</v>
      </c>
      <c r="AO12" s="37"/>
      <c r="AP12" s="37">
        <v>4399</v>
      </c>
      <c r="AQ12" s="37">
        <v>2287</v>
      </c>
      <c r="AR12" s="37">
        <v>2112</v>
      </c>
      <c r="AS12" s="37"/>
      <c r="AT12" s="37">
        <v>4018</v>
      </c>
      <c r="AU12" s="37">
        <v>2062</v>
      </c>
      <c r="AV12" s="37">
        <v>1956</v>
      </c>
      <c r="AW12" s="37"/>
      <c r="AX12" s="37">
        <v>3493</v>
      </c>
      <c r="AY12" s="37">
        <v>1791</v>
      </c>
      <c r="AZ12" s="37">
        <v>1702</v>
      </c>
      <c r="BA12" s="37"/>
      <c r="BB12" s="37">
        <v>3617</v>
      </c>
      <c r="BC12" s="37">
        <v>1851</v>
      </c>
      <c r="BD12" s="37">
        <v>1766</v>
      </c>
      <c r="BE12" s="37"/>
      <c r="BF12" s="37">
        <v>128</v>
      </c>
      <c r="BG12" s="37">
        <v>59</v>
      </c>
      <c r="BH12" s="1">
        <v>69</v>
      </c>
    </row>
    <row r="13" spans="1:60" x14ac:dyDescent="0.25">
      <c r="A13" s="1" t="s">
        <v>41</v>
      </c>
      <c r="B13" s="50">
        <v>259</v>
      </c>
      <c r="C13" s="50">
        <v>162</v>
      </c>
      <c r="D13" s="50">
        <v>97</v>
      </c>
      <c r="E13" s="50"/>
      <c r="F13" s="50">
        <v>94</v>
      </c>
      <c r="G13" s="50">
        <v>59</v>
      </c>
      <c r="H13" s="61">
        <v>35</v>
      </c>
      <c r="I13" s="50"/>
      <c r="J13" s="50">
        <v>63</v>
      </c>
      <c r="K13" s="50">
        <v>39</v>
      </c>
      <c r="L13" s="61">
        <v>24</v>
      </c>
      <c r="M13" s="50"/>
      <c r="N13" s="50">
        <v>48</v>
      </c>
      <c r="O13" s="50">
        <v>30</v>
      </c>
      <c r="P13" s="61">
        <v>18</v>
      </c>
      <c r="Q13" s="50"/>
      <c r="R13" s="50">
        <v>40</v>
      </c>
      <c r="S13" s="50">
        <v>23</v>
      </c>
      <c r="T13" s="61">
        <v>17</v>
      </c>
      <c r="U13" s="50"/>
      <c r="V13" s="50">
        <v>14</v>
      </c>
      <c r="W13" s="50">
        <v>11</v>
      </c>
      <c r="X13" s="61">
        <v>3</v>
      </c>
      <c r="Y13" s="61"/>
      <c r="Z13" s="41">
        <v>0</v>
      </c>
      <c r="AA13" s="41">
        <v>0</v>
      </c>
      <c r="AB13" s="41">
        <v>0</v>
      </c>
      <c r="AG13" s="37"/>
      <c r="AH13" s="37">
        <v>17302</v>
      </c>
      <c r="AI13" s="37">
        <v>8658</v>
      </c>
      <c r="AJ13" s="37">
        <v>8644</v>
      </c>
      <c r="AK13" s="37"/>
      <c r="AL13" s="37">
        <v>4013</v>
      </c>
      <c r="AM13" s="37">
        <v>2058</v>
      </c>
      <c r="AN13" s="37">
        <v>1955</v>
      </c>
      <c r="AO13" s="37"/>
      <c r="AP13" s="37">
        <v>3846</v>
      </c>
      <c r="AQ13" s="37">
        <v>1954</v>
      </c>
      <c r="AR13" s="37">
        <v>1892</v>
      </c>
      <c r="AS13" s="37"/>
      <c r="AT13" s="37">
        <v>3591</v>
      </c>
      <c r="AU13" s="37">
        <v>1753</v>
      </c>
      <c r="AV13" s="37">
        <v>1838</v>
      </c>
      <c r="AW13" s="37"/>
      <c r="AX13" s="37">
        <v>2730</v>
      </c>
      <c r="AY13" s="37">
        <v>1382</v>
      </c>
      <c r="AZ13" s="37">
        <v>1348</v>
      </c>
      <c r="BA13" s="37"/>
      <c r="BB13" s="37">
        <v>2837</v>
      </c>
      <c r="BC13" s="37">
        <v>1387</v>
      </c>
      <c r="BD13" s="37">
        <v>1450</v>
      </c>
      <c r="BE13" s="37"/>
      <c r="BF13" s="37">
        <v>285</v>
      </c>
      <c r="BG13" s="37">
        <v>124</v>
      </c>
      <c r="BH13" s="1">
        <v>161</v>
      </c>
    </row>
    <row r="14" spans="1:60" x14ac:dyDescent="0.25">
      <c r="A14" s="1" t="s">
        <v>42</v>
      </c>
      <c r="B14" s="50">
        <v>292</v>
      </c>
      <c r="C14" s="50">
        <v>178</v>
      </c>
      <c r="D14" s="50">
        <v>114</v>
      </c>
      <c r="E14" s="50"/>
      <c r="F14" s="50">
        <v>118</v>
      </c>
      <c r="G14" s="50">
        <v>67</v>
      </c>
      <c r="H14" s="61">
        <v>51</v>
      </c>
      <c r="I14" s="50"/>
      <c r="J14" s="50">
        <v>43</v>
      </c>
      <c r="K14" s="50">
        <v>27</v>
      </c>
      <c r="L14" s="61">
        <v>16</v>
      </c>
      <c r="M14" s="50"/>
      <c r="N14" s="50">
        <v>51</v>
      </c>
      <c r="O14" s="50">
        <v>33</v>
      </c>
      <c r="P14" s="61">
        <v>18</v>
      </c>
      <c r="Q14" s="50"/>
      <c r="R14" s="50">
        <v>44</v>
      </c>
      <c r="S14" s="50">
        <v>29</v>
      </c>
      <c r="T14" s="61">
        <v>15</v>
      </c>
      <c r="U14" s="50"/>
      <c r="V14" s="50">
        <v>36</v>
      </c>
      <c r="W14" s="50">
        <v>22</v>
      </c>
      <c r="X14" s="61">
        <v>14</v>
      </c>
      <c r="Y14" s="61"/>
      <c r="Z14" s="41">
        <v>0</v>
      </c>
      <c r="AA14" s="41">
        <v>0</v>
      </c>
      <c r="AB14" s="41">
        <v>0</v>
      </c>
      <c r="AG14" s="37"/>
      <c r="AH14" s="37">
        <v>13154</v>
      </c>
      <c r="AI14" s="37">
        <v>6739</v>
      </c>
      <c r="AJ14" s="37">
        <v>6415</v>
      </c>
      <c r="AK14" s="37"/>
      <c r="AL14" s="37">
        <v>3043</v>
      </c>
      <c r="AM14" s="37">
        <v>1606</v>
      </c>
      <c r="AN14" s="37">
        <v>1437</v>
      </c>
      <c r="AO14" s="37"/>
      <c r="AP14" s="37">
        <v>3198</v>
      </c>
      <c r="AQ14" s="37">
        <v>1638</v>
      </c>
      <c r="AR14" s="37">
        <v>2465</v>
      </c>
      <c r="AS14" s="37"/>
      <c r="AT14" s="37">
        <v>2721</v>
      </c>
      <c r="AU14" s="37">
        <v>1385</v>
      </c>
      <c r="AV14" s="37">
        <v>1336</v>
      </c>
      <c r="AW14" s="37"/>
      <c r="AX14" s="37">
        <v>2183</v>
      </c>
      <c r="AY14" s="37">
        <v>1114</v>
      </c>
      <c r="AZ14" s="37">
        <v>1069</v>
      </c>
      <c r="BA14" s="37"/>
      <c r="BB14" s="37">
        <v>2009</v>
      </c>
      <c r="BC14" s="37">
        <v>996</v>
      </c>
      <c r="BD14" s="37">
        <v>1013</v>
      </c>
      <c r="BE14" s="37"/>
      <c r="BF14" s="37">
        <v>0</v>
      </c>
      <c r="BG14" s="37">
        <v>0</v>
      </c>
      <c r="BH14" s="1">
        <v>0</v>
      </c>
    </row>
    <row r="15" spans="1:60" x14ac:dyDescent="0.25">
      <c r="A15" s="1" t="s">
        <v>43</v>
      </c>
      <c r="B15" s="50">
        <v>7</v>
      </c>
      <c r="C15" s="50">
        <v>5</v>
      </c>
      <c r="D15" s="50">
        <v>2</v>
      </c>
      <c r="E15" s="50"/>
      <c r="F15" s="50">
        <v>1</v>
      </c>
      <c r="G15" s="50">
        <v>1</v>
      </c>
      <c r="H15" s="61">
        <v>0</v>
      </c>
      <c r="I15" s="50"/>
      <c r="J15" s="50">
        <v>2</v>
      </c>
      <c r="K15" s="50">
        <v>2</v>
      </c>
      <c r="L15" s="61">
        <v>0</v>
      </c>
      <c r="M15" s="50"/>
      <c r="N15" s="50">
        <v>1</v>
      </c>
      <c r="O15" s="50">
        <v>1</v>
      </c>
      <c r="P15" s="61">
        <v>0</v>
      </c>
      <c r="Q15" s="50"/>
      <c r="R15" s="50">
        <v>0</v>
      </c>
      <c r="S15" s="50">
        <v>0</v>
      </c>
      <c r="T15" s="61">
        <v>0</v>
      </c>
      <c r="U15" s="50"/>
      <c r="V15" s="50">
        <v>3</v>
      </c>
      <c r="W15" s="50">
        <v>1</v>
      </c>
      <c r="X15" s="61">
        <v>2</v>
      </c>
      <c r="Y15" s="61"/>
      <c r="Z15" s="41">
        <v>0</v>
      </c>
      <c r="AA15" s="41">
        <v>0</v>
      </c>
      <c r="AB15" s="41">
        <v>0</v>
      </c>
      <c r="AG15" s="37"/>
      <c r="AH15" s="37">
        <v>3045</v>
      </c>
      <c r="AI15" s="37">
        <v>1571</v>
      </c>
      <c r="AJ15" s="37">
        <v>1474</v>
      </c>
      <c r="AK15" s="37"/>
      <c r="AL15" s="37">
        <v>660</v>
      </c>
      <c r="AM15" s="37">
        <v>341</v>
      </c>
      <c r="AN15" s="37">
        <v>319</v>
      </c>
      <c r="AO15" s="37"/>
      <c r="AP15" s="37">
        <v>629</v>
      </c>
      <c r="AQ15" s="37">
        <v>333</v>
      </c>
      <c r="AR15" s="37">
        <v>296</v>
      </c>
      <c r="AS15" s="37"/>
      <c r="AT15" s="37">
        <v>639</v>
      </c>
      <c r="AU15" s="37">
        <v>321</v>
      </c>
      <c r="AV15" s="37">
        <v>318</v>
      </c>
      <c r="AW15" s="37"/>
      <c r="AX15" s="37">
        <v>544</v>
      </c>
      <c r="AY15" s="37">
        <v>284</v>
      </c>
      <c r="AZ15" s="37">
        <v>260</v>
      </c>
      <c r="BA15" s="37"/>
      <c r="BB15" s="37">
        <v>549</v>
      </c>
      <c r="BC15" s="37">
        <v>282</v>
      </c>
      <c r="BD15" s="37">
        <v>267</v>
      </c>
      <c r="BE15" s="37"/>
      <c r="BF15" s="37">
        <v>24</v>
      </c>
      <c r="BG15" s="37">
        <v>10</v>
      </c>
      <c r="BH15" s="1">
        <v>14</v>
      </c>
    </row>
    <row r="16" spans="1:60" x14ac:dyDescent="0.25">
      <c r="A16" s="1" t="s">
        <v>44</v>
      </c>
      <c r="B16" s="50">
        <v>25</v>
      </c>
      <c r="C16" s="50">
        <v>17</v>
      </c>
      <c r="D16" s="50">
        <v>8</v>
      </c>
      <c r="E16" s="50"/>
      <c r="F16" s="50">
        <v>8</v>
      </c>
      <c r="G16" s="50">
        <v>3</v>
      </c>
      <c r="H16" s="61">
        <v>5</v>
      </c>
      <c r="I16" s="50"/>
      <c r="J16" s="50">
        <v>11</v>
      </c>
      <c r="K16" s="50">
        <v>9</v>
      </c>
      <c r="L16" s="61">
        <v>2</v>
      </c>
      <c r="M16" s="50"/>
      <c r="N16" s="50">
        <v>3</v>
      </c>
      <c r="O16" s="50">
        <v>3</v>
      </c>
      <c r="P16" s="61">
        <v>0</v>
      </c>
      <c r="Q16" s="50"/>
      <c r="R16" s="50">
        <v>3</v>
      </c>
      <c r="S16" s="50">
        <v>2</v>
      </c>
      <c r="T16" s="61">
        <v>1</v>
      </c>
      <c r="U16" s="50"/>
      <c r="V16" s="50">
        <v>0</v>
      </c>
      <c r="W16" s="50">
        <v>0</v>
      </c>
      <c r="X16" s="61">
        <v>0</v>
      </c>
      <c r="Y16" s="61"/>
      <c r="Z16" s="41">
        <v>0</v>
      </c>
      <c r="AA16" s="41">
        <v>0</v>
      </c>
      <c r="AB16" s="41">
        <v>0</v>
      </c>
      <c r="AG16" s="37"/>
      <c r="AH16" s="37">
        <v>7941</v>
      </c>
      <c r="AI16" s="37">
        <v>4039</v>
      </c>
      <c r="AJ16" s="37">
        <v>3902</v>
      </c>
      <c r="AK16" s="37"/>
      <c r="AL16" s="37">
        <v>1622</v>
      </c>
      <c r="AM16" s="37">
        <v>809</v>
      </c>
      <c r="AN16" s="37">
        <v>813</v>
      </c>
      <c r="AO16" s="37"/>
      <c r="AP16" s="37">
        <v>1752</v>
      </c>
      <c r="AQ16" s="37">
        <v>911</v>
      </c>
      <c r="AR16" s="37">
        <v>841</v>
      </c>
      <c r="AS16" s="37"/>
      <c r="AT16" s="37">
        <v>1650</v>
      </c>
      <c r="AU16" s="37">
        <v>808</v>
      </c>
      <c r="AV16" s="37">
        <v>842</v>
      </c>
      <c r="AW16" s="37"/>
      <c r="AX16" s="37">
        <v>1372</v>
      </c>
      <c r="AY16" s="37">
        <v>711</v>
      </c>
      <c r="AZ16" s="37">
        <v>661</v>
      </c>
      <c r="BA16" s="37"/>
      <c r="BB16" s="37">
        <v>1485</v>
      </c>
      <c r="BC16" s="37">
        <v>776</v>
      </c>
      <c r="BD16" s="37">
        <v>709</v>
      </c>
      <c r="BE16" s="37"/>
      <c r="BF16" s="37">
        <v>60</v>
      </c>
      <c r="BG16" s="37">
        <v>24</v>
      </c>
      <c r="BH16" s="1">
        <v>36</v>
      </c>
    </row>
    <row r="17" spans="1:60" x14ac:dyDescent="0.25">
      <c r="A17" s="1" t="s">
        <v>45</v>
      </c>
      <c r="B17" s="50">
        <v>6</v>
      </c>
      <c r="C17" s="50">
        <v>5</v>
      </c>
      <c r="D17" s="50">
        <v>1</v>
      </c>
      <c r="E17" s="50"/>
      <c r="F17" s="50">
        <v>2</v>
      </c>
      <c r="G17" s="50">
        <v>1</v>
      </c>
      <c r="H17" s="61">
        <v>1</v>
      </c>
      <c r="I17" s="50"/>
      <c r="J17" s="50">
        <v>2</v>
      </c>
      <c r="K17" s="50">
        <v>2</v>
      </c>
      <c r="L17" s="61">
        <v>0</v>
      </c>
      <c r="M17" s="50"/>
      <c r="N17" s="50">
        <v>1</v>
      </c>
      <c r="O17" s="50">
        <v>1</v>
      </c>
      <c r="P17" s="61">
        <v>0</v>
      </c>
      <c r="Q17" s="50"/>
      <c r="R17" s="50">
        <v>1</v>
      </c>
      <c r="S17" s="50">
        <v>1</v>
      </c>
      <c r="T17" s="61">
        <v>0</v>
      </c>
      <c r="U17" s="50"/>
      <c r="V17" s="50">
        <v>0</v>
      </c>
      <c r="W17" s="50">
        <v>0</v>
      </c>
      <c r="X17" s="61">
        <v>0</v>
      </c>
      <c r="Y17" s="61"/>
      <c r="Z17" s="41">
        <v>0</v>
      </c>
      <c r="AA17" s="41">
        <v>0</v>
      </c>
      <c r="AB17" s="41">
        <v>0</v>
      </c>
      <c r="AG17" s="37"/>
      <c r="AH17" s="37">
        <v>1556</v>
      </c>
      <c r="AI17" s="37">
        <v>762</v>
      </c>
      <c r="AJ17" s="37">
        <v>794</v>
      </c>
      <c r="AK17" s="37"/>
      <c r="AL17" s="37">
        <v>294</v>
      </c>
      <c r="AM17" s="37">
        <v>134</v>
      </c>
      <c r="AN17" s="37">
        <v>160</v>
      </c>
      <c r="AO17" s="37"/>
      <c r="AP17" s="37">
        <v>295</v>
      </c>
      <c r="AQ17" s="37">
        <v>176</v>
      </c>
      <c r="AR17" s="37">
        <v>119</v>
      </c>
      <c r="AS17" s="37"/>
      <c r="AT17" s="37">
        <v>313</v>
      </c>
      <c r="AU17" s="37">
        <v>152</v>
      </c>
      <c r="AV17" s="37">
        <v>161</v>
      </c>
      <c r="AW17" s="37"/>
      <c r="AX17" s="37">
        <v>308</v>
      </c>
      <c r="AY17" s="37">
        <v>137</v>
      </c>
      <c r="AZ17" s="37">
        <v>171</v>
      </c>
      <c r="BA17" s="37"/>
      <c r="BB17" s="37">
        <v>329</v>
      </c>
      <c r="BC17" s="37">
        <v>151</v>
      </c>
      <c r="BD17" s="37">
        <v>178</v>
      </c>
      <c r="BE17" s="37"/>
      <c r="BF17" s="37">
        <v>17</v>
      </c>
      <c r="BG17" s="37">
        <v>12</v>
      </c>
      <c r="BH17" s="1">
        <v>5</v>
      </c>
    </row>
    <row r="18" spans="1:60" x14ac:dyDescent="0.25">
      <c r="A18" s="1" t="s">
        <v>46</v>
      </c>
      <c r="B18" s="50">
        <v>268</v>
      </c>
      <c r="C18" s="50">
        <v>178</v>
      </c>
      <c r="D18" s="50">
        <v>90</v>
      </c>
      <c r="E18" s="50"/>
      <c r="F18" s="50">
        <v>118</v>
      </c>
      <c r="G18" s="50">
        <v>74</v>
      </c>
      <c r="H18" s="61">
        <v>44</v>
      </c>
      <c r="I18" s="50"/>
      <c r="J18" s="50">
        <v>64</v>
      </c>
      <c r="K18" s="50">
        <v>44</v>
      </c>
      <c r="L18" s="61">
        <v>20</v>
      </c>
      <c r="M18" s="50"/>
      <c r="N18" s="50">
        <v>41</v>
      </c>
      <c r="O18" s="50">
        <v>33</v>
      </c>
      <c r="P18" s="61">
        <v>8</v>
      </c>
      <c r="Q18" s="50"/>
      <c r="R18" s="50">
        <v>39</v>
      </c>
      <c r="S18" s="50">
        <v>22</v>
      </c>
      <c r="T18" s="61">
        <v>17</v>
      </c>
      <c r="U18" s="50"/>
      <c r="V18" s="50">
        <v>6</v>
      </c>
      <c r="W18" s="50">
        <v>5</v>
      </c>
      <c r="X18" s="61">
        <v>1</v>
      </c>
      <c r="Y18" s="61"/>
      <c r="Z18" s="41">
        <v>0</v>
      </c>
      <c r="AA18" s="41">
        <v>0</v>
      </c>
      <c r="AB18" s="41">
        <v>0</v>
      </c>
      <c r="AG18" s="37"/>
      <c r="AH18" s="37">
        <v>24446</v>
      </c>
      <c r="AI18" s="37">
        <v>12296</v>
      </c>
      <c r="AJ18" s="37">
        <v>12150</v>
      </c>
      <c r="AK18" s="37"/>
      <c r="AL18" s="37">
        <v>5637</v>
      </c>
      <c r="AM18" s="37">
        <v>2845</v>
      </c>
      <c r="AN18" s="37">
        <v>2792</v>
      </c>
      <c r="AO18" s="37"/>
      <c r="AP18" s="37">
        <v>5341</v>
      </c>
      <c r="AQ18" s="37">
        <v>2749</v>
      </c>
      <c r="AR18" s="37">
        <v>2592</v>
      </c>
      <c r="AS18" s="37"/>
      <c r="AT18" s="37">
        <v>4951</v>
      </c>
      <c r="AU18" s="37">
        <v>2499</v>
      </c>
      <c r="AV18" s="37">
        <v>2452</v>
      </c>
      <c r="AW18" s="37"/>
      <c r="AX18" s="37">
        <v>4234</v>
      </c>
      <c r="AY18" s="37">
        <v>2123</v>
      </c>
      <c r="AZ18" s="37">
        <v>2111</v>
      </c>
      <c r="BA18" s="37"/>
      <c r="BB18" s="37">
        <v>4147</v>
      </c>
      <c r="BC18" s="37">
        <v>2031</v>
      </c>
      <c r="BD18" s="37">
        <v>2116</v>
      </c>
      <c r="BE18" s="37"/>
      <c r="BF18" s="37">
        <v>136</v>
      </c>
      <c r="BG18" s="37">
        <v>49</v>
      </c>
      <c r="BH18" s="1">
        <v>87</v>
      </c>
    </row>
    <row r="19" spans="1:60" x14ac:dyDescent="0.25">
      <c r="A19" s="1" t="s">
        <v>47</v>
      </c>
      <c r="B19" s="50">
        <v>72</v>
      </c>
      <c r="C19" s="50">
        <v>42</v>
      </c>
      <c r="D19" s="50">
        <v>30</v>
      </c>
      <c r="E19" s="50"/>
      <c r="F19" s="50">
        <v>42</v>
      </c>
      <c r="G19" s="50">
        <v>21</v>
      </c>
      <c r="H19" s="61">
        <v>21</v>
      </c>
      <c r="I19" s="50"/>
      <c r="J19" s="50">
        <v>10</v>
      </c>
      <c r="K19" s="50">
        <v>5</v>
      </c>
      <c r="L19" s="61">
        <v>5</v>
      </c>
      <c r="M19" s="50"/>
      <c r="N19" s="50">
        <v>12</v>
      </c>
      <c r="O19" s="50">
        <v>8</v>
      </c>
      <c r="P19" s="61">
        <v>4</v>
      </c>
      <c r="Q19" s="50"/>
      <c r="R19" s="50">
        <v>7</v>
      </c>
      <c r="S19" s="50">
        <v>7</v>
      </c>
      <c r="T19" s="61">
        <v>0</v>
      </c>
      <c r="U19" s="50"/>
      <c r="V19" s="50">
        <v>1</v>
      </c>
      <c r="W19" s="50">
        <v>1</v>
      </c>
      <c r="X19" s="61">
        <v>0</v>
      </c>
      <c r="Y19" s="61"/>
      <c r="Z19" s="41">
        <v>0</v>
      </c>
      <c r="AA19" s="41">
        <v>0</v>
      </c>
      <c r="AB19" s="41">
        <v>0</v>
      </c>
      <c r="AG19" s="37"/>
      <c r="AH19" s="37">
        <v>10518</v>
      </c>
      <c r="AI19" s="37">
        <v>5259</v>
      </c>
      <c r="AJ19" s="37">
        <v>5259</v>
      </c>
      <c r="AK19" s="37"/>
      <c r="AL19" s="37">
        <v>2286</v>
      </c>
      <c r="AM19" s="37">
        <v>1162</v>
      </c>
      <c r="AN19" s="37">
        <v>1124</v>
      </c>
      <c r="AO19" s="37"/>
      <c r="AP19" s="37">
        <v>2238</v>
      </c>
      <c r="AQ19" s="37">
        <v>1153</v>
      </c>
      <c r="AR19" s="37">
        <v>1085</v>
      </c>
      <c r="AS19" s="37"/>
      <c r="AT19" s="37">
        <v>2100</v>
      </c>
      <c r="AU19" s="37">
        <v>1059</v>
      </c>
      <c r="AV19" s="37">
        <v>1041</v>
      </c>
      <c r="AW19" s="37"/>
      <c r="AX19" s="37">
        <v>1938</v>
      </c>
      <c r="AY19" s="37">
        <v>954</v>
      </c>
      <c r="AZ19" s="37">
        <v>984</v>
      </c>
      <c r="BA19" s="37"/>
      <c r="BB19" s="37">
        <v>1898</v>
      </c>
      <c r="BC19" s="37">
        <v>912</v>
      </c>
      <c r="BD19" s="37">
        <v>986</v>
      </c>
      <c r="BE19" s="37"/>
      <c r="BF19" s="37">
        <v>58</v>
      </c>
      <c r="BG19" s="37">
        <v>19</v>
      </c>
      <c r="BH19" s="1">
        <v>39</v>
      </c>
    </row>
    <row r="20" spans="1:60" x14ac:dyDescent="0.25">
      <c r="A20" s="1" t="s">
        <v>48</v>
      </c>
      <c r="B20" s="50">
        <v>67</v>
      </c>
      <c r="C20" s="50">
        <v>41</v>
      </c>
      <c r="D20" s="50">
        <v>26</v>
      </c>
      <c r="E20" s="50"/>
      <c r="F20" s="50">
        <v>26</v>
      </c>
      <c r="G20" s="50">
        <v>17</v>
      </c>
      <c r="H20" s="61">
        <v>9</v>
      </c>
      <c r="I20" s="50"/>
      <c r="J20" s="50">
        <v>18</v>
      </c>
      <c r="K20" s="50">
        <v>9</v>
      </c>
      <c r="L20" s="61">
        <v>9</v>
      </c>
      <c r="M20" s="50"/>
      <c r="N20" s="50">
        <v>12</v>
      </c>
      <c r="O20" s="50">
        <v>10</v>
      </c>
      <c r="P20" s="61">
        <v>2</v>
      </c>
      <c r="Q20" s="50"/>
      <c r="R20" s="50">
        <v>6</v>
      </c>
      <c r="S20" s="50">
        <v>4</v>
      </c>
      <c r="T20" s="61">
        <v>2</v>
      </c>
      <c r="U20" s="50"/>
      <c r="V20" s="50">
        <v>5</v>
      </c>
      <c r="W20" s="50">
        <v>1</v>
      </c>
      <c r="X20" s="61">
        <v>4</v>
      </c>
      <c r="Y20" s="61"/>
      <c r="Z20" s="41">
        <v>0</v>
      </c>
      <c r="AA20" s="41">
        <v>0</v>
      </c>
      <c r="AB20" s="41">
        <v>0</v>
      </c>
      <c r="AG20" s="37"/>
      <c r="AH20" s="37">
        <v>11001</v>
      </c>
      <c r="AI20" s="37">
        <v>5543</v>
      </c>
      <c r="AJ20" s="37">
        <v>5458</v>
      </c>
      <c r="AK20" s="37"/>
      <c r="AL20" s="37">
        <v>2449</v>
      </c>
      <c r="AM20" s="37">
        <v>1239</v>
      </c>
      <c r="AN20" s="37">
        <v>1210</v>
      </c>
      <c r="AO20" s="37"/>
      <c r="AP20" s="37">
        <v>2463</v>
      </c>
      <c r="AQ20" s="37">
        <v>1271</v>
      </c>
      <c r="AR20" s="37">
        <v>1192</v>
      </c>
      <c r="AS20" s="37"/>
      <c r="AT20" s="37">
        <v>2106</v>
      </c>
      <c r="AU20" s="37">
        <v>1042</v>
      </c>
      <c r="AV20" s="37">
        <v>1064</v>
      </c>
      <c r="AW20" s="37"/>
      <c r="AX20" s="37">
        <v>2048</v>
      </c>
      <c r="AY20" s="37">
        <v>1013</v>
      </c>
      <c r="AZ20" s="37">
        <v>1035</v>
      </c>
      <c r="BA20" s="37"/>
      <c r="BB20" s="37">
        <v>1913</v>
      </c>
      <c r="BC20" s="37">
        <v>969</v>
      </c>
      <c r="BD20" s="37">
        <v>944</v>
      </c>
      <c r="BE20" s="37"/>
      <c r="BF20" s="37">
        <v>22</v>
      </c>
      <c r="BG20" s="37">
        <v>9</v>
      </c>
      <c r="BH20" s="1">
        <v>13</v>
      </c>
    </row>
    <row r="21" spans="1:60" x14ac:dyDescent="0.25">
      <c r="A21" s="1" t="s">
        <v>49</v>
      </c>
      <c r="B21" s="50">
        <v>15</v>
      </c>
      <c r="C21" s="50">
        <v>12</v>
      </c>
      <c r="D21" s="50">
        <v>3</v>
      </c>
      <c r="E21" s="50"/>
      <c r="F21" s="50">
        <v>7</v>
      </c>
      <c r="G21" s="50">
        <v>6</v>
      </c>
      <c r="H21" s="61">
        <v>1</v>
      </c>
      <c r="I21" s="50"/>
      <c r="J21" s="50">
        <v>1</v>
      </c>
      <c r="K21" s="50">
        <v>1</v>
      </c>
      <c r="L21" s="61">
        <v>0</v>
      </c>
      <c r="M21" s="50"/>
      <c r="N21" s="50">
        <v>4</v>
      </c>
      <c r="O21" s="50">
        <v>3</v>
      </c>
      <c r="P21" s="61">
        <v>1</v>
      </c>
      <c r="Q21" s="50"/>
      <c r="R21" s="50">
        <v>1</v>
      </c>
      <c r="S21" s="50">
        <v>1</v>
      </c>
      <c r="T21" s="61">
        <v>0</v>
      </c>
      <c r="U21" s="50"/>
      <c r="V21" s="50">
        <v>2</v>
      </c>
      <c r="W21" s="50">
        <v>1</v>
      </c>
      <c r="X21" s="61">
        <v>1</v>
      </c>
      <c r="Y21" s="61"/>
      <c r="Z21" s="41">
        <v>0</v>
      </c>
      <c r="AA21" s="41">
        <v>0</v>
      </c>
      <c r="AB21" s="41">
        <v>0</v>
      </c>
      <c r="AG21" s="37"/>
      <c r="AH21" s="37">
        <v>4144</v>
      </c>
      <c r="AI21" s="37">
        <v>2058</v>
      </c>
      <c r="AJ21" s="37">
        <v>2086</v>
      </c>
      <c r="AK21" s="37"/>
      <c r="AL21" s="37">
        <v>958</v>
      </c>
      <c r="AM21" s="37">
        <v>465</v>
      </c>
      <c r="AN21" s="37">
        <v>493</v>
      </c>
      <c r="AO21" s="37"/>
      <c r="AP21" s="37">
        <v>910</v>
      </c>
      <c r="AQ21" s="37">
        <v>466</v>
      </c>
      <c r="AR21" s="37">
        <v>444</v>
      </c>
      <c r="AS21" s="37"/>
      <c r="AT21" s="37">
        <v>807</v>
      </c>
      <c r="AU21" s="37">
        <v>395</v>
      </c>
      <c r="AV21" s="37">
        <v>412</v>
      </c>
      <c r="AW21" s="37"/>
      <c r="AX21" s="37">
        <v>701</v>
      </c>
      <c r="AY21" s="37">
        <v>346</v>
      </c>
      <c r="AZ21" s="37">
        <v>355</v>
      </c>
      <c r="BA21" s="37"/>
      <c r="BB21" s="37">
        <v>768</v>
      </c>
      <c r="BC21" s="37">
        <v>386</v>
      </c>
      <c r="BD21" s="37">
        <v>382</v>
      </c>
      <c r="BE21" s="37"/>
      <c r="BF21" s="37">
        <v>0</v>
      </c>
      <c r="BG21" s="37">
        <v>0</v>
      </c>
      <c r="BH21" s="1">
        <v>0</v>
      </c>
    </row>
    <row r="22" spans="1:60" x14ac:dyDescent="0.25">
      <c r="A22" s="48" t="s">
        <v>50</v>
      </c>
      <c r="B22" s="50">
        <v>180</v>
      </c>
      <c r="C22" s="50">
        <v>126</v>
      </c>
      <c r="D22" s="50">
        <v>54</v>
      </c>
      <c r="E22" s="50"/>
      <c r="F22" s="50">
        <v>90</v>
      </c>
      <c r="G22" s="50">
        <v>61</v>
      </c>
      <c r="H22" s="61">
        <v>29</v>
      </c>
      <c r="I22" s="50"/>
      <c r="J22" s="50">
        <v>43</v>
      </c>
      <c r="K22" s="50">
        <v>28</v>
      </c>
      <c r="L22" s="61">
        <v>15</v>
      </c>
      <c r="M22" s="50"/>
      <c r="N22" s="50">
        <v>18</v>
      </c>
      <c r="O22" s="50">
        <v>15</v>
      </c>
      <c r="P22" s="61">
        <v>3</v>
      </c>
      <c r="Q22" s="50"/>
      <c r="R22" s="50">
        <v>22</v>
      </c>
      <c r="S22" s="50">
        <v>19</v>
      </c>
      <c r="T22" s="61">
        <v>3</v>
      </c>
      <c r="U22" s="50"/>
      <c r="V22" s="50">
        <v>7</v>
      </c>
      <c r="W22" s="50">
        <v>3</v>
      </c>
      <c r="X22" s="61">
        <v>4</v>
      </c>
      <c r="Y22" s="61"/>
      <c r="Z22" s="41">
        <v>0</v>
      </c>
      <c r="AA22" s="41">
        <v>0</v>
      </c>
      <c r="AB22" s="41">
        <v>0</v>
      </c>
      <c r="AG22" s="37"/>
      <c r="AH22" s="37">
        <v>21939</v>
      </c>
      <c r="AI22" s="37">
        <v>11079</v>
      </c>
      <c r="AJ22" s="37">
        <v>10860</v>
      </c>
      <c r="AK22" s="37"/>
      <c r="AL22" s="37">
        <v>4754</v>
      </c>
      <c r="AM22" s="37">
        <v>2382</v>
      </c>
      <c r="AN22" s="37">
        <v>2372</v>
      </c>
      <c r="AO22" s="37"/>
      <c r="AP22" s="37">
        <v>4996</v>
      </c>
      <c r="AQ22" s="37">
        <v>2576</v>
      </c>
      <c r="AR22" s="37">
        <v>2420</v>
      </c>
      <c r="AS22" s="37"/>
      <c r="AT22" s="37">
        <v>4502</v>
      </c>
      <c r="AU22" s="37">
        <v>2274</v>
      </c>
      <c r="AV22" s="37">
        <v>2228</v>
      </c>
      <c r="AW22" s="37"/>
      <c r="AX22" s="37">
        <v>3849</v>
      </c>
      <c r="AY22" s="37">
        <v>1974</v>
      </c>
      <c r="AZ22" s="37">
        <v>1875</v>
      </c>
      <c r="BA22" s="37"/>
      <c r="BB22" s="37">
        <v>3800</v>
      </c>
      <c r="BC22" s="37">
        <v>1856</v>
      </c>
      <c r="BD22" s="37">
        <v>1944</v>
      </c>
      <c r="BE22" s="37"/>
      <c r="BF22" s="37">
        <v>38</v>
      </c>
      <c r="BG22" s="37">
        <v>17</v>
      </c>
      <c r="BH22" s="1">
        <v>21</v>
      </c>
    </row>
    <row r="23" spans="1:60" x14ac:dyDescent="0.25">
      <c r="A23" s="1" t="s">
        <v>51</v>
      </c>
      <c r="B23" s="50">
        <v>37</v>
      </c>
      <c r="C23" s="50">
        <v>24</v>
      </c>
      <c r="D23" s="50">
        <v>13</v>
      </c>
      <c r="E23" s="50"/>
      <c r="F23" s="50">
        <v>14</v>
      </c>
      <c r="G23" s="50">
        <v>9</v>
      </c>
      <c r="H23" s="61">
        <v>5</v>
      </c>
      <c r="I23" s="50"/>
      <c r="J23" s="50">
        <v>6</v>
      </c>
      <c r="K23" s="50">
        <v>5</v>
      </c>
      <c r="L23" s="61">
        <v>1</v>
      </c>
      <c r="M23" s="50"/>
      <c r="N23" s="50">
        <v>14</v>
      </c>
      <c r="O23" s="50">
        <v>8</v>
      </c>
      <c r="P23" s="61">
        <v>6</v>
      </c>
      <c r="Q23" s="50"/>
      <c r="R23" s="50">
        <v>2</v>
      </c>
      <c r="S23" s="50">
        <v>1</v>
      </c>
      <c r="T23" s="61">
        <v>1</v>
      </c>
      <c r="U23" s="50"/>
      <c r="V23" s="50">
        <v>1</v>
      </c>
      <c r="W23" s="50">
        <v>1</v>
      </c>
      <c r="X23" s="61">
        <v>0</v>
      </c>
      <c r="Y23" s="61"/>
      <c r="Z23" s="41">
        <v>0</v>
      </c>
      <c r="AA23" s="41">
        <v>0</v>
      </c>
      <c r="AB23" s="41">
        <v>0</v>
      </c>
      <c r="AG23" s="37"/>
      <c r="AH23" s="37">
        <v>6216</v>
      </c>
      <c r="AI23" s="37">
        <v>3155</v>
      </c>
      <c r="AJ23" s="37">
        <v>3061</v>
      </c>
      <c r="AK23" s="37"/>
      <c r="AL23" s="37">
        <v>1363</v>
      </c>
      <c r="AM23" s="37">
        <v>699</v>
      </c>
      <c r="AN23" s="37">
        <v>664</v>
      </c>
      <c r="AO23" s="37"/>
      <c r="AP23" s="37">
        <v>1398</v>
      </c>
      <c r="AQ23" s="37">
        <v>684</v>
      </c>
      <c r="AR23" s="37">
        <v>714</v>
      </c>
      <c r="AS23" s="37"/>
      <c r="AT23" s="37">
        <v>1185</v>
      </c>
      <c r="AU23" s="37">
        <v>588</v>
      </c>
      <c r="AV23" s="37">
        <v>597</v>
      </c>
      <c r="AW23" s="37"/>
      <c r="AX23" s="37">
        <v>1154</v>
      </c>
      <c r="AY23" s="37">
        <v>616</v>
      </c>
      <c r="AZ23" s="37">
        <v>538</v>
      </c>
      <c r="BA23" s="37"/>
      <c r="BB23" s="37">
        <v>1093</v>
      </c>
      <c r="BC23" s="37">
        <v>560</v>
      </c>
      <c r="BD23" s="37">
        <v>533</v>
      </c>
      <c r="BE23" s="37"/>
      <c r="BF23" s="37">
        <v>23</v>
      </c>
      <c r="BG23" s="37">
        <v>8</v>
      </c>
      <c r="BH23" s="1">
        <v>15</v>
      </c>
    </row>
    <row r="24" spans="1:60" x14ac:dyDescent="0.25">
      <c r="A24" s="1" t="s">
        <v>52</v>
      </c>
      <c r="B24" s="50">
        <v>190</v>
      </c>
      <c r="C24" s="50">
        <v>120</v>
      </c>
      <c r="D24" s="50">
        <v>70</v>
      </c>
      <c r="E24" s="50"/>
      <c r="F24" s="50">
        <v>83</v>
      </c>
      <c r="G24" s="50">
        <v>56</v>
      </c>
      <c r="H24" s="61">
        <v>27</v>
      </c>
      <c r="I24" s="50"/>
      <c r="J24" s="50">
        <v>43</v>
      </c>
      <c r="K24" s="50">
        <v>26</v>
      </c>
      <c r="L24" s="61">
        <v>17</v>
      </c>
      <c r="M24" s="50"/>
      <c r="N24" s="50">
        <v>49</v>
      </c>
      <c r="O24" s="50">
        <v>28</v>
      </c>
      <c r="P24" s="61">
        <v>21</v>
      </c>
      <c r="Q24" s="50"/>
      <c r="R24" s="50">
        <v>14</v>
      </c>
      <c r="S24" s="50">
        <v>9</v>
      </c>
      <c r="T24" s="61">
        <v>5</v>
      </c>
      <c r="U24" s="50"/>
      <c r="V24" s="50">
        <v>1</v>
      </c>
      <c r="W24" s="50">
        <v>1</v>
      </c>
      <c r="X24" s="61">
        <v>0</v>
      </c>
      <c r="Y24" s="61"/>
      <c r="Z24" s="41">
        <v>0</v>
      </c>
      <c r="AA24" s="41">
        <v>0</v>
      </c>
      <c r="AB24" s="41">
        <v>0</v>
      </c>
      <c r="AG24" s="37"/>
      <c r="AH24" s="37">
        <v>23591</v>
      </c>
      <c r="AI24" s="37">
        <v>11945</v>
      </c>
      <c r="AJ24" s="37">
        <v>11646</v>
      </c>
      <c r="AK24" s="37"/>
      <c r="AL24" s="37">
        <v>5103</v>
      </c>
      <c r="AM24" s="37">
        <v>2533</v>
      </c>
      <c r="AN24" s="37">
        <v>2570</v>
      </c>
      <c r="AO24" s="37"/>
      <c r="AP24" s="37">
        <v>5268</v>
      </c>
      <c r="AQ24" s="37">
        <v>2685</v>
      </c>
      <c r="AR24" s="37">
        <v>2583</v>
      </c>
      <c r="AS24" s="37"/>
      <c r="AT24" s="37">
        <v>5097</v>
      </c>
      <c r="AU24" s="37">
        <v>2614</v>
      </c>
      <c r="AV24" s="37">
        <v>2483</v>
      </c>
      <c r="AW24" s="37"/>
      <c r="AX24" s="37">
        <v>4094</v>
      </c>
      <c r="AY24" s="37">
        <v>2089</v>
      </c>
      <c r="AZ24" s="37">
        <v>2005</v>
      </c>
      <c r="BA24" s="37"/>
      <c r="BB24" s="37">
        <v>3940</v>
      </c>
      <c r="BC24" s="37">
        <v>1986</v>
      </c>
      <c r="BD24" s="37">
        <v>1954</v>
      </c>
      <c r="BE24" s="37"/>
      <c r="BF24" s="37">
        <v>89</v>
      </c>
      <c r="BG24" s="37">
        <v>38</v>
      </c>
      <c r="BH24" s="1">
        <v>51</v>
      </c>
    </row>
    <row r="25" spans="1:60" x14ac:dyDescent="0.25">
      <c r="A25" s="1" t="s">
        <v>53</v>
      </c>
      <c r="B25" s="50">
        <v>40</v>
      </c>
      <c r="C25" s="50">
        <v>25</v>
      </c>
      <c r="D25" s="50">
        <v>15</v>
      </c>
      <c r="E25" s="50"/>
      <c r="F25" s="50">
        <v>13</v>
      </c>
      <c r="G25" s="50">
        <v>9</v>
      </c>
      <c r="H25" s="61">
        <v>4</v>
      </c>
      <c r="I25" s="50"/>
      <c r="J25" s="50">
        <v>5</v>
      </c>
      <c r="K25" s="50">
        <v>2</v>
      </c>
      <c r="L25" s="61">
        <v>3</v>
      </c>
      <c r="M25" s="50"/>
      <c r="N25" s="50">
        <v>8</v>
      </c>
      <c r="O25" s="50">
        <v>7</v>
      </c>
      <c r="P25" s="61">
        <v>1</v>
      </c>
      <c r="Q25" s="50"/>
      <c r="R25" s="50">
        <v>8</v>
      </c>
      <c r="S25" s="50">
        <v>4</v>
      </c>
      <c r="T25" s="61">
        <v>4</v>
      </c>
      <c r="U25" s="50"/>
      <c r="V25" s="50">
        <v>6</v>
      </c>
      <c r="W25" s="50">
        <v>3</v>
      </c>
      <c r="X25" s="61">
        <v>3</v>
      </c>
      <c r="Y25" s="61"/>
      <c r="Z25" s="41">
        <v>0</v>
      </c>
      <c r="AA25" s="41">
        <v>0</v>
      </c>
      <c r="AB25" s="41">
        <v>0</v>
      </c>
      <c r="AG25" s="37"/>
      <c r="AH25" s="37">
        <v>4200</v>
      </c>
      <c r="AI25" s="37">
        <v>2029</v>
      </c>
      <c r="AJ25" s="37">
        <v>2171</v>
      </c>
      <c r="AK25" s="37"/>
      <c r="AL25" s="37">
        <v>950</v>
      </c>
      <c r="AM25" s="37">
        <v>463</v>
      </c>
      <c r="AN25" s="37">
        <v>487</v>
      </c>
      <c r="AO25" s="37"/>
      <c r="AP25" s="37">
        <v>979</v>
      </c>
      <c r="AQ25" s="37">
        <v>478</v>
      </c>
      <c r="AR25" s="37">
        <v>501</v>
      </c>
      <c r="AS25" s="37"/>
      <c r="AT25" s="37">
        <v>840</v>
      </c>
      <c r="AU25" s="37">
        <v>398</v>
      </c>
      <c r="AV25" s="37">
        <v>442</v>
      </c>
      <c r="AW25" s="37"/>
      <c r="AX25" s="37">
        <v>760</v>
      </c>
      <c r="AY25" s="37">
        <v>361</v>
      </c>
      <c r="AZ25" s="37">
        <v>399</v>
      </c>
      <c r="BA25" s="37"/>
      <c r="BB25" s="37">
        <v>671</v>
      </c>
      <c r="BC25" s="37">
        <v>329</v>
      </c>
      <c r="BD25" s="37">
        <v>342</v>
      </c>
      <c r="BE25" s="37"/>
      <c r="BF25" s="37">
        <v>0</v>
      </c>
      <c r="BG25" s="37">
        <v>0</v>
      </c>
      <c r="BH25" s="1">
        <v>0</v>
      </c>
    </row>
    <row r="26" spans="1:60" x14ac:dyDescent="0.25">
      <c r="A26" s="1" t="s">
        <v>54</v>
      </c>
      <c r="B26" s="50">
        <v>80</v>
      </c>
      <c r="C26" s="50">
        <v>52</v>
      </c>
      <c r="D26" s="50">
        <v>28</v>
      </c>
      <c r="E26" s="50"/>
      <c r="F26" s="50">
        <v>41</v>
      </c>
      <c r="G26" s="50">
        <v>23</v>
      </c>
      <c r="H26" s="61">
        <v>18</v>
      </c>
      <c r="I26" s="50"/>
      <c r="J26" s="50">
        <v>21</v>
      </c>
      <c r="K26" s="50">
        <v>16</v>
      </c>
      <c r="L26" s="61">
        <v>5</v>
      </c>
      <c r="M26" s="50"/>
      <c r="N26" s="50">
        <v>7</v>
      </c>
      <c r="O26" s="50">
        <v>6</v>
      </c>
      <c r="P26" s="61">
        <v>1</v>
      </c>
      <c r="Q26" s="50"/>
      <c r="R26" s="50">
        <v>7</v>
      </c>
      <c r="S26" s="50">
        <v>4</v>
      </c>
      <c r="T26" s="61">
        <v>3</v>
      </c>
      <c r="U26" s="50"/>
      <c r="V26" s="50">
        <v>4</v>
      </c>
      <c r="W26" s="50">
        <v>3</v>
      </c>
      <c r="X26" s="61">
        <v>1</v>
      </c>
      <c r="Y26" s="61"/>
      <c r="Z26" s="41">
        <v>0</v>
      </c>
      <c r="AA26" s="41">
        <v>0</v>
      </c>
      <c r="AB26" s="41">
        <v>0</v>
      </c>
      <c r="AG26" s="37"/>
      <c r="AH26" s="37">
        <v>7719</v>
      </c>
      <c r="AI26" s="37">
        <v>3810</v>
      </c>
      <c r="AJ26" s="37">
        <v>3909</v>
      </c>
      <c r="AK26" s="37"/>
      <c r="AL26" s="37">
        <v>1797</v>
      </c>
      <c r="AM26" s="37">
        <v>864</v>
      </c>
      <c r="AN26" s="37">
        <v>933</v>
      </c>
      <c r="AO26" s="37"/>
      <c r="AP26" s="37">
        <v>1759</v>
      </c>
      <c r="AQ26" s="37">
        <v>887</v>
      </c>
      <c r="AR26" s="37">
        <v>872</v>
      </c>
      <c r="AS26" s="37"/>
      <c r="AT26" s="37">
        <v>1464</v>
      </c>
      <c r="AU26" s="37">
        <v>734</v>
      </c>
      <c r="AV26" s="37">
        <v>730</v>
      </c>
      <c r="AW26" s="37"/>
      <c r="AX26" s="37">
        <v>1306</v>
      </c>
      <c r="AY26" s="37">
        <v>636</v>
      </c>
      <c r="AZ26" s="37">
        <v>670</v>
      </c>
      <c r="BA26" s="37"/>
      <c r="BB26" s="37">
        <v>1327</v>
      </c>
      <c r="BC26" s="37">
        <v>661</v>
      </c>
      <c r="BD26" s="37">
        <v>666</v>
      </c>
      <c r="BE26" s="37"/>
      <c r="BF26" s="37">
        <v>66</v>
      </c>
      <c r="BG26" s="37">
        <v>28</v>
      </c>
      <c r="BH26" s="1">
        <v>38</v>
      </c>
    </row>
    <row r="27" spans="1:60" x14ac:dyDescent="0.25">
      <c r="A27" s="1" t="s">
        <v>55</v>
      </c>
      <c r="B27" s="50">
        <v>2</v>
      </c>
      <c r="C27" s="50">
        <v>1</v>
      </c>
      <c r="D27" s="50">
        <v>1</v>
      </c>
      <c r="E27" s="50"/>
      <c r="F27" s="50">
        <v>1</v>
      </c>
      <c r="G27" s="50">
        <v>1</v>
      </c>
      <c r="H27" s="61">
        <v>0</v>
      </c>
      <c r="I27" s="50"/>
      <c r="J27" s="50">
        <v>1</v>
      </c>
      <c r="K27" s="50">
        <v>0</v>
      </c>
      <c r="L27" s="61">
        <v>1</v>
      </c>
      <c r="M27" s="50"/>
      <c r="N27" s="50">
        <v>0</v>
      </c>
      <c r="O27" s="50">
        <v>0</v>
      </c>
      <c r="P27" s="61">
        <v>0</v>
      </c>
      <c r="Q27" s="50"/>
      <c r="R27" s="50">
        <v>0</v>
      </c>
      <c r="S27" s="50">
        <v>0</v>
      </c>
      <c r="T27" s="61">
        <v>0</v>
      </c>
      <c r="U27" s="50"/>
      <c r="V27" s="50">
        <v>0</v>
      </c>
      <c r="W27" s="50">
        <v>0</v>
      </c>
      <c r="X27" s="61">
        <v>0</v>
      </c>
      <c r="Y27" s="61"/>
      <c r="Z27" s="41">
        <v>0</v>
      </c>
      <c r="AA27" s="41">
        <v>0</v>
      </c>
      <c r="AB27" s="41">
        <v>0</v>
      </c>
      <c r="AG27" s="37"/>
      <c r="AH27" s="37">
        <v>2863</v>
      </c>
      <c r="AI27" s="37">
        <v>1396</v>
      </c>
      <c r="AJ27" s="37">
        <v>1467</v>
      </c>
      <c r="AK27" s="37"/>
      <c r="AL27" s="37">
        <v>599</v>
      </c>
      <c r="AM27" s="37">
        <v>287</v>
      </c>
      <c r="AN27" s="37">
        <v>312</v>
      </c>
      <c r="AO27" s="37"/>
      <c r="AP27" s="37">
        <v>583</v>
      </c>
      <c r="AQ27" s="37">
        <v>297</v>
      </c>
      <c r="AR27" s="37">
        <v>286</v>
      </c>
      <c r="AS27" s="37"/>
      <c r="AT27" s="37">
        <v>573</v>
      </c>
      <c r="AU27" s="37">
        <v>280</v>
      </c>
      <c r="AV27" s="37">
        <v>293</v>
      </c>
      <c r="AW27" s="37"/>
      <c r="AX27" s="37">
        <v>520</v>
      </c>
      <c r="AY27" s="37">
        <v>257</v>
      </c>
      <c r="AZ27" s="37">
        <v>263</v>
      </c>
      <c r="BA27" s="37"/>
      <c r="BB27" s="37">
        <v>583</v>
      </c>
      <c r="BC27" s="37">
        <v>271</v>
      </c>
      <c r="BD27" s="37">
        <v>312</v>
      </c>
      <c r="BE27" s="37"/>
      <c r="BF27" s="37">
        <v>5</v>
      </c>
      <c r="BG27" s="37">
        <v>4</v>
      </c>
      <c r="BH27" s="1">
        <v>1</v>
      </c>
    </row>
    <row r="28" spans="1:60" x14ac:dyDescent="0.25">
      <c r="A28" s="1" t="s">
        <v>56</v>
      </c>
      <c r="B28" s="50">
        <v>8</v>
      </c>
      <c r="C28" s="50">
        <v>6</v>
      </c>
      <c r="D28" s="50">
        <v>2</v>
      </c>
      <c r="E28" s="50"/>
      <c r="F28" s="50">
        <v>2</v>
      </c>
      <c r="G28" s="50">
        <v>2</v>
      </c>
      <c r="H28" s="61">
        <v>0</v>
      </c>
      <c r="I28" s="50"/>
      <c r="J28" s="50">
        <v>2</v>
      </c>
      <c r="K28" s="50">
        <v>2</v>
      </c>
      <c r="L28" s="61">
        <v>0</v>
      </c>
      <c r="M28" s="50"/>
      <c r="N28" s="50">
        <v>2</v>
      </c>
      <c r="O28" s="50">
        <v>0</v>
      </c>
      <c r="P28" s="61">
        <v>2</v>
      </c>
      <c r="Q28" s="50"/>
      <c r="R28" s="50">
        <v>2</v>
      </c>
      <c r="S28" s="50">
        <v>2</v>
      </c>
      <c r="T28" s="61">
        <v>0</v>
      </c>
      <c r="U28" s="50"/>
      <c r="V28" s="50">
        <v>0</v>
      </c>
      <c r="W28" s="50">
        <v>0</v>
      </c>
      <c r="X28" s="61">
        <v>0</v>
      </c>
      <c r="Y28" s="61"/>
      <c r="Z28" s="41">
        <v>0</v>
      </c>
      <c r="AA28" s="41">
        <v>0</v>
      </c>
      <c r="AB28" s="41">
        <v>0</v>
      </c>
      <c r="AG28" s="37"/>
      <c r="AH28" s="37">
        <v>4828</v>
      </c>
      <c r="AI28" s="37">
        <v>2400</v>
      </c>
      <c r="AJ28" s="37">
        <v>2428</v>
      </c>
      <c r="AK28" s="37"/>
      <c r="AL28" s="37">
        <v>1065</v>
      </c>
      <c r="AM28" s="37">
        <v>515</v>
      </c>
      <c r="AN28" s="37">
        <v>550</v>
      </c>
      <c r="AO28" s="37"/>
      <c r="AP28" s="37">
        <v>995</v>
      </c>
      <c r="AQ28" s="37">
        <v>487</v>
      </c>
      <c r="AR28" s="37">
        <v>508</v>
      </c>
      <c r="AS28" s="37"/>
      <c r="AT28" s="37">
        <v>971</v>
      </c>
      <c r="AU28" s="37">
        <v>503</v>
      </c>
      <c r="AV28" s="37">
        <v>468</v>
      </c>
      <c r="AW28" s="37"/>
      <c r="AX28" s="37">
        <v>867</v>
      </c>
      <c r="AY28" s="37">
        <v>425</v>
      </c>
      <c r="AZ28" s="37">
        <v>442</v>
      </c>
      <c r="BA28" s="37"/>
      <c r="BB28" s="37">
        <v>894</v>
      </c>
      <c r="BC28" s="37">
        <v>456</v>
      </c>
      <c r="BD28" s="37">
        <v>438</v>
      </c>
      <c r="BE28" s="37"/>
      <c r="BF28" s="37">
        <v>36</v>
      </c>
      <c r="BG28" s="37">
        <v>14</v>
      </c>
      <c r="BH28" s="1">
        <v>22</v>
      </c>
    </row>
    <row r="29" spans="1:60" x14ac:dyDescent="0.25">
      <c r="A29" s="1" t="s">
        <v>57</v>
      </c>
      <c r="B29" s="50">
        <v>9</v>
      </c>
      <c r="C29" s="50">
        <v>6</v>
      </c>
      <c r="D29" s="50">
        <v>3</v>
      </c>
      <c r="E29" s="50"/>
      <c r="F29" s="50">
        <v>5</v>
      </c>
      <c r="G29" s="50">
        <v>3</v>
      </c>
      <c r="H29" s="61">
        <v>2</v>
      </c>
      <c r="I29" s="50"/>
      <c r="J29" s="50">
        <v>2</v>
      </c>
      <c r="K29" s="50">
        <v>2</v>
      </c>
      <c r="L29" s="61">
        <v>0</v>
      </c>
      <c r="M29" s="50"/>
      <c r="N29" s="50">
        <v>0</v>
      </c>
      <c r="O29" s="50">
        <v>0</v>
      </c>
      <c r="P29" s="61">
        <v>0</v>
      </c>
      <c r="Q29" s="50"/>
      <c r="R29" s="50">
        <v>1</v>
      </c>
      <c r="S29" s="50">
        <v>1</v>
      </c>
      <c r="T29" s="61">
        <v>0</v>
      </c>
      <c r="U29" s="50"/>
      <c r="V29" s="50">
        <v>1</v>
      </c>
      <c r="W29" s="50">
        <v>0</v>
      </c>
      <c r="X29" s="61">
        <v>1</v>
      </c>
      <c r="Y29" s="61"/>
      <c r="Z29" s="41">
        <v>0</v>
      </c>
      <c r="AA29" s="41">
        <v>0</v>
      </c>
      <c r="AB29" s="41">
        <v>0</v>
      </c>
      <c r="AG29" s="37"/>
      <c r="AH29" s="37">
        <v>3282</v>
      </c>
      <c r="AI29" s="37">
        <v>1663</v>
      </c>
      <c r="AJ29" s="37">
        <v>1619</v>
      </c>
      <c r="AK29" s="37"/>
      <c r="AL29" s="37">
        <v>739</v>
      </c>
      <c r="AM29" s="37">
        <v>389</v>
      </c>
      <c r="AN29" s="37">
        <v>350</v>
      </c>
      <c r="AO29" s="37"/>
      <c r="AP29" s="37">
        <v>733</v>
      </c>
      <c r="AQ29" s="37">
        <v>374</v>
      </c>
      <c r="AR29" s="37">
        <v>359</v>
      </c>
      <c r="AS29" s="37"/>
      <c r="AT29" s="37">
        <v>649</v>
      </c>
      <c r="AU29" s="37">
        <v>329</v>
      </c>
      <c r="AV29" s="37">
        <v>320</v>
      </c>
      <c r="AW29" s="37"/>
      <c r="AX29" s="37">
        <v>596</v>
      </c>
      <c r="AY29" s="37">
        <v>295</v>
      </c>
      <c r="AZ29" s="37">
        <v>301</v>
      </c>
      <c r="BA29" s="37"/>
      <c r="BB29" s="37">
        <v>565</v>
      </c>
      <c r="BC29" s="37">
        <v>276</v>
      </c>
      <c r="BD29" s="37">
        <v>289</v>
      </c>
      <c r="BE29" s="37"/>
      <c r="BF29" s="37">
        <v>0</v>
      </c>
      <c r="BG29" s="37">
        <v>0</v>
      </c>
      <c r="BH29" s="1">
        <v>0</v>
      </c>
    </row>
    <row r="30" spans="1:60" x14ac:dyDescent="0.25">
      <c r="A30" s="1" t="s">
        <v>58</v>
      </c>
      <c r="B30" s="50">
        <v>44</v>
      </c>
      <c r="C30" s="50">
        <v>27</v>
      </c>
      <c r="D30" s="50">
        <v>17</v>
      </c>
      <c r="E30" s="50"/>
      <c r="F30" s="50">
        <v>17</v>
      </c>
      <c r="G30" s="50">
        <v>13</v>
      </c>
      <c r="H30" s="61">
        <v>4</v>
      </c>
      <c r="I30" s="50"/>
      <c r="J30" s="50">
        <v>7</v>
      </c>
      <c r="K30" s="50">
        <v>3</v>
      </c>
      <c r="L30" s="61">
        <v>4</v>
      </c>
      <c r="M30" s="50"/>
      <c r="N30" s="50">
        <v>8</v>
      </c>
      <c r="O30" s="50">
        <v>3</v>
      </c>
      <c r="P30" s="61">
        <v>5</v>
      </c>
      <c r="Q30" s="50"/>
      <c r="R30" s="50">
        <v>8</v>
      </c>
      <c r="S30" s="50">
        <v>6</v>
      </c>
      <c r="T30" s="61">
        <v>2</v>
      </c>
      <c r="U30" s="50"/>
      <c r="V30" s="50">
        <v>4</v>
      </c>
      <c r="W30" s="50">
        <v>2</v>
      </c>
      <c r="X30" s="61">
        <v>2</v>
      </c>
      <c r="Y30" s="61"/>
      <c r="Z30" s="41">
        <v>0</v>
      </c>
      <c r="AA30" s="41">
        <v>0</v>
      </c>
      <c r="AB30" s="41">
        <v>0</v>
      </c>
      <c r="AG30" s="37"/>
      <c r="AH30" s="37">
        <v>8971</v>
      </c>
      <c r="AI30" s="37">
        <v>4578</v>
      </c>
      <c r="AJ30" s="37">
        <v>4393</v>
      </c>
      <c r="AK30" s="37"/>
      <c r="AL30" s="37">
        <v>1980</v>
      </c>
      <c r="AM30" s="37">
        <v>992</v>
      </c>
      <c r="AN30" s="37">
        <v>988</v>
      </c>
      <c r="AO30" s="37"/>
      <c r="AP30" s="37">
        <v>1882</v>
      </c>
      <c r="AQ30" s="37">
        <v>1000</v>
      </c>
      <c r="AR30" s="37">
        <v>882</v>
      </c>
      <c r="AS30" s="37"/>
      <c r="AT30" s="37">
        <v>1734</v>
      </c>
      <c r="AU30" s="37">
        <v>886</v>
      </c>
      <c r="AV30" s="37">
        <v>848</v>
      </c>
      <c r="AW30" s="37"/>
      <c r="AX30" s="37">
        <v>1658</v>
      </c>
      <c r="AY30" s="37">
        <v>829</v>
      </c>
      <c r="AZ30" s="37">
        <v>829</v>
      </c>
      <c r="BA30" s="37"/>
      <c r="BB30" s="37">
        <v>1706</v>
      </c>
      <c r="BC30" s="37">
        <v>867</v>
      </c>
      <c r="BD30" s="37">
        <v>839</v>
      </c>
      <c r="BE30" s="37"/>
      <c r="BF30" s="37">
        <v>11</v>
      </c>
      <c r="BG30" s="37">
        <v>4</v>
      </c>
      <c r="BH30" s="1">
        <v>7</v>
      </c>
    </row>
    <row r="31" spans="1:60" x14ac:dyDescent="0.25">
      <c r="A31" s="1" t="s">
        <v>59</v>
      </c>
      <c r="B31" s="50">
        <v>25</v>
      </c>
      <c r="C31" s="50">
        <v>14</v>
      </c>
      <c r="D31" s="50">
        <v>11</v>
      </c>
      <c r="E31" s="50"/>
      <c r="F31" s="50">
        <v>3</v>
      </c>
      <c r="G31" s="50">
        <v>2</v>
      </c>
      <c r="H31" s="61">
        <v>1</v>
      </c>
      <c r="I31" s="50"/>
      <c r="J31" s="50">
        <v>8</v>
      </c>
      <c r="K31" s="50">
        <v>4</v>
      </c>
      <c r="L31" s="61">
        <v>4</v>
      </c>
      <c r="M31" s="50"/>
      <c r="N31" s="50">
        <v>9</v>
      </c>
      <c r="O31" s="50">
        <v>6</v>
      </c>
      <c r="P31" s="61">
        <v>3</v>
      </c>
      <c r="Q31" s="50"/>
      <c r="R31" s="50">
        <v>2</v>
      </c>
      <c r="S31" s="50">
        <v>0</v>
      </c>
      <c r="T31" s="61">
        <v>2</v>
      </c>
      <c r="U31" s="50"/>
      <c r="V31" s="50">
        <v>3</v>
      </c>
      <c r="W31" s="50">
        <v>2</v>
      </c>
      <c r="X31" s="61">
        <v>1</v>
      </c>
      <c r="Y31" s="61"/>
      <c r="Z31" s="41">
        <v>0</v>
      </c>
      <c r="AA31" s="41">
        <v>0</v>
      </c>
      <c r="AB31" s="41">
        <v>0</v>
      </c>
      <c r="AG31" s="37"/>
      <c r="AH31" s="37">
        <v>5746</v>
      </c>
      <c r="AI31" s="37">
        <v>2815</v>
      </c>
      <c r="AJ31" s="37">
        <v>2931</v>
      </c>
      <c r="AK31" s="37"/>
      <c r="AL31" s="37">
        <v>1241</v>
      </c>
      <c r="AM31" s="37">
        <v>619</v>
      </c>
      <c r="AN31" s="37">
        <v>622</v>
      </c>
      <c r="AO31" s="37"/>
      <c r="AP31" s="37">
        <v>1176</v>
      </c>
      <c r="AQ31" s="37">
        <v>600</v>
      </c>
      <c r="AR31" s="37">
        <v>576</v>
      </c>
      <c r="AS31" s="37"/>
      <c r="AT31" s="37">
        <v>1162</v>
      </c>
      <c r="AU31" s="37">
        <v>535</v>
      </c>
      <c r="AV31" s="37">
        <v>627</v>
      </c>
      <c r="AW31" s="37"/>
      <c r="AX31" s="37">
        <v>1081</v>
      </c>
      <c r="AY31" s="37">
        <v>542</v>
      </c>
      <c r="AZ31" s="37">
        <v>539</v>
      </c>
      <c r="BA31" s="37"/>
      <c r="BB31" s="37">
        <v>1086</v>
      </c>
      <c r="BC31" s="37">
        <v>519</v>
      </c>
      <c r="BD31" s="37">
        <v>567</v>
      </c>
      <c r="BE31" s="37"/>
      <c r="BF31" s="37">
        <v>0</v>
      </c>
      <c r="BG31" s="37">
        <v>0</v>
      </c>
      <c r="BH31" s="1">
        <v>0</v>
      </c>
    </row>
    <row r="32" spans="1:60" x14ac:dyDescent="0.25">
      <c r="A32" s="1" t="s">
        <v>60</v>
      </c>
      <c r="B32" s="50">
        <v>10</v>
      </c>
      <c r="C32" s="50">
        <v>7</v>
      </c>
      <c r="D32" s="50">
        <v>3</v>
      </c>
      <c r="E32" s="50"/>
      <c r="F32" s="50">
        <v>2</v>
      </c>
      <c r="G32" s="50">
        <v>1</v>
      </c>
      <c r="H32" s="61">
        <v>1</v>
      </c>
      <c r="I32" s="50"/>
      <c r="J32" s="50">
        <v>0</v>
      </c>
      <c r="K32" s="50">
        <v>0</v>
      </c>
      <c r="L32" s="61">
        <v>0</v>
      </c>
      <c r="M32" s="50"/>
      <c r="N32" s="50">
        <v>3</v>
      </c>
      <c r="O32" s="50">
        <v>2</v>
      </c>
      <c r="P32" s="61">
        <v>1</v>
      </c>
      <c r="Q32" s="50"/>
      <c r="R32" s="50">
        <v>4</v>
      </c>
      <c r="S32" s="50">
        <v>3</v>
      </c>
      <c r="T32" s="61">
        <v>1</v>
      </c>
      <c r="U32" s="50"/>
      <c r="V32" s="50">
        <v>1</v>
      </c>
      <c r="W32" s="50">
        <v>1</v>
      </c>
      <c r="X32" s="61">
        <v>0</v>
      </c>
      <c r="Y32" s="61"/>
      <c r="Z32" s="41">
        <v>0</v>
      </c>
      <c r="AA32" s="41">
        <v>0</v>
      </c>
      <c r="AB32" s="41">
        <v>0</v>
      </c>
      <c r="AG32" s="37"/>
      <c r="AH32" s="37">
        <v>1462</v>
      </c>
      <c r="AI32" s="37">
        <v>723</v>
      </c>
      <c r="AJ32" s="37">
        <v>739</v>
      </c>
      <c r="AK32" s="37"/>
      <c r="AL32" s="37">
        <v>301</v>
      </c>
      <c r="AM32" s="37">
        <v>143</v>
      </c>
      <c r="AN32" s="37">
        <v>158</v>
      </c>
      <c r="AO32" s="37"/>
      <c r="AP32" s="37">
        <v>328</v>
      </c>
      <c r="AQ32" s="37">
        <v>175</v>
      </c>
      <c r="AR32" s="37">
        <v>153</v>
      </c>
      <c r="AS32" s="37"/>
      <c r="AT32" s="37">
        <v>289</v>
      </c>
      <c r="AU32" s="37">
        <v>143</v>
      </c>
      <c r="AV32" s="37">
        <v>146</v>
      </c>
      <c r="AW32" s="37"/>
      <c r="AX32" s="37">
        <v>278</v>
      </c>
      <c r="AY32" s="37">
        <v>144</v>
      </c>
      <c r="AZ32" s="37">
        <v>134</v>
      </c>
      <c r="BA32" s="37"/>
      <c r="BB32" s="37">
        <v>266</v>
      </c>
      <c r="BC32" s="37">
        <v>118</v>
      </c>
      <c r="BD32" s="37">
        <v>148</v>
      </c>
      <c r="BE32" s="37"/>
      <c r="BF32" s="37">
        <v>0</v>
      </c>
      <c r="BG32" s="37">
        <v>0</v>
      </c>
      <c r="BH32" s="1">
        <v>0</v>
      </c>
    </row>
    <row r="33" spans="1:60" x14ac:dyDescent="0.25">
      <c r="A33" s="1" t="s">
        <v>61</v>
      </c>
      <c r="B33" s="50">
        <v>34</v>
      </c>
      <c r="C33" s="50">
        <v>16</v>
      </c>
      <c r="D33" s="50">
        <v>18</v>
      </c>
      <c r="E33" s="50"/>
      <c r="F33" s="50">
        <v>7</v>
      </c>
      <c r="G33" s="50">
        <v>1</v>
      </c>
      <c r="H33" s="61">
        <v>6</v>
      </c>
      <c r="I33" s="50"/>
      <c r="J33" s="50">
        <v>12</v>
      </c>
      <c r="K33" s="50">
        <v>9</v>
      </c>
      <c r="L33" s="61">
        <v>3</v>
      </c>
      <c r="M33" s="50"/>
      <c r="N33" s="50">
        <v>5</v>
      </c>
      <c r="O33" s="50">
        <v>2</v>
      </c>
      <c r="P33" s="61">
        <v>3</v>
      </c>
      <c r="Q33" s="50"/>
      <c r="R33" s="50">
        <v>8</v>
      </c>
      <c r="S33" s="50">
        <v>3</v>
      </c>
      <c r="T33" s="61">
        <v>5</v>
      </c>
      <c r="U33" s="50"/>
      <c r="V33" s="50">
        <v>2</v>
      </c>
      <c r="W33" s="50">
        <v>1</v>
      </c>
      <c r="X33" s="61">
        <v>1</v>
      </c>
      <c r="Y33" s="61"/>
      <c r="Z33" s="41">
        <v>0</v>
      </c>
      <c r="AA33" s="41">
        <v>0</v>
      </c>
      <c r="AB33" s="41">
        <v>0</v>
      </c>
      <c r="AG33" s="37"/>
      <c r="AH33" s="37">
        <v>4758</v>
      </c>
      <c r="AI33" s="37">
        <v>2407</v>
      </c>
      <c r="AJ33" s="37">
        <v>2351</v>
      </c>
      <c r="AK33" s="37"/>
      <c r="AL33" s="37">
        <v>1063</v>
      </c>
      <c r="AM33" s="37">
        <v>542</v>
      </c>
      <c r="AN33" s="37">
        <v>521</v>
      </c>
      <c r="AO33" s="37"/>
      <c r="AP33" s="37">
        <v>1043</v>
      </c>
      <c r="AQ33" s="37">
        <v>550</v>
      </c>
      <c r="AR33" s="37">
        <v>493</v>
      </c>
      <c r="AS33" s="37"/>
      <c r="AT33" s="37">
        <v>957</v>
      </c>
      <c r="AU33" s="37">
        <v>493</v>
      </c>
      <c r="AV33" s="37">
        <v>464</v>
      </c>
      <c r="AW33" s="37"/>
      <c r="AX33" s="37">
        <v>911</v>
      </c>
      <c r="AY33" s="37">
        <v>449</v>
      </c>
      <c r="AZ33" s="37">
        <v>462</v>
      </c>
      <c r="BA33" s="37"/>
      <c r="BB33" s="37">
        <v>770</v>
      </c>
      <c r="BC33" s="37">
        <v>369</v>
      </c>
      <c r="BD33" s="37">
        <v>401</v>
      </c>
      <c r="BE33" s="37"/>
      <c r="BF33" s="37">
        <v>14</v>
      </c>
      <c r="BG33" s="37">
        <v>4</v>
      </c>
      <c r="BH33" s="1">
        <v>10</v>
      </c>
    </row>
    <row r="34" spans="1:60" x14ac:dyDescent="0.25">
      <c r="A34" s="1" t="s">
        <v>62</v>
      </c>
      <c r="B34" s="50">
        <v>0</v>
      </c>
      <c r="C34" s="50">
        <v>0</v>
      </c>
      <c r="D34" s="50">
        <v>0</v>
      </c>
      <c r="E34" s="50"/>
      <c r="F34" s="50">
        <v>0</v>
      </c>
      <c r="G34" s="50">
        <v>0</v>
      </c>
      <c r="H34" s="61">
        <v>0</v>
      </c>
      <c r="I34" s="50"/>
      <c r="J34" s="50">
        <v>0</v>
      </c>
      <c r="K34" s="50">
        <v>0</v>
      </c>
      <c r="L34" s="61">
        <v>0</v>
      </c>
      <c r="M34" s="50"/>
      <c r="N34" s="50">
        <v>0</v>
      </c>
      <c r="O34" s="50">
        <v>0</v>
      </c>
      <c r="P34" s="61">
        <v>0</v>
      </c>
      <c r="Q34" s="50"/>
      <c r="R34" s="50">
        <v>0</v>
      </c>
      <c r="S34" s="50">
        <v>0</v>
      </c>
      <c r="T34" s="61">
        <v>0</v>
      </c>
      <c r="U34" s="50"/>
      <c r="V34" s="50">
        <v>0</v>
      </c>
      <c r="W34" s="50">
        <v>0</v>
      </c>
      <c r="X34" s="61">
        <v>0</v>
      </c>
      <c r="Y34" s="61"/>
      <c r="Z34" s="41">
        <v>0</v>
      </c>
      <c r="AA34" s="41">
        <v>0</v>
      </c>
      <c r="AB34" s="41">
        <v>0</v>
      </c>
      <c r="AG34" s="37"/>
      <c r="AH34" s="37">
        <v>906</v>
      </c>
      <c r="AI34" s="37">
        <v>473</v>
      </c>
      <c r="AJ34" s="37">
        <v>433</v>
      </c>
      <c r="AK34" s="37"/>
      <c r="AL34" s="37">
        <v>213</v>
      </c>
      <c r="AM34" s="37">
        <v>116</v>
      </c>
      <c r="AN34" s="37">
        <v>97</v>
      </c>
      <c r="AO34" s="37"/>
      <c r="AP34" s="37">
        <v>191</v>
      </c>
      <c r="AQ34" s="37">
        <v>105</v>
      </c>
      <c r="AR34" s="37">
        <v>86</v>
      </c>
      <c r="AS34" s="37"/>
      <c r="AT34" s="37">
        <v>159</v>
      </c>
      <c r="AU34" s="37">
        <v>82</v>
      </c>
      <c r="AV34" s="37">
        <v>77</v>
      </c>
      <c r="AW34" s="37"/>
      <c r="AX34" s="37">
        <v>176</v>
      </c>
      <c r="AY34" s="37">
        <v>94</v>
      </c>
      <c r="AZ34" s="37">
        <v>82</v>
      </c>
      <c r="BA34" s="37"/>
      <c r="BB34" s="37">
        <v>159</v>
      </c>
      <c r="BC34" s="37">
        <v>74</v>
      </c>
      <c r="BD34" s="37">
        <v>85</v>
      </c>
      <c r="BE34" s="37"/>
      <c r="BF34" s="37">
        <v>8</v>
      </c>
      <c r="BG34" s="37">
        <v>2</v>
      </c>
      <c r="BH34" s="1">
        <v>6</v>
      </c>
    </row>
    <row r="35" spans="1:60" x14ac:dyDescent="0.25">
      <c r="A35" s="1" t="s">
        <v>63</v>
      </c>
      <c r="B35" s="50">
        <v>60</v>
      </c>
      <c r="C35" s="50">
        <v>36</v>
      </c>
      <c r="D35" s="50">
        <v>24</v>
      </c>
      <c r="E35" s="50"/>
      <c r="F35" s="50">
        <v>23</v>
      </c>
      <c r="G35" s="50">
        <v>15</v>
      </c>
      <c r="H35" s="61">
        <v>8</v>
      </c>
      <c r="I35" s="50"/>
      <c r="J35" s="50">
        <v>9</v>
      </c>
      <c r="K35" s="50">
        <v>7</v>
      </c>
      <c r="L35" s="61">
        <v>2</v>
      </c>
      <c r="M35" s="50"/>
      <c r="N35" s="50">
        <v>15</v>
      </c>
      <c r="O35" s="50">
        <v>7</v>
      </c>
      <c r="P35" s="61">
        <v>8</v>
      </c>
      <c r="Q35" s="50"/>
      <c r="R35" s="50">
        <v>8</v>
      </c>
      <c r="S35" s="50">
        <v>5</v>
      </c>
      <c r="T35" s="61">
        <v>3</v>
      </c>
      <c r="U35" s="50"/>
      <c r="V35" s="50">
        <v>5</v>
      </c>
      <c r="W35" s="50">
        <v>2</v>
      </c>
      <c r="X35" s="61">
        <v>3</v>
      </c>
      <c r="Y35" s="61"/>
      <c r="Z35" s="41">
        <v>0</v>
      </c>
      <c r="AA35" s="41">
        <v>0</v>
      </c>
      <c r="AB35" s="41">
        <v>0</v>
      </c>
      <c r="AG35" s="37"/>
      <c r="AH35" s="37">
        <v>11003</v>
      </c>
      <c r="AI35" s="37">
        <v>5567</v>
      </c>
      <c r="AJ35" s="37">
        <v>5436</v>
      </c>
      <c r="AK35" s="37"/>
      <c r="AL35" s="37">
        <v>2574</v>
      </c>
      <c r="AM35" s="37">
        <v>1332</v>
      </c>
      <c r="AN35" s="37">
        <v>1242</v>
      </c>
      <c r="AO35" s="37"/>
      <c r="AP35" s="37">
        <v>2418</v>
      </c>
      <c r="AQ35" s="37">
        <v>1240</v>
      </c>
      <c r="AR35" s="37">
        <v>1178</v>
      </c>
      <c r="AS35" s="37"/>
      <c r="AT35" s="37">
        <v>2149</v>
      </c>
      <c r="AU35" s="37">
        <v>1098</v>
      </c>
      <c r="AV35" s="37">
        <v>1051</v>
      </c>
      <c r="AW35" s="37"/>
      <c r="AX35" s="37">
        <v>1971</v>
      </c>
      <c r="AY35" s="37">
        <v>962</v>
      </c>
      <c r="AZ35" s="37">
        <v>1009</v>
      </c>
      <c r="BA35" s="37"/>
      <c r="BB35" s="37">
        <v>1880</v>
      </c>
      <c r="BC35" s="37">
        <v>928</v>
      </c>
      <c r="BD35" s="37">
        <v>952</v>
      </c>
      <c r="BE35" s="37"/>
      <c r="BF35" s="37">
        <v>11</v>
      </c>
      <c r="BG35" s="37">
        <v>7</v>
      </c>
      <c r="BH35" s="1">
        <v>4</v>
      </c>
    </row>
    <row r="36" spans="1:60" x14ac:dyDescent="0.25">
      <c r="A36" s="1" t="s">
        <v>64</v>
      </c>
      <c r="B36" s="50">
        <v>64</v>
      </c>
      <c r="C36" s="50">
        <v>50</v>
      </c>
      <c r="D36" s="50">
        <v>14</v>
      </c>
      <c r="E36" s="50"/>
      <c r="F36" s="50">
        <v>26</v>
      </c>
      <c r="G36" s="50">
        <v>19</v>
      </c>
      <c r="H36" s="61">
        <v>7</v>
      </c>
      <c r="I36" s="50"/>
      <c r="J36" s="50">
        <v>19</v>
      </c>
      <c r="K36" s="50">
        <v>17</v>
      </c>
      <c r="L36" s="61">
        <v>2</v>
      </c>
      <c r="M36" s="50"/>
      <c r="N36" s="50">
        <v>12</v>
      </c>
      <c r="O36" s="50">
        <v>9</v>
      </c>
      <c r="P36" s="61">
        <v>3</v>
      </c>
      <c r="Q36" s="50"/>
      <c r="R36" s="50">
        <v>5</v>
      </c>
      <c r="S36" s="50">
        <v>3</v>
      </c>
      <c r="T36" s="61">
        <v>2</v>
      </c>
      <c r="U36" s="50"/>
      <c r="V36" s="50">
        <v>2</v>
      </c>
      <c r="W36" s="50">
        <v>2</v>
      </c>
      <c r="X36" s="61">
        <v>0</v>
      </c>
      <c r="Y36" s="61"/>
      <c r="Z36" s="41">
        <v>0</v>
      </c>
      <c r="AA36" s="41">
        <v>0</v>
      </c>
      <c r="AB36" s="41">
        <v>0</v>
      </c>
      <c r="AG36" s="37"/>
      <c r="AH36" s="37">
        <v>10557</v>
      </c>
      <c r="AI36" s="37">
        <v>5273</v>
      </c>
      <c r="AJ36" s="37">
        <v>5284</v>
      </c>
      <c r="AK36" s="37"/>
      <c r="AL36" s="37">
        <v>2479</v>
      </c>
      <c r="AM36" s="37">
        <v>1276</v>
      </c>
      <c r="AN36" s="37">
        <v>1203</v>
      </c>
      <c r="AO36" s="37"/>
      <c r="AP36" s="37">
        <v>2364</v>
      </c>
      <c r="AQ36" s="37">
        <v>1193</v>
      </c>
      <c r="AR36" s="37">
        <v>1171</v>
      </c>
      <c r="AS36" s="37"/>
      <c r="AT36" s="37">
        <v>1999</v>
      </c>
      <c r="AU36" s="37">
        <v>986</v>
      </c>
      <c r="AV36" s="37">
        <v>1013</v>
      </c>
      <c r="AW36" s="37"/>
      <c r="AX36" s="37">
        <v>1866</v>
      </c>
      <c r="AY36" s="37">
        <v>913</v>
      </c>
      <c r="AZ36" s="37">
        <v>953</v>
      </c>
      <c r="BA36" s="37"/>
      <c r="BB36" s="37">
        <v>1825</v>
      </c>
      <c r="BC36" s="37">
        <v>892</v>
      </c>
      <c r="BD36" s="37">
        <v>933</v>
      </c>
      <c r="BE36" s="37"/>
      <c r="BF36" s="37">
        <v>24</v>
      </c>
      <c r="BG36" s="37">
        <v>13</v>
      </c>
      <c r="BH36" s="1">
        <v>11</v>
      </c>
    </row>
    <row r="37" spans="1:60" ht="13.5" thickBot="1" x14ac:dyDescent="0.3">
      <c r="A37" s="15" t="s">
        <v>65</v>
      </c>
      <c r="B37" s="62">
        <v>3</v>
      </c>
      <c r="C37" s="62">
        <v>2</v>
      </c>
      <c r="D37" s="62">
        <v>1</v>
      </c>
      <c r="E37" s="62"/>
      <c r="F37" s="62">
        <v>1</v>
      </c>
      <c r="G37" s="62">
        <v>1</v>
      </c>
      <c r="H37" s="63">
        <v>0</v>
      </c>
      <c r="I37" s="62"/>
      <c r="J37" s="62">
        <v>2</v>
      </c>
      <c r="K37" s="62">
        <v>1</v>
      </c>
      <c r="L37" s="63">
        <v>1</v>
      </c>
      <c r="M37" s="62"/>
      <c r="N37" s="62">
        <v>0</v>
      </c>
      <c r="O37" s="62">
        <v>0</v>
      </c>
      <c r="P37" s="63">
        <v>0</v>
      </c>
      <c r="Q37" s="62"/>
      <c r="R37" s="62">
        <v>0</v>
      </c>
      <c r="S37" s="62">
        <v>0</v>
      </c>
      <c r="T37" s="63">
        <v>0</v>
      </c>
      <c r="U37" s="62"/>
      <c r="V37" s="62">
        <v>0</v>
      </c>
      <c r="W37" s="62">
        <v>0</v>
      </c>
      <c r="X37" s="63">
        <v>0</v>
      </c>
      <c r="Y37" s="63"/>
      <c r="Z37" s="91">
        <v>0</v>
      </c>
      <c r="AA37" s="91">
        <v>0</v>
      </c>
      <c r="AB37" s="91">
        <v>0</v>
      </c>
      <c r="AG37" s="37"/>
      <c r="AH37" s="37">
        <v>1573</v>
      </c>
      <c r="AI37" s="37">
        <v>792</v>
      </c>
      <c r="AJ37" s="37">
        <v>781</v>
      </c>
      <c r="AK37" s="37"/>
      <c r="AL37" s="37">
        <v>369</v>
      </c>
      <c r="AM37" s="37">
        <v>170</v>
      </c>
      <c r="AN37" s="37">
        <v>199</v>
      </c>
      <c r="AO37" s="37"/>
      <c r="AP37" s="37">
        <v>392</v>
      </c>
      <c r="AQ37" s="37">
        <v>206</v>
      </c>
      <c r="AR37" s="37">
        <v>186</v>
      </c>
      <c r="AS37" s="37"/>
      <c r="AT37" s="37">
        <v>313</v>
      </c>
      <c r="AU37" s="37">
        <v>154</v>
      </c>
      <c r="AV37" s="37">
        <v>159</v>
      </c>
      <c r="AW37" s="37"/>
      <c r="AX37" s="37">
        <v>290</v>
      </c>
      <c r="AY37" s="37">
        <v>166</v>
      </c>
      <c r="AZ37" s="37">
        <v>124</v>
      </c>
      <c r="BA37" s="37"/>
      <c r="BB37" s="37">
        <v>209</v>
      </c>
      <c r="BC37" s="37">
        <v>96</v>
      </c>
      <c r="BD37" s="37">
        <v>113</v>
      </c>
      <c r="BE37" s="37"/>
      <c r="BF37" s="37">
        <v>0</v>
      </c>
      <c r="BG37" s="37">
        <v>0</v>
      </c>
      <c r="BH37" s="1">
        <v>0</v>
      </c>
    </row>
    <row r="38" spans="1:60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60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12"/>
    </row>
    <row r="40" spans="1:60" ht="16.5" customHeight="1" x14ac:dyDescent="0.25">
      <c r="A40" s="8"/>
      <c r="AC40" s="12"/>
    </row>
    <row r="41" spans="1:60" s="112" customFormat="1" ht="15.75" x14ac:dyDescent="0.25">
      <c r="A41" s="240" t="s">
        <v>289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59" t="s">
        <v>158</v>
      </c>
    </row>
    <row r="42" spans="1:60" s="112" customFormat="1" ht="15.75" x14ac:dyDescent="0.25">
      <c r="A42" s="240" t="s">
        <v>312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118"/>
    </row>
    <row r="43" spans="1:60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118"/>
    </row>
    <row r="44" spans="1:60" s="112" customFormat="1" ht="15.75" x14ac:dyDescent="0.25">
      <c r="A44" s="240" t="s">
        <v>78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118"/>
    </row>
    <row r="45" spans="1:60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118"/>
    </row>
    <row r="46" spans="1:60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180"/>
      <c r="Z46" s="238" t="s">
        <v>24</v>
      </c>
      <c r="AA46" s="238"/>
      <c r="AB46" s="238"/>
    </row>
    <row r="47" spans="1:60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60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 t="shared" ref="B49:B77" si="0">IFERROR(B9/AH9*100,"")</f>
        <v>0.84163951377282942</v>
      </c>
      <c r="C49" s="55">
        <f t="shared" ref="C49:C77" si="1">IFERROR(C9/AI9*100,"")</f>
        <v>1.0610922260698288</v>
      </c>
      <c r="D49" s="55">
        <f t="shared" ref="D49:D77" si="2">IFERROR(D9/AJ9*100,"")</f>
        <v>0.6180979733829538</v>
      </c>
      <c r="E49" s="55" t="str">
        <f t="shared" ref="E49:E77" si="3">IFERROR(E9/AK9*100,"")</f>
        <v/>
      </c>
      <c r="F49" s="55">
        <f t="shared" ref="F49:F77" si="4">IFERROR(F9/AL9*100,"")</f>
        <v>1.514471818981141</v>
      </c>
      <c r="G49" s="55">
        <f t="shared" ref="G49:G77" si="5">IFERROR(G9/AM9*100,"")</f>
        <v>1.8489601817020369</v>
      </c>
      <c r="H49" s="55">
        <f t="shared" ref="H49:H77" si="6">IFERROR(H9/AN9*100,"")</f>
        <v>1.1723712387935101</v>
      </c>
      <c r="I49" s="55" t="str">
        <f t="shared" ref="I49:I77" si="7">IFERROR(I9/AO9*100,"")</f>
        <v/>
      </c>
      <c r="J49" s="55">
        <f t="shared" ref="J49:J77" si="8">IFERROR(J9/AP9*100,"")</f>
        <v>0.90112912565141856</v>
      </c>
      <c r="K49" s="55">
        <f t="shared" ref="K49:K77" si="9">IFERROR(K9/AQ9*100,"")</f>
        <v>1.1249426949254153</v>
      </c>
      <c r="L49" s="55">
        <f t="shared" ref="L49:L77" si="10">IFERROR(L9/AR9*100,"")</f>
        <v>0.66525439476716097</v>
      </c>
      <c r="M49" s="55" t="str">
        <f t="shared" ref="M49:M77" si="11">IFERROR(M9/AS9*100,"")</f>
        <v/>
      </c>
      <c r="N49" s="55">
        <f t="shared" ref="N49:N77" si="12">IFERROR(N9/AT9*100,"")</f>
        <v>0.7276569446382648</v>
      </c>
      <c r="O49" s="55">
        <f t="shared" ref="O49:O77" si="13">IFERROR(O9/AU9*100,"")</f>
        <v>0.95608362756377185</v>
      </c>
      <c r="P49" s="55">
        <f t="shared" ref="P49:P77" si="14">IFERROR(P9/AV9*100,"")</f>
        <v>0.49691432235312971</v>
      </c>
      <c r="Q49" s="55" t="str">
        <f t="shared" ref="Q49:Q77" si="15">IFERROR(Q9/AW9*100,"")</f>
        <v/>
      </c>
      <c r="R49" s="55">
        <f t="shared" ref="R49:R77" si="16">IFERROR(R9/AX9*100,"")</f>
        <v>0.62926061877294182</v>
      </c>
      <c r="S49" s="55">
        <f t="shared" ref="S49:S77" si="17">IFERROR(S9/AY9*100,"")</f>
        <v>0.81737716763005774</v>
      </c>
      <c r="T49" s="55">
        <f t="shared" ref="T49:T77" si="18">IFERROR(T9/AZ9*100,"")</f>
        <v>0.43744531933508313</v>
      </c>
      <c r="U49" s="55" t="str">
        <f t="shared" ref="U49:U77" si="19">IFERROR(U9/BA9*100,"")</f>
        <v/>
      </c>
      <c r="V49" s="55">
        <f t="shared" ref="V49:V77" si="20">IFERROR(V9/BB9*100,"")</f>
        <v>0.26946107784431139</v>
      </c>
      <c r="W49" s="55">
        <f t="shared" ref="W49:W77" si="21">IFERROR(W9/BC9*100,"")</f>
        <v>0.3432282003710575</v>
      </c>
      <c r="X49" s="55">
        <f t="shared" ref="X49:X77" si="22">IFERROR(X9/BD9*100,"")</f>
        <v>0.19670631290027449</v>
      </c>
      <c r="Y49" s="59"/>
      <c r="Z49" s="47">
        <v>0</v>
      </c>
      <c r="AA49" s="47">
        <v>0</v>
      </c>
      <c r="AB49" s="47">
        <v>0</v>
      </c>
    </row>
    <row r="50" spans="1:28" x14ac:dyDescent="0.25">
      <c r="A50" s="58"/>
      <c r="B50" s="42" t="str">
        <f t="shared" si="0"/>
        <v/>
      </c>
      <c r="C50" s="42" t="str">
        <f t="shared" si="1"/>
        <v/>
      </c>
      <c r="D50" s="42" t="str">
        <f t="shared" si="2"/>
        <v/>
      </c>
      <c r="E50" s="42" t="str">
        <f t="shared" si="3"/>
        <v/>
      </c>
      <c r="F50" s="42" t="str">
        <f t="shared" si="4"/>
        <v/>
      </c>
      <c r="G50" s="42" t="str">
        <f t="shared" si="5"/>
        <v/>
      </c>
      <c r="H50" s="42" t="str">
        <f t="shared" si="6"/>
        <v/>
      </c>
      <c r="I50" s="42" t="str">
        <f t="shared" si="7"/>
        <v/>
      </c>
      <c r="J50" s="42" t="str">
        <f t="shared" si="8"/>
        <v/>
      </c>
      <c r="K50" s="42" t="str">
        <f t="shared" si="9"/>
        <v/>
      </c>
      <c r="L50" s="42" t="str">
        <f t="shared" si="10"/>
        <v/>
      </c>
      <c r="M50" s="42" t="str">
        <f t="shared" si="11"/>
        <v/>
      </c>
      <c r="N50" s="42" t="str">
        <f t="shared" si="12"/>
        <v/>
      </c>
      <c r="O50" s="42" t="str">
        <f t="shared" si="13"/>
        <v/>
      </c>
      <c r="P50" s="42" t="str">
        <f t="shared" si="14"/>
        <v/>
      </c>
      <c r="Q50" s="42" t="str">
        <f t="shared" si="15"/>
        <v/>
      </c>
      <c r="R50" s="42" t="str">
        <f t="shared" si="16"/>
        <v/>
      </c>
      <c r="S50" s="42" t="str">
        <f t="shared" si="17"/>
        <v/>
      </c>
      <c r="T50" s="42" t="str">
        <f t="shared" si="18"/>
        <v/>
      </c>
      <c r="U50" s="42" t="str">
        <f t="shared" si="19"/>
        <v/>
      </c>
      <c r="V50" s="42" t="str">
        <f t="shared" si="20"/>
        <v/>
      </c>
      <c r="W50" s="42" t="str">
        <f t="shared" si="21"/>
        <v/>
      </c>
      <c r="X50" s="42" t="str">
        <f t="shared" si="22"/>
        <v/>
      </c>
      <c r="Y50" s="50"/>
      <c r="Z50" s="41">
        <v>0</v>
      </c>
      <c r="AA50" s="41">
        <v>0</v>
      </c>
      <c r="AB50" s="41">
        <v>0</v>
      </c>
    </row>
    <row r="51" spans="1:28" x14ac:dyDescent="0.25">
      <c r="A51" s="1" t="s">
        <v>39</v>
      </c>
      <c r="B51" s="42">
        <f t="shared" si="0"/>
        <v>0.94288953870024472</v>
      </c>
      <c r="C51" s="42">
        <f t="shared" si="1"/>
        <v>1.0718862868460912</v>
      </c>
      <c r="D51" s="42">
        <f t="shared" si="2"/>
        <v>0.80743821874235377</v>
      </c>
      <c r="E51" s="42" t="str">
        <f t="shared" si="3"/>
        <v/>
      </c>
      <c r="F51" s="42">
        <f t="shared" si="4"/>
        <v>1.3431656570977086</v>
      </c>
      <c r="G51" s="42">
        <f t="shared" si="5"/>
        <v>1.2295081967213115</v>
      </c>
      <c r="H51" s="42">
        <f t="shared" si="6"/>
        <v>1.4634146341463417</v>
      </c>
      <c r="I51" s="42" t="str">
        <f t="shared" si="7"/>
        <v/>
      </c>
      <c r="J51" s="42">
        <f t="shared" si="8"/>
        <v>1.3557483731019524</v>
      </c>
      <c r="K51" s="42">
        <f t="shared" si="9"/>
        <v>1.381509032943677</v>
      </c>
      <c r="L51" s="42">
        <f t="shared" si="10"/>
        <v>1.3289036544850499</v>
      </c>
      <c r="M51" s="42" t="str">
        <f t="shared" si="11"/>
        <v/>
      </c>
      <c r="N51" s="42">
        <f t="shared" si="12"/>
        <v>0.62073246430788331</v>
      </c>
      <c r="O51" s="42">
        <f t="shared" si="13"/>
        <v>0.85679314565483466</v>
      </c>
      <c r="P51" s="42">
        <f t="shared" si="14"/>
        <v>0.37783375314861462</v>
      </c>
      <c r="Q51" s="42" t="str">
        <f t="shared" si="15"/>
        <v/>
      </c>
      <c r="R51" s="42">
        <f t="shared" si="16"/>
        <v>0.9205591544493692</v>
      </c>
      <c r="S51" s="42">
        <f t="shared" si="17"/>
        <v>1.2361743656473649</v>
      </c>
      <c r="T51" s="42">
        <f t="shared" si="18"/>
        <v>0.57306590257879653</v>
      </c>
      <c r="U51" s="42" t="str">
        <f t="shared" si="19"/>
        <v/>
      </c>
      <c r="V51" s="42">
        <f t="shared" si="20"/>
        <v>0.3232062055591467</v>
      </c>
      <c r="W51" s="42">
        <f t="shared" si="21"/>
        <v>0.57655349135169764</v>
      </c>
      <c r="X51" s="42">
        <f t="shared" si="22"/>
        <v>6.5231572080887146E-2</v>
      </c>
      <c r="Y51" s="61"/>
      <c r="Z51" s="41">
        <v>0</v>
      </c>
      <c r="AA51" s="41">
        <v>0</v>
      </c>
      <c r="AB51" s="41">
        <v>0</v>
      </c>
    </row>
    <row r="52" spans="1:28" x14ac:dyDescent="0.25">
      <c r="A52" s="1" t="s">
        <v>40</v>
      </c>
      <c r="B52" s="42">
        <f t="shared" si="0"/>
        <v>0.72373346643374092</v>
      </c>
      <c r="C52" s="42">
        <f t="shared" si="1"/>
        <v>0.89363768819815448</v>
      </c>
      <c r="D52" s="42">
        <f t="shared" si="2"/>
        <v>0.54414784394250515</v>
      </c>
      <c r="E52" s="42" t="str">
        <f t="shared" si="3"/>
        <v/>
      </c>
      <c r="F52" s="42">
        <f t="shared" si="4"/>
        <v>1.1187214611872145</v>
      </c>
      <c r="G52" s="42">
        <f t="shared" si="5"/>
        <v>1.4253897550111359</v>
      </c>
      <c r="H52" s="42">
        <f t="shared" si="6"/>
        <v>0.79625292740046849</v>
      </c>
      <c r="I52" s="42" t="str">
        <f t="shared" si="7"/>
        <v/>
      </c>
      <c r="J52" s="42">
        <f t="shared" si="8"/>
        <v>1.2275517162991589</v>
      </c>
      <c r="K52" s="42">
        <f t="shared" si="9"/>
        <v>1.4429383471797115</v>
      </c>
      <c r="L52" s="42">
        <f t="shared" si="10"/>
        <v>0.99431818181818177</v>
      </c>
      <c r="M52" s="42" t="str">
        <f t="shared" si="11"/>
        <v/>
      </c>
      <c r="N52" s="42">
        <f t="shared" si="12"/>
        <v>0.5475360876057741</v>
      </c>
      <c r="O52" s="42">
        <f t="shared" si="13"/>
        <v>0.58195926285160038</v>
      </c>
      <c r="P52" s="42">
        <f t="shared" si="14"/>
        <v>0.5112474437627812</v>
      </c>
      <c r="Q52" s="42" t="str">
        <f t="shared" si="15"/>
        <v/>
      </c>
      <c r="R52" s="42">
        <f t="shared" si="16"/>
        <v>0.48668766103635841</v>
      </c>
      <c r="S52" s="42">
        <f t="shared" si="17"/>
        <v>0.72585147962032381</v>
      </c>
      <c r="T52" s="42">
        <f t="shared" si="18"/>
        <v>0.23501762632197415</v>
      </c>
      <c r="U52" s="42" t="str">
        <f t="shared" si="19"/>
        <v/>
      </c>
      <c r="V52" s="42">
        <f t="shared" si="20"/>
        <v>8.2941664362731538E-2</v>
      </c>
      <c r="W52" s="42">
        <f t="shared" si="21"/>
        <v>0.10804970286331712</v>
      </c>
      <c r="X52" s="42">
        <f t="shared" si="22"/>
        <v>5.6625141562853913E-2</v>
      </c>
      <c r="Y52" s="61"/>
      <c r="Z52" s="41">
        <v>0</v>
      </c>
      <c r="AA52" s="41">
        <v>0</v>
      </c>
      <c r="AB52" s="41">
        <v>0</v>
      </c>
    </row>
    <row r="53" spans="1:28" x14ac:dyDescent="0.25">
      <c r="A53" s="1" t="s">
        <v>41</v>
      </c>
      <c r="B53" s="42">
        <f t="shared" si="0"/>
        <v>1.4969367703155705</v>
      </c>
      <c r="C53" s="42">
        <f t="shared" si="1"/>
        <v>1.8711018711018712</v>
      </c>
      <c r="D53" s="42">
        <f t="shared" si="2"/>
        <v>1.122165664044424</v>
      </c>
      <c r="E53" s="42" t="str">
        <f t="shared" si="3"/>
        <v/>
      </c>
      <c r="F53" s="42">
        <f t="shared" si="4"/>
        <v>2.342387241465238</v>
      </c>
      <c r="G53" s="42">
        <f t="shared" si="5"/>
        <v>2.8668610301263362</v>
      </c>
      <c r="H53" s="42">
        <f t="shared" si="6"/>
        <v>1.7902813299232736</v>
      </c>
      <c r="I53" s="42" t="str">
        <f t="shared" si="7"/>
        <v/>
      </c>
      <c r="J53" s="42">
        <f t="shared" si="8"/>
        <v>1.6380655226209049</v>
      </c>
      <c r="K53" s="42">
        <f t="shared" si="9"/>
        <v>1.9959058341862845</v>
      </c>
      <c r="L53" s="42">
        <f t="shared" si="10"/>
        <v>1.2684989429175475</v>
      </c>
      <c r="M53" s="42" t="str">
        <f t="shared" si="11"/>
        <v/>
      </c>
      <c r="N53" s="42">
        <f t="shared" si="12"/>
        <v>1.3366750208855471</v>
      </c>
      <c r="O53" s="42">
        <f t="shared" si="13"/>
        <v>1.7113519680547633</v>
      </c>
      <c r="P53" s="42">
        <f t="shared" si="14"/>
        <v>0.97932535364526652</v>
      </c>
      <c r="Q53" s="42" t="str">
        <f t="shared" si="15"/>
        <v/>
      </c>
      <c r="R53" s="42">
        <f t="shared" si="16"/>
        <v>1.4652014652014651</v>
      </c>
      <c r="S53" s="42">
        <f t="shared" si="17"/>
        <v>1.6642547033285093</v>
      </c>
      <c r="T53" s="42">
        <f t="shared" si="18"/>
        <v>1.2611275964391691</v>
      </c>
      <c r="U53" s="42" t="str">
        <f t="shared" si="19"/>
        <v/>
      </c>
      <c r="V53" s="42">
        <f t="shared" si="20"/>
        <v>0.4934790271413465</v>
      </c>
      <c r="W53" s="42">
        <f t="shared" si="21"/>
        <v>0.79307858687815425</v>
      </c>
      <c r="X53" s="42">
        <f t="shared" si="22"/>
        <v>0.20689655172413793</v>
      </c>
      <c r="Y53" s="61"/>
      <c r="Z53" s="41">
        <v>0</v>
      </c>
      <c r="AA53" s="41">
        <v>0</v>
      </c>
      <c r="AB53" s="41">
        <v>0</v>
      </c>
    </row>
    <row r="54" spans="1:28" x14ac:dyDescent="0.25">
      <c r="A54" s="1" t="s">
        <v>42</v>
      </c>
      <c r="B54" s="42">
        <f t="shared" si="0"/>
        <v>2.2198570776949977</v>
      </c>
      <c r="C54" s="42">
        <f t="shared" si="1"/>
        <v>2.6413414453182966</v>
      </c>
      <c r="D54" s="42">
        <f t="shared" si="2"/>
        <v>1.7770849571317224</v>
      </c>
      <c r="E54" s="42" t="str">
        <f t="shared" si="3"/>
        <v/>
      </c>
      <c r="F54" s="42">
        <f t="shared" si="4"/>
        <v>3.8777522182057185</v>
      </c>
      <c r="G54" s="42">
        <f t="shared" si="5"/>
        <v>4.1718555417185552</v>
      </c>
      <c r="H54" s="42">
        <f t="shared" si="6"/>
        <v>3.5490605427974948</v>
      </c>
      <c r="I54" s="42" t="str">
        <f t="shared" si="7"/>
        <v/>
      </c>
      <c r="J54" s="42">
        <f t="shared" si="8"/>
        <v>1.3445903689806129</v>
      </c>
      <c r="K54" s="42">
        <f t="shared" si="9"/>
        <v>1.6483516483516485</v>
      </c>
      <c r="L54" s="42">
        <f t="shared" si="10"/>
        <v>0.64908722109533468</v>
      </c>
      <c r="M54" s="42" t="str">
        <f t="shared" si="11"/>
        <v/>
      </c>
      <c r="N54" s="42">
        <f t="shared" si="12"/>
        <v>1.8743109151047408</v>
      </c>
      <c r="O54" s="42">
        <f t="shared" si="13"/>
        <v>2.382671480144404</v>
      </c>
      <c r="P54" s="42">
        <f t="shared" si="14"/>
        <v>1.347305389221557</v>
      </c>
      <c r="Q54" s="42" t="str">
        <f t="shared" si="15"/>
        <v/>
      </c>
      <c r="R54" s="42">
        <f t="shared" si="16"/>
        <v>2.0155748969308291</v>
      </c>
      <c r="S54" s="42">
        <f t="shared" si="17"/>
        <v>2.6032315978456015</v>
      </c>
      <c r="T54" s="42">
        <f t="shared" si="18"/>
        <v>1.4031805425631432</v>
      </c>
      <c r="U54" s="42" t="str">
        <f t="shared" si="19"/>
        <v/>
      </c>
      <c r="V54" s="42">
        <f t="shared" si="20"/>
        <v>1.7919362867098059</v>
      </c>
      <c r="W54" s="42">
        <f t="shared" si="21"/>
        <v>2.2088353413654618</v>
      </c>
      <c r="X54" s="42">
        <f t="shared" si="22"/>
        <v>1.3820335636722607</v>
      </c>
      <c r="Y54" s="61"/>
      <c r="Z54" s="41">
        <v>0</v>
      </c>
      <c r="AA54" s="41">
        <v>0</v>
      </c>
      <c r="AB54" s="41">
        <v>0</v>
      </c>
    </row>
    <row r="55" spans="1:28" x14ac:dyDescent="0.25">
      <c r="A55" s="1" t="s">
        <v>43</v>
      </c>
      <c r="B55" s="42">
        <f t="shared" si="0"/>
        <v>0.22988505747126436</v>
      </c>
      <c r="C55" s="42">
        <f t="shared" si="1"/>
        <v>0.31826861871419476</v>
      </c>
      <c r="D55" s="42">
        <f t="shared" si="2"/>
        <v>0.13568521031207598</v>
      </c>
      <c r="E55" s="42" t="str">
        <f t="shared" si="3"/>
        <v/>
      </c>
      <c r="F55" s="42">
        <f t="shared" si="4"/>
        <v>0.15151515151515152</v>
      </c>
      <c r="G55" s="42">
        <f t="shared" si="5"/>
        <v>0.2932551319648094</v>
      </c>
      <c r="H55" s="42">
        <f t="shared" si="6"/>
        <v>0</v>
      </c>
      <c r="I55" s="42" t="str">
        <f t="shared" si="7"/>
        <v/>
      </c>
      <c r="J55" s="42">
        <f t="shared" si="8"/>
        <v>0.31796502384737679</v>
      </c>
      <c r="K55" s="42">
        <f t="shared" si="9"/>
        <v>0.60060060060060061</v>
      </c>
      <c r="L55" s="42">
        <f t="shared" si="10"/>
        <v>0</v>
      </c>
      <c r="M55" s="42" t="str">
        <f t="shared" si="11"/>
        <v/>
      </c>
      <c r="N55" s="42">
        <f t="shared" si="12"/>
        <v>0.1564945226917058</v>
      </c>
      <c r="O55" s="42">
        <f t="shared" si="13"/>
        <v>0.3115264797507788</v>
      </c>
      <c r="P55" s="42">
        <f t="shared" si="14"/>
        <v>0</v>
      </c>
      <c r="Q55" s="42" t="str">
        <f t="shared" si="15"/>
        <v/>
      </c>
      <c r="R55" s="42">
        <f t="shared" si="16"/>
        <v>0</v>
      </c>
      <c r="S55" s="42">
        <f t="shared" si="17"/>
        <v>0</v>
      </c>
      <c r="T55" s="42">
        <f t="shared" si="18"/>
        <v>0</v>
      </c>
      <c r="U55" s="42" t="str">
        <f t="shared" si="19"/>
        <v/>
      </c>
      <c r="V55" s="42">
        <f t="shared" si="20"/>
        <v>0.54644808743169404</v>
      </c>
      <c r="W55" s="42">
        <f t="shared" si="21"/>
        <v>0.3546099290780142</v>
      </c>
      <c r="X55" s="42">
        <f t="shared" si="22"/>
        <v>0.74906367041198507</v>
      </c>
      <c r="Y55" s="61"/>
      <c r="Z55" s="41">
        <v>0</v>
      </c>
      <c r="AA55" s="41">
        <v>0</v>
      </c>
      <c r="AB55" s="41">
        <v>0</v>
      </c>
    </row>
    <row r="56" spans="1:28" x14ac:dyDescent="0.25">
      <c r="A56" s="1" t="s">
        <v>44</v>
      </c>
      <c r="B56" s="42">
        <f t="shared" si="0"/>
        <v>0.31482181085505606</v>
      </c>
      <c r="C56" s="42">
        <f t="shared" si="1"/>
        <v>0.42089626145085413</v>
      </c>
      <c r="D56" s="42">
        <f t="shared" si="2"/>
        <v>0.20502306509482315</v>
      </c>
      <c r="E56" s="42" t="str">
        <f t="shared" si="3"/>
        <v/>
      </c>
      <c r="F56" s="42">
        <f t="shared" si="4"/>
        <v>0.49321824907521578</v>
      </c>
      <c r="G56" s="42">
        <f t="shared" si="5"/>
        <v>0.37082818294190362</v>
      </c>
      <c r="H56" s="42">
        <f t="shared" si="6"/>
        <v>0.61500615006150061</v>
      </c>
      <c r="I56" s="42" t="str">
        <f t="shared" si="7"/>
        <v/>
      </c>
      <c r="J56" s="42">
        <f t="shared" si="8"/>
        <v>0.62785388127853881</v>
      </c>
      <c r="K56" s="42">
        <f t="shared" si="9"/>
        <v>0.98792535675082327</v>
      </c>
      <c r="L56" s="42">
        <f t="shared" si="10"/>
        <v>0.23781212841854932</v>
      </c>
      <c r="M56" s="42" t="str">
        <f t="shared" si="11"/>
        <v/>
      </c>
      <c r="N56" s="42">
        <f t="shared" si="12"/>
        <v>0.18181818181818182</v>
      </c>
      <c r="O56" s="42">
        <f t="shared" si="13"/>
        <v>0.37128712871287128</v>
      </c>
      <c r="P56" s="42">
        <f t="shared" si="14"/>
        <v>0</v>
      </c>
      <c r="Q56" s="42" t="str">
        <f t="shared" si="15"/>
        <v/>
      </c>
      <c r="R56" s="42">
        <f t="shared" si="16"/>
        <v>0.21865889212827988</v>
      </c>
      <c r="S56" s="42">
        <f t="shared" si="17"/>
        <v>0.28129395218002812</v>
      </c>
      <c r="T56" s="42">
        <f t="shared" si="18"/>
        <v>0.15128593040847202</v>
      </c>
      <c r="U56" s="42" t="str">
        <f t="shared" si="19"/>
        <v/>
      </c>
      <c r="V56" s="42">
        <f t="shared" si="20"/>
        <v>0</v>
      </c>
      <c r="W56" s="42">
        <f t="shared" si="21"/>
        <v>0</v>
      </c>
      <c r="X56" s="42">
        <f t="shared" si="22"/>
        <v>0</v>
      </c>
      <c r="Y56" s="61"/>
      <c r="Z56" s="41">
        <v>0</v>
      </c>
      <c r="AA56" s="41">
        <v>0</v>
      </c>
      <c r="AB56" s="41">
        <v>0</v>
      </c>
    </row>
    <row r="57" spans="1:28" x14ac:dyDescent="0.25">
      <c r="A57" s="1" t="s">
        <v>45</v>
      </c>
      <c r="B57" s="42">
        <f t="shared" si="0"/>
        <v>0.38560411311053983</v>
      </c>
      <c r="C57" s="42">
        <f t="shared" si="1"/>
        <v>0.65616797900262469</v>
      </c>
      <c r="D57" s="42">
        <f t="shared" si="2"/>
        <v>0.12594458438287154</v>
      </c>
      <c r="E57" s="42" t="str">
        <f t="shared" si="3"/>
        <v/>
      </c>
      <c r="F57" s="42">
        <f t="shared" si="4"/>
        <v>0.68027210884353739</v>
      </c>
      <c r="G57" s="42">
        <f t="shared" si="5"/>
        <v>0.74626865671641784</v>
      </c>
      <c r="H57" s="42">
        <f t="shared" si="6"/>
        <v>0.625</v>
      </c>
      <c r="I57" s="42" t="str">
        <f t="shared" si="7"/>
        <v/>
      </c>
      <c r="J57" s="42">
        <f t="shared" si="8"/>
        <v>0.67796610169491522</v>
      </c>
      <c r="K57" s="42">
        <f t="shared" si="9"/>
        <v>1.1363636363636365</v>
      </c>
      <c r="L57" s="42">
        <f t="shared" si="10"/>
        <v>0</v>
      </c>
      <c r="M57" s="42" t="str">
        <f t="shared" si="11"/>
        <v/>
      </c>
      <c r="N57" s="42">
        <f t="shared" si="12"/>
        <v>0.31948881789137379</v>
      </c>
      <c r="O57" s="42">
        <f t="shared" si="13"/>
        <v>0.6578947368421052</v>
      </c>
      <c r="P57" s="42">
        <f t="shared" si="14"/>
        <v>0</v>
      </c>
      <c r="Q57" s="42" t="str">
        <f t="shared" si="15"/>
        <v/>
      </c>
      <c r="R57" s="42">
        <f t="shared" si="16"/>
        <v>0.32467532467532467</v>
      </c>
      <c r="S57" s="42">
        <f t="shared" si="17"/>
        <v>0.72992700729927007</v>
      </c>
      <c r="T57" s="42">
        <f t="shared" si="18"/>
        <v>0</v>
      </c>
      <c r="U57" s="42" t="str">
        <f t="shared" si="19"/>
        <v/>
      </c>
      <c r="V57" s="42">
        <f t="shared" si="20"/>
        <v>0</v>
      </c>
      <c r="W57" s="42">
        <f t="shared" si="21"/>
        <v>0</v>
      </c>
      <c r="X57" s="42">
        <f t="shared" si="22"/>
        <v>0</v>
      </c>
      <c r="Y57" s="61"/>
      <c r="Z57" s="41">
        <v>0</v>
      </c>
      <c r="AA57" s="41">
        <v>0</v>
      </c>
      <c r="AB57" s="41">
        <v>0</v>
      </c>
    </row>
    <row r="58" spans="1:28" x14ac:dyDescent="0.25">
      <c r="A58" s="1" t="s">
        <v>46</v>
      </c>
      <c r="B58" s="42">
        <f t="shared" si="0"/>
        <v>1.0962938722081321</v>
      </c>
      <c r="C58" s="42">
        <f t="shared" si="1"/>
        <v>1.4476252439817827</v>
      </c>
      <c r="D58" s="42">
        <f t="shared" si="2"/>
        <v>0.74074074074074081</v>
      </c>
      <c r="E58" s="42" t="str">
        <f t="shared" si="3"/>
        <v/>
      </c>
      <c r="F58" s="42">
        <f t="shared" si="4"/>
        <v>2.0933120454142276</v>
      </c>
      <c r="G58" s="42">
        <f t="shared" si="5"/>
        <v>2.6010544815465728</v>
      </c>
      <c r="H58" s="42">
        <f t="shared" si="6"/>
        <v>1.5759312320916905</v>
      </c>
      <c r="I58" s="42" t="str">
        <f t="shared" si="7"/>
        <v/>
      </c>
      <c r="J58" s="42">
        <f t="shared" si="8"/>
        <v>1.1982774761280659</v>
      </c>
      <c r="K58" s="42">
        <f t="shared" si="9"/>
        <v>1.600582029829029</v>
      </c>
      <c r="L58" s="42">
        <f t="shared" si="10"/>
        <v>0.77160493827160492</v>
      </c>
      <c r="M58" s="42" t="str">
        <f t="shared" si="11"/>
        <v/>
      </c>
      <c r="N58" s="42">
        <f t="shared" si="12"/>
        <v>0.82811553221571399</v>
      </c>
      <c r="O58" s="42">
        <f t="shared" si="13"/>
        <v>1.3205282112845138</v>
      </c>
      <c r="P58" s="42">
        <f t="shared" si="14"/>
        <v>0.32626427406199021</v>
      </c>
      <c r="Q58" s="42" t="str">
        <f t="shared" si="15"/>
        <v/>
      </c>
      <c r="R58" s="42">
        <f t="shared" si="16"/>
        <v>0.92111478507321687</v>
      </c>
      <c r="S58" s="42">
        <f t="shared" si="17"/>
        <v>1.0362694300518136</v>
      </c>
      <c r="T58" s="42">
        <f t="shared" si="18"/>
        <v>0.80530554239696817</v>
      </c>
      <c r="U58" s="42" t="str">
        <f t="shared" si="19"/>
        <v/>
      </c>
      <c r="V58" s="42">
        <f t="shared" si="20"/>
        <v>0.14468290330359296</v>
      </c>
      <c r="W58" s="42">
        <f t="shared" si="21"/>
        <v>0.2461841457410143</v>
      </c>
      <c r="X58" s="42">
        <f t="shared" si="22"/>
        <v>4.725897920604915E-2</v>
      </c>
      <c r="Y58" s="61"/>
      <c r="Z58" s="41">
        <v>0</v>
      </c>
      <c r="AA58" s="41">
        <v>0</v>
      </c>
      <c r="AB58" s="41">
        <v>0</v>
      </c>
    </row>
    <row r="59" spans="1:28" x14ac:dyDescent="0.25">
      <c r="A59" s="1" t="s">
        <v>47</v>
      </c>
      <c r="B59" s="42">
        <f t="shared" si="0"/>
        <v>0.68454078722190537</v>
      </c>
      <c r="C59" s="42">
        <f t="shared" si="1"/>
        <v>0.79863091842555622</v>
      </c>
      <c r="D59" s="42">
        <f t="shared" si="2"/>
        <v>0.5704506560182544</v>
      </c>
      <c r="E59" s="42" t="str">
        <f t="shared" si="3"/>
        <v/>
      </c>
      <c r="F59" s="42">
        <f t="shared" si="4"/>
        <v>1.837270341207349</v>
      </c>
      <c r="G59" s="42">
        <f t="shared" si="5"/>
        <v>1.8072289156626504</v>
      </c>
      <c r="H59" s="42">
        <f t="shared" si="6"/>
        <v>1.8683274021352312</v>
      </c>
      <c r="I59" s="42" t="str">
        <f t="shared" si="7"/>
        <v/>
      </c>
      <c r="J59" s="42">
        <f t="shared" si="8"/>
        <v>0.44682752457551383</v>
      </c>
      <c r="K59" s="42">
        <f t="shared" si="9"/>
        <v>0.43365134431916735</v>
      </c>
      <c r="L59" s="42">
        <f t="shared" si="10"/>
        <v>0.46082949308755761</v>
      </c>
      <c r="M59" s="42" t="str">
        <f t="shared" si="11"/>
        <v/>
      </c>
      <c r="N59" s="42">
        <f t="shared" si="12"/>
        <v>0.5714285714285714</v>
      </c>
      <c r="O59" s="42">
        <f t="shared" si="13"/>
        <v>0.75542965061378664</v>
      </c>
      <c r="P59" s="42">
        <f t="shared" si="14"/>
        <v>0.38424591738712777</v>
      </c>
      <c r="Q59" s="42" t="str">
        <f t="shared" si="15"/>
        <v/>
      </c>
      <c r="R59" s="42">
        <f t="shared" si="16"/>
        <v>0.36119711042311659</v>
      </c>
      <c r="S59" s="42">
        <f t="shared" si="17"/>
        <v>0.7337526205450734</v>
      </c>
      <c r="T59" s="42">
        <f t="shared" si="18"/>
        <v>0</v>
      </c>
      <c r="U59" s="42" t="str">
        <f t="shared" si="19"/>
        <v/>
      </c>
      <c r="V59" s="42">
        <f t="shared" si="20"/>
        <v>5.2687038988408846E-2</v>
      </c>
      <c r="W59" s="42">
        <f t="shared" si="21"/>
        <v>0.10964912280701754</v>
      </c>
      <c r="X59" s="42">
        <f t="shared" si="22"/>
        <v>0</v>
      </c>
      <c r="Y59" s="61"/>
      <c r="Z59" s="41">
        <v>0</v>
      </c>
      <c r="AA59" s="41">
        <v>0</v>
      </c>
      <c r="AB59" s="41">
        <v>0</v>
      </c>
    </row>
    <row r="60" spans="1:28" x14ac:dyDescent="0.25">
      <c r="A60" s="1" t="s">
        <v>48</v>
      </c>
      <c r="B60" s="42">
        <f t="shared" si="0"/>
        <v>0.60903554222343426</v>
      </c>
      <c r="C60" s="42">
        <f t="shared" si="1"/>
        <v>0.7396716579469601</v>
      </c>
      <c r="D60" s="42">
        <f t="shared" si="2"/>
        <v>0.47636496885305973</v>
      </c>
      <c r="E60" s="42" t="str">
        <f t="shared" si="3"/>
        <v/>
      </c>
      <c r="F60" s="42">
        <f t="shared" si="4"/>
        <v>1.0616578195181707</v>
      </c>
      <c r="G60" s="42">
        <f t="shared" si="5"/>
        <v>1.3720742534301855</v>
      </c>
      <c r="H60" s="42">
        <f t="shared" si="6"/>
        <v>0.74380165289256195</v>
      </c>
      <c r="I60" s="42" t="str">
        <f t="shared" si="7"/>
        <v/>
      </c>
      <c r="J60" s="42">
        <f t="shared" si="8"/>
        <v>0.73081607795371495</v>
      </c>
      <c r="K60" s="42">
        <f t="shared" si="9"/>
        <v>0.70810385523210073</v>
      </c>
      <c r="L60" s="42">
        <f t="shared" si="10"/>
        <v>0.75503355704697994</v>
      </c>
      <c r="M60" s="42" t="str">
        <f t="shared" si="11"/>
        <v/>
      </c>
      <c r="N60" s="42">
        <f t="shared" si="12"/>
        <v>0.56980056980056981</v>
      </c>
      <c r="O60" s="42">
        <f t="shared" si="13"/>
        <v>0.95969289827255266</v>
      </c>
      <c r="P60" s="42">
        <f t="shared" si="14"/>
        <v>0.18796992481203006</v>
      </c>
      <c r="Q60" s="42" t="str">
        <f t="shared" si="15"/>
        <v/>
      </c>
      <c r="R60" s="42">
        <f t="shared" si="16"/>
        <v>0.29296875</v>
      </c>
      <c r="S60" s="42">
        <f t="shared" si="17"/>
        <v>0.3948667324777887</v>
      </c>
      <c r="T60" s="42">
        <f t="shared" si="18"/>
        <v>0.19323671497584541</v>
      </c>
      <c r="U60" s="42" t="str">
        <f t="shared" si="19"/>
        <v/>
      </c>
      <c r="V60" s="42">
        <f t="shared" si="20"/>
        <v>0.26136957658128596</v>
      </c>
      <c r="W60" s="42">
        <f t="shared" si="21"/>
        <v>0.10319917440660474</v>
      </c>
      <c r="X60" s="42">
        <f t="shared" si="22"/>
        <v>0.42372881355932202</v>
      </c>
      <c r="Y60" s="61"/>
      <c r="Z60" s="41">
        <v>0</v>
      </c>
      <c r="AA60" s="41">
        <v>0</v>
      </c>
      <c r="AB60" s="41">
        <v>0</v>
      </c>
    </row>
    <row r="61" spans="1:28" x14ac:dyDescent="0.25">
      <c r="A61" s="1" t="s">
        <v>49</v>
      </c>
      <c r="B61" s="42">
        <f t="shared" si="0"/>
        <v>0.36196911196911197</v>
      </c>
      <c r="C61" s="42">
        <f t="shared" si="1"/>
        <v>0.58309037900874638</v>
      </c>
      <c r="D61" s="42">
        <f t="shared" si="2"/>
        <v>0.14381591562799617</v>
      </c>
      <c r="E61" s="42" t="str">
        <f t="shared" si="3"/>
        <v/>
      </c>
      <c r="F61" s="42">
        <f t="shared" si="4"/>
        <v>0.73068893528183709</v>
      </c>
      <c r="G61" s="42">
        <f t="shared" si="5"/>
        <v>1.2903225806451613</v>
      </c>
      <c r="H61" s="42">
        <f t="shared" si="6"/>
        <v>0.20283975659229209</v>
      </c>
      <c r="I61" s="42" t="str">
        <f t="shared" si="7"/>
        <v/>
      </c>
      <c r="J61" s="42">
        <f t="shared" si="8"/>
        <v>0.10989010989010989</v>
      </c>
      <c r="K61" s="42">
        <f t="shared" si="9"/>
        <v>0.21459227467811159</v>
      </c>
      <c r="L61" s="42">
        <f t="shared" si="10"/>
        <v>0</v>
      </c>
      <c r="M61" s="42" t="str">
        <f t="shared" si="11"/>
        <v/>
      </c>
      <c r="N61" s="42">
        <f t="shared" si="12"/>
        <v>0.49566294919454773</v>
      </c>
      <c r="O61" s="42">
        <f t="shared" si="13"/>
        <v>0.75949367088607589</v>
      </c>
      <c r="P61" s="42">
        <f t="shared" si="14"/>
        <v>0.24271844660194172</v>
      </c>
      <c r="Q61" s="42" t="str">
        <f t="shared" si="15"/>
        <v/>
      </c>
      <c r="R61" s="42">
        <f t="shared" si="16"/>
        <v>0.14265335235378032</v>
      </c>
      <c r="S61" s="42">
        <f t="shared" si="17"/>
        <v>0.28901734104046239</v>
      </c>
      <c r="T61" s="42">
        <f t="shared" si="18"/>
        <v>0</v>
      </c>
      <c r="U61" s="42" t="str">
        <f t="shared" si="19"/>
        <v/>
      </c>
      <c r="V61" s="42">
        <f t="shared" si="20"/>
        <v>0.26041666666666663</v>
      </c>
      <c r="W61" s="42">
        <f t="shared" si="21"/>
        <v>0.2590673575129534</v>
      </c>
      <c r="X61" s="42">
        <f t="shared" si="22"/>
        <v>0.26178010471204188</v>
      </c>
      <c r="Y61" s="61"/>
      <c r="Z61" s="41">
        <v>0</v>
      </c>
      <c r="AA61" s="41">
        <v>0</v>
      </c>
      <c r="AB61" s="41">
        <v>0</v>
      </c>
    </row>
    <row r="62" spans="1:28" x14ac:dyDescent="0.25">
      <c r="A62" s="48" t="s">
        <v>50</v>
      </c>
      <c r="B62" s="42">
        <f t="shared" si="0"/>
        <v>0.82045672090797217</v>
      </c>
      <c r="C62" s="42">
        <f t="shared" si="1"/>
        <v>1.1372867587327375</v>
      </c>
      <c r="D62" s="42">
        <f t="shared" si="2"/>
        <v>0.49723756906077343</v>
      </c>
      <c r="E62" s="42" t="str">
        <f t="shared" si="3"/>
        <v/>
      </c>
      <c r="F62" s="42">
        <f t="shared" si="4"/>
        <v>1.8931426167437946</v>
      </c>
      <c r="G62" s="42">
        <f t="shared" si="5"/>
        <v>2.5608732157850547</v>
      </c>
      <c r="H62" s="42">
        <f t="shared" si="6"/>
        <v>1.2225969645868466</v>
      </c>
      <c r="I62" s="42" t="str">
        <f t="shared" si="7"/>
        <v/>
      </c>
      <c r="J62" s="42">
        <f t="shared" si="8"/>
        <v>0.86068855084067242</v>
      </c>
      <c r="K62" s="42">
        <f t="shared" si="9"/>
        <v>1.0869565217391304</v>
      </c>
      <c r="L62" s="42">
        <f t="shared" si="10"/>
        <v>0.6198347107438017</v>
      </c>
      <c r="M62" s="42" t="str">
        <f t="shared" si="11"/>
        <v/>
      </c>
      <c r="N62" s="42">
        <f t="shared" si="12"/>
        <v>0.39982230119946688</v>
      </c>
      <c r="O62" s="42">
        <f t="shared" si="13"/>
        <v>0.65963060686015829</v>
      </c>
      <c r="P62" s="42">
        <f t="shared" si="14"/>
        <v>0.13464991023339318</v>
      </c>
      <c r="Q62" s="42" t="str">
        <f t="shared" si="15"/>
        <v/>
      </c>
      <c r="R62" s="42">
        <f t="shared" si="16"/>
        <v>0.57157703299558327</v>
      </c>
      <c r="S62" s="42">
        <f t="shared" si="17"/>
        <v>0.96251266464032426</v>
      </c>
      <c r="T62" s="42">
        <f t="shared" si="18"/>
        <v>0.16</v>
      </c>
      <c r="U62" s="42" t="str">
        <f t="shared" si="19"/>
        <v/>
      </c>
      <c r="V62" s="42">
        <f t="shared" si="20"/>
        <v>0.18421052631578946</v>
      </c>
      <c r="W62" s="42">
        <f t="shared" si="21"/>
        <v>0.16163793103448276</v>
      </c>
      <c r="X62" s="42">
        <f t="shared" si="22"/>
        <v>0.20576131687242799</v>
      </c>
      <c r="Y62" s="61"/>
      <c r="Z62" s="41">
        <v>0</v>
      </c>
      <c r="AA62" s="41">
        <v>0</v>
      </c>
      <c r="AB62" s="41">
        <v>0</v>
      </c>
    </row>
    <row r="63" spans="1:28" x14ac:dyDescent="0.25">
      <c r="A63" s="1" t="s">
        <v>51</v>
      </c>
      <c r="B63" s="42">
        <f t="shared" si="0"/>
        <v>0.59523809523809523</v>
      </c>
      <c r="C63" s="42">
        <f t="shared" si="1"/>
        <v>0.76069730586370843</v>
      </c>
      <c r="D63" s="42">
        <f t="shared" si="2"/>
        <v>0.42469781117281935</v>
      </c>
      <c r="E63" s="42" t="str">
        <f t="shared" si="3"/>
        <v/>
      </c>
      <c r="F63" s="42">
        <f t="shared" si="4"/>
        <v>1.0271460014673515</v>
      </c>
      <c r="G63" s="42">
        <f t="shared" si="5"/>
        <v>1.2875536480686696</v>
      </c>
      <c r="H63" s="42">
        <f t="shared" si="6"/>
        <v>0.75301204819277112</v>
      </c>
      <c r="I63" s="42" t="str">
        <f t="shared" si="7"/>
        <v/>
      </c>
      <c r="J63" s="42">
        <f t="shared" si="8"/>
        <v>0.42918454935622319</v>
      </c>
      <c r="K63" s="42">
        <f t="shared" si="9"/>
        <v>0.73099415204678353</v>
      </c>
      <c r="L63" s="42">
        <f t="shared" si="10"/>
        <v>0.14005602240896359</v>
      </c>
      <c r="M63" s="42" t="str">
        <f t="shared" si="11"/>
        <v/>
      </c>
      <c r="N63" s="42">
        <f t="shared" si="12"/>
        <v>1.1814345991561181</v>
      </c>
      <c r="O63" s="42">
        <f t="shared" si="13"/>
        <v>1.3605442176870748</v>
      </c>
      <c r="P63" s="42">
        <f t="shared" si="14"/>
        <v>1.0050251256281406</v>
      </c>
      <c r="Q63" s="42" t="str">
        <f t="shared" si="15"/>
        <v/>
      </c>
      <c r="R63" s="42">
        <f t="shared" si="16"/>
        <v>0.17331022530329288</v>
      </c>
      <c r="S63" s="42">
        <f t="shared" si="17"/>
        <v>0.16233766233766234</v>
      </c>
      <c r="T63" s="42">
        <f t="shared" si="18"/>
        <v>0.18587360594795538</v>
      </c>
      <c r="U63" s="42" t="str">
        <f t="shared" si="19"/>
        <v/>
      </c>
      <c r="V63" s="42">
        <f t="shared" si="20"/>
        <v>9.1491308325709064E-2</v>
      </c>
      <c r="W63" s="42">
        <f t="shared" si="21"/>
        <v>0.17857142857142858</v>
      </c>
      <c r="X63" s="42">
        <f t="shared" si="22"/>
        <v>0</v>
      </c>
      <c r="Y63" s="61"/>
      <c r="Z63" s="41">
        <v>0</v>
      </c>
      <c r="AA63" s="41">
        <v>0</v>
      </c>
      <c r="AB63" s="41">
        <v>0</v>
      </c>
    </row>
    <row r="64" spans="1:28" x14ac:dyDescent="0.25">
      <c r="A64" s="1" t="s">
        <v>52</v>
      </c>
      <c r="B64" s="42">
        <f t="shared" si="0"/>
        <v>0.80539188673646733</v>
      </c>
      <c r="C64" s="42">
        <f t="shared" si="1"/>
        <v>1.0046044370029301</v>
      </c>
      <c r="D64" s="42">
        <f t="shared" si="2"/>
        <v>0.60106474325948822</v>
      </c>
      <c r="E64" s="42" t="str">
        <f t="shared" si="3"/>
        <v/>
      </c>
      <c r="F64" s="42">
        <f t="shared" si="4"/>
        <v>1.6264942190868117</v>
      </c>
      <c r="G64" s="42">
        <f t="shared" si="5"/>
        <v>2.2108172127911567</v>
      </c>
      <c r="H64" s="42">
        <f t="shared" si="6"/>
        <v>1.0505836575875487</v>
      </c>
      <c r="I64" s="42" t="str">
        <f t="shared" si="7"/>
        <v/>
      </c>
      <c r="J64" s="42">
        <f t="shared" si="8"/>
        <v>0.81624905087319655</v>
      </c>
      <c r="K64" s="42">
        <f t="shared" si="9"/>
        <v>0.96834264432029793</v>
      </c>
      <c r="L64" s="42">
        <f t="shared" si="10"/>
        <v>0.65814943863724351</v>
      </c>
      <c r="M64" s="42" t="str">
        <f t="shared" si="11"/>
        <v/>
      </c>
      <c r="N64" s="42">
        <f t="shared" si="12"/>
        <v>0.96134981361585248</v>
      </c>
      <c r="O64" s="42">
        <f t="shared" si="13"/>
        <v>1.0711553175210407</v>
      </c>
      <c r="P64" s="42">
        <f t="shared" si="14"/>
        <v>0.84575110753121219</v>
      </c>
      <c r="Q64" s="42" t="str">
        <f t="shared" si="15"/>
        <v/>
      </c>
      <c r="R64" s="42">
        <f t="shared" si="16"/>
        <v>0.34196384953590619</v>
      </c>
      <c r="S64" s="42">
        <f t="shared" si="17"/>
        <v>0.43082814743896602</v>
      </c>
      <c r="T64" s="42">
        <f t="shared" si="18"/>
        <v>0.24937655860349126</v>
      </c>
      <c r="U64" s="42" t="str">
        <f t="shared" si="19"/>
        <v/>
      </c>
      <c r="V64" s="42">
        <f t="shared" si="20"/>
        <v>2.5380710659898477E-2</v>
      </c>
      <c r="W64" s="42">
        <f t="shared" si="21"/>
        <v>5.0352467270896276E-2</v>
      </c>
      <c r="X64" s="42">
        <f t="shared" si="22"/>
        <v>0</v>
      </c>
      <c r="Y64" s="61"/>
      <c r="Z64" s="41">
        <v>0</v>
      </c>
      <c r="AA64" s="41">
        <v>0</v>
      </c>
      <c r="AB64" s="41">
        <v>0</v>
      </c>
    </row>
    <row r="65" spans="1:28" x14ac:dyDescent="0.25">
      <c r="A65" s="1" t="s">
        <v>53</v>
      </c>
      <c r="B65" s="42">
        <f t="shared" si="0"/>
        <v>0.95238095238095244</v>
      </c>
      <c r="C65" s="42">
        <f t="shared" si="1"/>
        <v>1.2321340561853129</v>
      </c>
      <c r="D65" s="42">
        <f t="shared" si="2"/>
        <v>0.69092584062643947</v>
      </c>
      <c r="E65" s="42" t="str">
        <f t="shared" si="3"/>
        <v/>
      </c>
      <c r="F65" s="42">
        <f t="shared" si="4"/>
        <v>1.368421052631579</v>
      </c>
      <c r="G65" s="42">
        <f t="shared" si="5"/>
        <v>1.9438444924406046</v>
      </c>
      <c r="H65" s="42">
        <f t="shared" si="6"/>
        <v>0.82135523613963046</v>
      </c>
      <c r="I65" s="42" t="str">
        <f t="shared" si="7"/>
        <v/>
      </c>
      <c r="J65" s="42">
        <f t="shared" si="8"/>
        <v>0.51072522982635338</v>
      </c>
      <c r="K65" s="42">
        <f t="shared" si="9"/>
        <v>0.41841004184100417</v>
      </c>
      <c r="L65" s="42">
        <f t="shared" si="10"/>
        <v>0.5988023952095809</v>
      </c>
      <c r="M65" s="42" t="str">
        <f t="shared" si="11"/>
        <v/>
      </c>
      <c r="N65" s="42">
        <f t="shared" si="12"/>
        <v>0.95238095238095244</v>
      </c>
      <c r="O65" s="42">
        <f t="shared" si="13"/>
        <v>1.7587939698492463</v>
      </c>
      <c r="P65" s="42">
        <f t="shared" si="14"/>
        <v>0.22624434389140274</v>
      </c>
      <c r="Q65" s="42" t="str">
        <f t="shared" si="15"/>
        <v/>
      </c>
      <c r="R65" s="42">
        <f t="shared" si="16"/>
        <v>1.0526315789473684</v>
      </c>
      <c r="S65" s="42">
        <f t="shared" si="17"/>
        <v>1.10803324099723</v>
      </c>
      <c r="T65" s="42">
        <f t="shared" si="18"/>
        <v>1.0025062656641603</v>
      </c>
      <c r="U65" s="42" t="str">
        <f t="shared" si="19"/>
        <v/>
      </c>
      <c r="V65" s="42">
        <f t="shared" si="20"/>
        <v>0.89418777943368111</v>
      </c>
      <c r="W65" s="42">
        <f t="shared" si="21"/>
        <v>0.91185410334346495</v>
      </c>
      <c r="X65" s="42">
        <f t="shared" si="22"/>
        <v>0.8771929824561403</v>
      </c>
      <c r="Y65" s="61"/>
      <c r="Z65" s="41">
        <v>0</v>
      </c>
      <c r="AA65" s="41">
        <v>0</v>
      </c>
      <c r="AB65" s="41">
        <v>0</v>
      </c>
    </row>
    <row r="66" spans="1:28" x14ac:dyDescent="0.25">
      <c r="A66" s="1" t="s">
        <v>54</v>
      </c>
      <c r="B66" s="42">
        <f t="shared" si="0"/>
        <v>1.0364036792330613</v>
      </c>
      <c r="C66" s="42">
        <f t="shared" si="1"/>
        <v>1.3648293963254594</v>
      </c>
      <c r="D66" s="42">
        <f t="shared" si="2"/>
        <v>0.71629572780762341</v>
      </c>
      <c r="E66" s="42" t="str">
        <f t="shared" si="3"/>
        <v/>
      </c>
      <c r="F66" s="42">
        <f t="shared" si="4"/>
        <v>2.2815804117974405</v>
      </c>
      <c r="G66" s="42">
        <f t="shared" si="5"/>
        <v>2.6620370370370372</v>
      </c>
      <c r="H66" s="42">
        <f t="shared" si="6"/>
        <v>1.929260450160772</v>
      </c>
      <c r="I66" s="42" t="str">
        <f t="shared" si="7"/>
        <v/>
      </c>
      <c r="J66" s="42">
        <f t="shared" si="8"/>
        <v>1.1938601478112563</v>
      </c>
      <c r="K66" s="42">
        <f t="shared" si="9"/>
        <v>1.8038331454340473</v>
      </c>
      <c r="L66" s="42">
        <f t="shared" si="10"/>
        <v>0.57339449541284404</v>
      </c>
      <c r="M66" s="42" t="str">
        <f t="shared" si="11"/>
        <v/>
      </c>
      <c r="N66" s="42">
        <f t="shared" si="12"/>
        <v>0.47814207650273227</v>
      </c>
      <c r="O66" s="42">
        <f t="shared" si="13"/>
        <v>0.81743869209809261</v>
      </c>
      <c r="P66" s="42">
        <f t="shared" si="14"/>
        <v>0.13698630136986301</v>
      </c>
      <c r="Q66" s="42" t="str">
        <f t="shared" si="15"/>
        <v/>
      </c>
      <c r="R66" s="42">
        <f t="shared" si="16"/>
        <v>0.53598774885145484</v>
      </c>
      <c r="S66" s="42">
        <f t="shared" si="17"/>
        <v>0.62893081761006298</v>
      </c>
      <c r="T66" s="42">
        <f t="shared" si="18"/>
        <v>0.44776119402985076</v>
      </c>
      <c r="U66" s="42" t="str">
        <f t="shared" si="19"/>
        <v/>
      </c>
      <c r="V66" s="42">
        <f t="shared" si="20"/>
        <v>0.30143180105501133</v>
      </c>
      <c r="W66" s="42">
        <f t="shared" si="21"/>
        <v>0.45385779122541603</v>
      </c>
      <c r="X66" s="42">
        <f t="shared" si="22"/>
        <v>0.15015015015015015</v>
      </c>
      <c r="Y66" s="61"/>
      <c r="Z66" s="41">
        <v>0</v>
      </c>
      <c r="AA66" s="41">
        <v>0</v>
      </c>
      <c r="AB66" s="41">
        <v>0</v>
      </c>
    </row>
    <row r="67" spans="1:28" x14ac:dyDescent="0.25">
      <c r="A67" s="1" t="s">
        <v>55</v>
      </c>
      <c r="B67" s="42">
        <f t="shared" si="0"/>
        <v>6.9856793573174994E-2</v>
      </c>
      <c r="C67" s="42">
        <f t="shared" si="1"/>
        <v>7.1633237822349566E-2</v>
      </c>
      <c r="D67" s="42">
        <f t="shared" si="2"/>
        <v>6.8166325835037497E-2</v>
      </c>
      <c r="E67" s="42" t="str">
        <f t="shared" si="3"/>
        <v/>
      </c>
      <c r="F67" s="42">
        <f t="shared" si="4"/>
        <v>0.1669449081803005</v>
      </c>
      <c r="G67" s="42">
        <f t="shared" si="5"/>
        <v>0.34843205574912894</v>
      </c>
      <c r="H67" s="42">
        <f t="shared" si="6"/>
        <v>0</v>
      </c>
      <c r="I67" s="42" t="str">
        <f t="shared" si="7"/>
        <v/>
      </c>
      <c r="J67" s="42">
        <f t="shared" si="8"/>
        <v>0.17152658662092624</v>
      </c>
      <c r="K67" s="42">
        <f t="shared" si="9"/>
        <v>0</v>
      </c>
      <c r="L67" s="42">
        <f t="shared" si="10"/>
        <v>0.34965034965034963</v>
      </c>
      <c r="M67" s="42" t="str">
        <f t="shared" si="11"/>
        <v/>
      </c>
      <c r="N67" s="42">
        <f t="shared" si="12"/>
        <v>0</v>
      </c>
      <c r="O67" s="42">
        <f t="shared" si="13"/>
        <v>0</v>
      </c>
      <c r="P67" s="42">
        <f t="shared" si="14"/>
        <v>0</v>
      </c>
      <c r="Q67" s="42" t="str">
        <f t="shared" si="15"/>
        <v/>
      </c>
      <c r="R67" s="42">
        <f t="shared" si="16"/>
        <v>0</v>
      </c>
      <c r="S67" s="42">
        <f t="shared" si="17"/>
        <v>0</v>
      </c>
      <c r="T67" s="42">
        <f t="shared" si="18"/>
        <v>0</v>
      </c>
      <c r="U67" s="42" t="str">
        <f t="shared" si="19"/>
        <v/>
      </c>
      <c r="V67" s="42">
        <f t="shared" si="20"/>
        <v>0</v>
      </c>
      <c r="W67" s="42">
        <f t="shared" si="21"/>
        <v>0</v>
      </c>
      <c r="X67" s="42">
        <f t="shared" si="22"/>
        <v>0</v>
      </c>
      <c r="Y67" s="61"/>
      <c r="Z67" s="41">
        <v>0</v>
      </c>
      <c r="AA67" s="41">
        <v>0</v>
      </c>
      <c r="AB67" s="41">
        <v>0</v>
      </c>
    </row>
    <row r="68" spans="1:28" x14ac:dyDescent="0.25">
      <c r="A68" s="1" t="s">
        <v>56</v>
      </c>
      <c r="B68" s="42">
        <f t="shared" si="0"/>
        <v>0.16570008285004142</v>
      </c>
      <c r="C68" s="42">
        <f t="shared" si="1"/>
        <v>0.25</v>
      </c>
      <c r="D68" s="42">
        <f t="shared" si="2"/>
        <v>8.2372322899505773E-2</v>
      </c>
      <c r="E68" s="42" t="str">
        <f t="shared" si="3"/>
        <v/>
      </c>
      <c r="F68" s="42">
        <f t="shared" si="4"/>
        <v>0.18779342723004694</v>
      </c>
      <c r="G68" s="42">
        <f t="shared" si="5"/>
        <v>0.38834951456310679</v>
      </c>
      <c r="H68" s="42">
        <f t="shared" si="6"/>
        <v>0</v>
      </c>
      <c r="I68" s="42" t="str">
        <f t="shared" si="7"/>
        <v/>
      </c>
      <c r="J68" s="42">
        <f t="shared" si="8"/>
        <v>0.20100502512562815</v>
      </c>
      <c r="K68" s="42">
        <f t="shared" si="9"/>
        <v>0.41067761806981523</v>
      </c>
      <c r="L68" s="42">
        <f t="shared" si="10"/>
        <v>0</v>
      </c>
      <c r="M68" s="42" t="str">
        <f t="shared" si="11"/>
        <v/>
      </c>
      <c r="N68" s="42">
        <f t="shared" si="12"/>
        <v>0.20597322348094746</v>
      </c>
      <c r="O68" s="42">
        <f t="shared" si="13"/>
        <v>0</v>
      </c>
      <c r="P68" s="42">
        <f t="shared" si="14"/>
        <v>0.42735042735042739</v>
      </c>
      <c r="Q68" s="42" t="str">
        <f t="shared" si="15"/>
        <v/>
      </c>
      <c r="R68" s="42">
        <f t="shared" si="16"/>
        <v>0.23068050749711649</v>
      </c>
      <c r="S68" s="42">
        <f t="shared" si="17"/>
        <v>0.47058823529411759</v>
      </c>
      <c r="T68" s="42">
        <f t="shared" si="18"/>
        <v>0</v>
      </c>
      <c r="U68" s="42" t="str">
        <f t="shared" si="19"/>
        <v/>
      </c>
      <c r="V68" s="42">
        <f t="shared" si="20"/>
        <v>0</v>
      </c>
      <c r="W68" s="42">
        <f t="shared" si="21"/>
        <v>0</v>
      </c>
      <c r="X68" s="42">
        <f t="shared" si="22"/>
        <v>0</v>
      </c>
      <c r="Y68" s="61"/>
      <c r="Z68" s="41">
        <v>0</v>
      </c>
      <c r="AA68" s="41">
        <v>0</v>
      </c>
      <c r="AB68" s="41">
        <v>0</v>
      </c>
    </row>
    <row r="69" spans="1:28" x14ac:dyDescent="0.25">
      <c r="A69" s="1" t="s">
        <v>57</v>
      </c>
      <c r="B69" s="42">
        <f t="shared" si="0"/>
        <v>0.27422303473491771</v>
      </c>
      <c r="C69" s="42">
        <f t="shared" si="1"/>
        <v>0.36079374624173183</v>
      </c>
      <c r="D69" s="42">
        <f t="shared" si="2"/>
        <v>0.18529956763434219</v>
      </c>
      <c r="E69" s="42" t="str">
        <f t="shared" si="3"/>
        <v/>
      </c>
      <c r="F69" s="42">
        <f t="shared" si="4"/>
        <v>0.67658998646820023</v>
      </c>
      <c r="G69" s="42">
        <f t="shared" si="5"/>
        <v>0.77120822622107965</v>
      </c>
      <c r="H69" s="42">
        <f t="shared" si="6"/>
        <v>0.5714285714285714</v>
      </c>
      <c r="I69" s="42" t="str">
        <f t="shared" si="7"/>
        <v/>
      </c>
      <c r="J69" s="42">
        <f t="shared" si="8"/>
        <v>0.27285129604365621</v>
      </c>
      <c r="K69" s="42">
        <f t="shared" si="9"/>
        <v>0.53475935828876997</v>
      </c>
      <c r="L69" s="42">
        <f t="shared" si="10"/>
        <v>0</v>
      </c>
      <c r="M69" s="42" t="str">
        <f t="shared" si="11"/>
        <v/>
      </c>
      <c r="N69" s="42">
        <f t="shared" si="12"/>
        <v>0</v>
      </c>
      <c r="O69" s="42">
        <f t="shared" si="13"/>
        <v>0</v>
      </c>
      <c r="P69" s="42">
        <f t="shared" si="14"/>
        <v>0</v>
      </c>
      <c r="Q69" s="42" t="str">
        <f t="shared" si="15"/>
        <v/>
      </c>
      <c r="R69" s="42">
        <f t="shared" si="16"/>
        <v>0.16778523489932887</v>
      </c>
      <c r="S69" s="42">
        <f t="shared" si="17"/>
        <v>0.33898305084745761</v>
      </c>
      <c r="T69" s="42">
        <f t="shared" si="18"/>
        <v>0</v>
      </c>
      <c r="U69" s="42" t="str">
        <f t="shared" si="19"/>
        <v/>
      </c>
      <c r="V69" s="42">
        <f t="shared" si="20"/>
        <v>0.17699115044247787</v>
      </c>
      <c r="W69" s="42">
        <f t="shared" si="21"/>
        <v>0</v>
      </c>
      <c r="X69" s="42">
        <f t="shared" si="22"/>
        <v>0.34602076124567477</v>
      </c>
      <c r="Y69" s="61"/>
      <c r="Z69" s="41">
        <v>0</v>
      </c>
      <c r="AA69" s="41">
        <v>0</v>
      </c>
      <c r="AB69" s="41">
        <v>0</v>
      </c>
    </row>
    <row r="70" spans="1:28" x14ac:dyDescent="0.25">
      <c r="A70" s="1" t="s">
        <v>58</v>
      </c>
      <c r="B70" s="42">
        <f t="shared" si="0"/>
        <v>0.4904692899342325</v>
      </c>
      <c r="C70" s="42">
        <f t="shared" si="1"/>
        <v>0.58977719528178241</v>
      </c>
      <c r="D70" s="42">
        <f t="shared" si="2"/>
        <v>0.38697928522649666</v>
      </c>
      <c r="E70" s="42" t="str">
        <f t="shared" si="3"/>
        <v/>
      </c>
      <c r="F70" s="42">
        <f t="shared" si="4"/>
        <v>0.85858585858585856</v>
      </c>
      <c r="G70" s="42">
        <f t="shared" si="5"/>
        <v>1.310483870967742</v>
      </c>
      <c r="H70" s="42">
        <f t="shared" si="6"/>
        <v>0.40485829959514169</v>
      </c>
      <c r="I70" s="42" t="str">
        <f t="shared" si="7"/>
        <v/>
      </c>
      <c r="J70" s="42">
        <f t="shared" si="8"/>
        <v>0.37194473963868224</v>
      </c>
      <c r="K70" s="42">
        <f t="shared" si="9"/>
        <v>0.3</v>
      </c>
      <c r="L70" s="42">
        <f t="shared" si="10"/>
        <v>0.45351473922902497</v>
      </c>
      <c r="M70" s="42" t="str">
        <f t="shared" si="11"/>
        <v/>
      </c>
      <c r="N70" s="42">
        <f t="shared" si="12"/>
        <v>0.46136101499423299</v>
      </c>
      <c r="O70" s="42">
        <f t="shared" si="13"/>
        <v>0.33860045146726864</v>
      </c>
      <c r="P70" s="42">
        <f t="shared" si="14"/>
        <v>0.589622641509434</v>
      </c>
      <c r="Q70" s="42" t="str">
        <f t="shared" si="15"/>
        <v/>
      </c>
      <c r="R70" s="42">
        <f t="shared" si="16"/>
        <v>0.48250904704463204</v>
      </c>
      <c r="S70" s="42">
        <f t="shared" si="17"/>
        <v>0.72376357056694818</v>
      </c>
      <c r="T70" s="42">
        <f t="shared" si="18"/>
        <v>0.24125452352231602</v>
      </c>
      <c r="U70" s="42" t="str">
        <f t="shared" si="19"/>
        <v/>
      </c>
      <c r="V70" s="42">
        <f t="shared" si="20"/>
        <v>0.23446658851113714</v>
      </c>
      <c r="W70" s="42">
        <f t="shared" si="21"/>
        <v>0.23068050749711649</v>
      </c>
      <c r="X70" s="42">
        <f t="shared" si="22"/>
        <v>0.23837902264600713</v>
      </c>
      <c r="Y70" s="61"/>
      <c r="Z70" s="41">
        <v>0</v>
      </c>
      <c r="AA70" s="41">
        <v>0</v>
      </c>
      <c r="AB70" s="41">
        <v>0</v>
      </c>
    </row>
    <row r="71" spans="1:28" x14ac:dyDescent="0.25">
      <c r="A71" s="1" t="s">
        <v>59</v>
      </c>
      <c r="B71" s="42">
        <f t="shared" si="0"/>
        <v>0.43508527671423597</v>
      </c>
      <c r="C71" s="42">
        <f t="shared" si="1"/>
        <v>0.49733570159857904</v>
      </c>
      <c r="D71" s="42">
        <f t="shared" si="2"/>
        <v>0.37529853292391674</v>
      </c>
      <c r="E71" s="42" t="str">
        <f t="shared" si="3"/>
        <v/>
      </c>
      <c r="F71" s="42">
        <f t="shared" si="4"/>
        <v>0.24174053182917005</v>
      </c>
      <c r="G71" s="42">
        <f t="shared" si="5"/>
        <v>0.32310177705977383</v>
      </c>
      <c r="H71" s="42">
        <f t="shared" si="6"/>
        <v>0.16077170418006431</v>
      </c>
      <c r="I71" s="42" t="str">
        <f t="shared" si="7"/>
        <v/>
      </c>
      <c r="J71" s="42">
        <f t="shared" si="8"/>
        <v>0.68027210884353739</v>
      </c>
      <c r="K71" s="42">
        <f t="shared" si="9"/>
        <v>0.66666666666666674</v>
      </c>
      <c r="L71" s="42">
        <f t="shared" si="10"/>
        <v>0.69444444444444442</v>
      </c>
      <c r="M71" s="42" t="str">
        <f t="shared" si="11"/>
        <v/>
      </c>
      <c r="N71" s="42">
        <f t="shared" si="12"/>
        <v>0.77452667814113596</v>
      </c>
      <c r="O71" s="42">
        <f t="shared" si="13"/>
        <v>1.1214953271028036</v>
      </c>
      <c r="P71" s="42">
        <f t="shared" si="14"/>
        <v>0.4784688995215311</v>
      </c>
      <c r="Q71" s="42" t="str">
        <f t="shared" si="15"/>
        <v/>
      </c>
      <c r="R71" s="42">
        <f t="shared" si="16"/>
        <v>0.18501387604070307</v>
      </c>
      <c r="S71" s="42">
        <f t="shared" si="17"/>
        <v>0</v>
      </c>
      <c r="T71" s="42">
        <f t="shared" si="18"/>
        <v>0.3710575139146568</v>
      </c>
      <c r="U71" s="42" t="str">
        <f t="shared" si="19"/>
        <v/>
      </c>
      <c r="V71" s="42">
        <f t="shared" si="20"/>
        <v>0.27624309392265189</v>
      </c>
      <c r="W71" s="42">
        <f t="shared" si="21"/>
        <v>0.38535645472061658</v>
      </c>
      <c r="X71" s="42">
        <f t="shared" si="22"/>
        <v>0.17636684303350969</v>
      </c>
      <c r="Y71" s="61"/>
      <c r="Z71" s="41">
        <v>0</v>
      </c>
      <c r="AA71" s="41">
        <v>0</v>
      </c>
      <c r="AB71" s="41">
        <v>0</v>
      </c>
    </row>
    <row r="72" spans="1:28" x14ac:dyDescent="0.25">
      <c r="A72" s="1" t="s">
        <v>60</v>
      </c>
      <c r="B72" s="42">
        <f t="shared" si="0"/>
        <v>0.68399452804377558</v>
      </c>
      <c r="C72" s="42">
        <f t="shared" si="1"/>
        <v>0.9681881051175657</v>
      </c>
      <c r="D72" s="42">
        <f t="shared" si="2"/>
        <v>0.40595399188092013</v>
      </c>
      <c r="E72" s="42" t="str">
        <f t="shared" si="3"/>
        <v/>
      </c>
      <c r="F72" s="42">
        <f t="shared" si="4"/>
        <v>0.66445182724252494</v>
      </c>
      <c r="G72" s="42">
        <f t="shared" si="5"/>
        <v>0.69930069930069927</v>
      </c>
      <c r="H72" s="42">
        <f t="shared" si="6"/>
        <v>0.63291139240506333</v>
      </c>
      <c r="I72" s="42" t="str">
        <f t="shared" si="7"/>
        <v/>
      </c>
      <c r="J72" s="42">
        <f t="shared" si="8"/>
        <v>0</v>
      </c>
      <c r="K72" s="42">
        <f t="shared" si="9"/>
        <v>0</v>
      </c>
      <c r="L72" s="42">
        <f t="shared" si="10"/>
        <v>0</v>
      </c>
      <c r="M72" s="42" t="str">
        <f t="shared" si="11"/>
        <v/>
      </c>
      <c r="N72" s="42">
        <f t="shared" si="12"/>
        <v>1.0380622837370241</v>
      </c>
      <c r="O72" s="42">
        <f t="shared" si="13"/>
        <v>1.3986013986013985</v>
      </c>
      <c r="P72" s="42">
        <f t="shared" si="14"/>
        <v>0.68493150684931503</v>
      </c>
      <c r="Q72" s="42" t="str">
        <f t="shared" si="15"/>
        <v/>
      </c>
      <c r="R72" s="42">
        <f t="shared" si="16"/>
        <v>1.4388489208633095</v>
      </c>
      <c r="S72" s="42">
        <f t="shared" si="17"/>
        <v>2.083333333333333</v>
      </c>
      <c r="T72" s="42">
        <f t="shared" si="18"/>
        <v>0.74626865671641784</v>
      </c>
      <c r="U72" s="42" t="str">
        <f t="shared" si="19"/>
        <v/>
      </c>
      <c r="V72" s="42">
        <f t="shared" si="20"/>
        <v>0.37593984962406013</v>
      </c>
      <c r="W72" s="42">
        <f t="shared" si="21"/>
        <v>0.84745762711864403</v>
      </c>
      <c r="X72" s="42">
        <f t="shared" si="22"/>
        <v>0</v>
      </c>
      <c r="Y72" s="61"/>
      <c r="Z72" s="41">
        <v>0</v>
      </c>
      <c r="AA72" s="41">
        <v>0</v>
      </c>
      <c r="AB72" s="41">
        <v>0</v>
      </c>
    </row>
    <row r="73" spans="1:28" x14ac:dyDescent="0.25">
      <c r="A73" s="1" t="s">
        <v>61</v>
      </c>
      <c r="B73" s="42">
        <f t="shared" si="0"/>
        <v>0.71458596048759981</v>
      </c>
      <c r="C73" s="42">
        <f t="shared" si="1"/>
        <v>0.66472787702534275</v>
      </c>
      <c r="D73" s="42">
        <f t="shared" si="2"/>
        <v>0.76563164610803913</v>
      </c>
      <c r="E73" s="42" t="str">
        <f t="shared" si="3"/>
        <v/>
      </c>
      <c r="F73" s="42">
        <f t="shared" si="4"/>
        <v>0.65851364063969897</v>
      </c>
      <c r="G73" s="42">
        <f t="shared" si="5"/>
        <v>0.18450184501845018</v>
      </c>
      <c r="H73" s="42">
        <f t="shared" si="6"/>
        <v>1.1516314779270633</v>
      </c>
      <c r="I73" s="42" t="str">
        <f t="shared" si="7"/>
        <v/>
      </c>
      <c r="J73" s="42">
        <f t="shared" si="8"/>
        <v>1.1505273250239694</v>
      </c>
      <c r="K73" s="42">
        <f t="shared" si="9"/>
        <v>1.6363636363636365</v>
      </c>
      <c r="L73" s="42">
        <f t="shared" si="10"/>
        <v>0.6085192697768762</v>
      </c>
      <c r="M73" s="42" t="str">
        <f t="shared" si="11"/>
        <v/>
      </c>
      <c r="N73" s="42">
        <f t="shared" si="12"/>
        <v>0.52246603970741901</v>
      </c>
      <c r="O73" s="42">
        <f t="shared" si="13"/>
        <v>0.40567951318458417</v>
      </c>
      <c r="P73" s="42">
        <f t="shared" si="14"/>
        <v>0.64655172413793105</v>
      </c>
      <c r="Q73" s="42" t="str">
        <f t="shared" si="15"/>
        <v/>
      </c>
      <c r="R73" s="42">
        <f t="shared" si="16"/>
        <v>0.87815587266739847</v>
      </c>
      <c r="S73" s="42">
        <f t="shared" si="17"/>
        <v>0.66815144766146994</v>
      </c>
      <c r="T73" s="42">
        <f t="shared" si="18"/>
        <v>1.0822510822510822</v>
      </c>
      <c r="U73" s="42" t="str">
        <f t="shared" si="19"/>
        <v/>
      </c>
      <c r="V73" s="42">
        <f t="shared" si="20"/>
        <v>0.25974025974025972</v>
      </c>
      <c r="W73" s="42">
        <f t="shared" si="21"/>
        <v>0.27100271002710025</v>
      </c>
      <c r="X73" s="42">
        <f t="shared" si="22"/>
        <v>0.24937655860349126</v>
      </c>
      <c r="Y73" s="61"/>
      <c r="Z73" s="41">
        <v>0</v>
      </c>
      <c r="AA73" s="41">
        <v>0</v>
      </c>
      <c r="AB73" s="41">
        <v>0</v>
      </c>
    </row>
    <row r="74" spans="1:28" x14ac:dyDescent="0.25">
      <c r="A74" s="1" t="s">
        <v>62</v>
      </c>
      <c r="B74" s="42">
        <f t="shared" si="0"/>
        <v>0</v>
      </c>
      <c r="C74" s="42">
        <f t="shared" si="1"/>
        <v>0</v>
      </c>
      <c r="D74" s="42">
        <f t="shared" si="2"/>
        <v>0</v>
      </c>
      <c r="E74" s="42" t="str">
        <f t="shared" si="3"/>
        <v/>
      </c>
      <c r="F74" s="42">
        <f t="shared" si="4"/>
        <v>0</v>
      </c>
      <c r="G74" s="42">
        <f t="shared" si="5"/>
        <v>0</v>
      </c>
      <c r="H74" s="42">
        <f t="shared" si="6"/>
        <v>0</v>
      </c>
      <c r="I74" s="42" t="str">
        <f t="shared" si="7"/>
        <v/>
      </c>
      <c r="J74" s="42">
        <f t="shared" si="8"/>
        <v>0</v>
      </c>
      <c r="K74" s="42">
        <f t="shared" si="9"/>
        <v>0</v>
      </c>
      <c r="L74" s="42">
        <f t="shared" si="10"/>
        <v>0</v>
      </c>
      <c r="M74" s="42" t="str">
        <f t="shared" si="11"/>
        <v/>
      </c>
      <c r="N74" s="42">
        <f t="shared" si="12"/>
        <v>0</v>
      </c>
      <c r="O74" s="42">
        <f t="shared" si="13"/>
        <v>0</v>
      </c>
      <c r="P74" s="42">
        <f t="shared" si="14"/>
        <v>0</v>
      </c>
      <c r="Q74" s="42" t="str">
        <f t="shared" si="15"/>
        <v/>
      </c>
      <c r="R74" s="42">
        <f t="shared" si="16"/>
        <v>0</v>
      </c>
      <c r="S74" s="42">
        <f t="shared" si="17"/>
        <v>0</v>
      </c>
      <c r="T74" s="42">
        <f t="shared" si="18"/>
        <v>0</v>
      </c>
      <c r="U74" s="42" t="str">
        <f t="shared" si="19"/>
        <v/>
      </c>
      <c r="V74" s="42">
        <f t="shared" si="20"/>
        <v>0</v>
      </c>
      <c r="W74" s="42">
        <f t="shared" si="21"/>
        <v>0</v>
      </c>
      <c r="X74" s="42">
        <f t="shared" si="22"/>
        <v>0</v>
      </c>
      <c r="Y74" s="61"/>
      <c r="Z74" s="41">
        <v>0</v>
      </c>
      <c r="AA74" s="41">
        <v>0</v>
      </c>
      <c r="AB74" s="41">
        <v>0</v>
      </c>
    </row>
    <row r="75" spans="1:28" x14ac:dyDescent="0.25">
      <c r="A75" s="1" t="s">
        <v>63</v>
      </c>
      <c r="B75" s="42">
        <f t="shared" si="0"/>
        <v>0.5453058256839044</v>
      </c>
      <c r="C75" s="42">
        <f t="shared" si="1"/>
        <v>0.64666786419974853</v>
      </c>
      <c r="D75" s="42">
        <f t="shared" si="2"/>
        <v>0.44150110375275936</v>
      </c>
      <c r="E75" s="42" t="str">
        <f t="shared" si="3"/>
        <v/>
      </c>
      <c r="F75" s="42">
        <f t="shared" si="4"/>
        <v>0.89355089355089357</v>
      </c>
      <c r="G75" s="42">
        <f t="shared" si="5"/>
        <v>1.1261261261261262</v>
      </c>
      <c r="H75" s="42">
        <f t="shared" si="6"/>
        <v>0.64412238325281801</v>
      </c>
      <c r="I75" s="42" t="str">
        <f t="shared" si="7"/>
        <v/>
      </c>
      <c r="J75" s="42">
        <f t="shared" si="8"/>
        <v>0.37220843672456577</v>
      </c>
      <c r="K75" s="42">
        <f t="shared" si="9"/>
        <v>0.56451612903225801</v>
      </c>
      <c r="L75" s="42">
        <f t="shared" si="10"/>
        <v>0.1697792869269949</v>
      </c>
      <c r="M75" s="42" t="str">
        <f t="shared" si="11"/>
        <v/>
      </c>
      <c r="N75" s="42">
        <f t="shared" si="12"/>
        <v>0.69799906933457423</v>
      </c>
      <c r="O75" s="42">
        <f t="shared" si="13"/>
        <v>0.63752276867030966</v>
      </c>
      <c r="P75" s="42">
        <f t="shared" si="14"/>
        <v>0.7611798287345386</v>
      </c>
      <c r="Q75" s="42" t="str">
        <f t="shared" si="15"/>
        <v/>
      </c>
      <c r="R75" s="42">
        <f t="shared" si="16"/>
        <v>0.40588533739218668</v>
      </c>
      <c r="S75" s="42">
        <f t="shared" si="17"/>
        <v>0.51975051975051978</v>
      </c>
      <c r="T75" s="42">
        <f t="shared" si="18"/>
        <v>0.29732408325074333</v>
      </c>
      <c r="U75" s="42" t="str">
        <f t="shared" si="19"/>
        <v/>
      </c>
      <c r="V75" s="42">
        <f t="shared" si="20"/>
        <v>0.26595744680851063</v>
      </c>
      <c r="W75" s="42">
        <f t="shared" si="21"/>
        <v>0.21551724137931033</v>
      </c>
      <c r="X75" s="42">
        <f t="shared" si="22"/>
        <v>0.31512605042016806</v>
      </c>
      <c r="Y75" s="61"/>
      <c r="Z75" s="41">
        <v>0</v>
      </c>
      <c r="AA75" s="41">
        <v>0</v>
      </c>
      <c r="AB75" s="41">
        <v>0</v>
      </c>
    </row>
    <row r="76" spans="1:28" x14ac:dyDescent="0.25">
      <c r="A76" s="1" t="s">
        <v>64</v>
      </c>
      <c r="B76" s="42">
        <f t="shared" si="0"/>
        <v>0.60623283129676997</v>
      </c>
      <c r="C76" s="42">
        <f t="shared" si="1"/>
        <v>0.94822681585435242</v>
      </c>
      <c r="D76" s="42">
        <f t="shared" si="2"/>
        <v>0.26495079485238454</v>
      </c>
      <c r="E76" s="42" t="str">
        <f t="shared" si="3"/>
        <v/>
      </c>
      <c r="F76" s="42">
        <f t="shared" si="4"/>
        <v>1.0488100040338848</v>
      </c>
      <c r="G76" s="42">
        <f t="shared" si="5"/>
        <v>1.4890282131661441</v>
      </c>
      <c r="H76" s="42">
        <f t="shared" si="6"/>
        <v>0.58187863674147966</v>
      </c>
      <c r="I76" s="42" t="str">
        <f t="shared" si="7"/>
        <v/>
      </c>
      <c r="J76" s="42">
        <f t="shared" si="8"/>
        <v>0.80372250423011837</v>
      </c>
      <c r="K76" s="42">
        <f t="shared" si="9"/>
        <v>1.4249790444258172</v>
      </c>
      <c r="L76" s="42">
        <f t="shared" si="10"/>
        <v>0.17079419299743809</v>
      </c>
      <c r="M76" s="42" t="str">
        <f t="shared" si="11"/>
        <v/>
      </c>
      <c r="N76" s="42">
        <f t="shared" si="12"/>
        <v>0.60030015007503756</v>
      </c>
      <c r="O76" s="42">
        <f t="shared" si="13"/>
        <v>0.91277890466531442</v>
      </c>
      <c r="P76" s="42">
        <f t="shared" si="14"/>
        <v>0.29615004935834155</v>
      </c>
      <c r="Q76" s="42" t="str">
        <f t="shared" si="15"/>
        <v/>
      </c>
      <c r="R76" s="42">
        <f t="shared" si="16"/>
        <v>0.26795284030010719</v>
      </c>
      <c r="S76" s="42">
        <f t="shared" si="17"/>
        <v>0.32858707557502737</v>
      </c>
      <c r="T76" s="42">
        <f t="shared" si="18"/>
        <v>0.20986358866736621</v>
      </c>
      <c r="U76" s="42" t="str">
        <f t="shared" si="19"/>
        <v/>
      </c>
      <c r="V76" s="42">
        <f t="shared" si="20"/>
        <v>0.1095890410958904</v>
      </c>
      <c r="W76" s="42">
        <f t="shared" si="21"/>
        <v>0.22421524663677131</v>
      </c>
      <c r="X76" s="42">
        <f t="shared" si="22"/>
        <v>0</v>
      </c>
      <c r="Y76" s="61"/>
      <c r="Z76" s="41">
        <v>0</v>
      </c>
      <c r="AA76" s="41">
        <v>0</v>
      </c>
      <c r="AB76" s="41">
        <v>0</v>
      </c>
    </row>
    <row r="77" spans="1:28" ht="13.5" thickBot="1" x14ac:dyDescent="0.3">
      <c r="A77" s="15" t="s">
        <v>65</v>
      </c>
      <c r="B77" s="73">
        <f t="shared" si="0"/>
        <v>0.19071837253655435</v>
      </c>
      <c r="C77" s="73">
        <f t="shared" si="1"/>
        <v>0.25252525252525254</v>
      </c>
      <c r="D77" s="73">
        <f t="shared" si="2"/>
        <v>0.12804097311139565</v>
      </c>
      <c r="E77" s="73" t="str">
        <f t="shared" si="3"/>
        <v/>
      </c>
      <c r="F77" s="73">
        <f t="shared" si="4"/>
        <v>0.27100271002710025</v>
      </c>
      <c r="G77" s="73">
        <f t="shared" si="5"/>
        <v>0.58823529411764708</v>
      </c>
      <c r="H77" s="73">
        <f t="shared" si="6"/>
        <v>0</v>
      </c>
      <c r="I77" s="73" t="str">
        <f t="shared" si="7"/>
        <v/>
      </c>
      <c r="J77" s="73">
        <f t="shared" si="8"/>
        <v>0.51020408163265307</v>
      </c>
      <c r="K77" s="73">
        <f t="shared" si="9"/>
        <v>0.48543689320388345</v>
      </c>
      <c r="L77" s="73">
        <f t="shared" si="10"/>
        <v>0.53763440860215062</v>
      </c>
      <c r="M77" s="73" t="str">
        <f t="shared" si="11"/>
        <v/>
      </c>
      <c r="N77" s="73">
        <f t="shared" si="12"/>
        <v>0</v>
      </c>
      <c r="O77" s="73">
        <f t="shared" si="13"/>
        <v>0</v>
      </c>
      <c r="P77" s="73">
        <f t="shared" si="14"/>
        <v>0</v>
      </c>
      <c r="Q77" s="73" t="str">
        <f t="shared" si="15"/>
        <v/>
      </c>
      <c r="R77" s="73">
        <f t="shared" si="16"/>
        <v>0</v>
      </c>
      <c r="S77" s="73">
        <f t="shared" si="17"/>
        <v>0</v>
      </c>
      <c r="T77" s="73">
        <f t="shared" si="18"/>
        <v>0</v>
      </c>
      <c r="U77" s="73" t="str">
        <f t="shared" si="19"/>
        <v/>
      </c>
      <c r="V77" s="73">
        <f t="shared" si="20"/>
        <v>0</v>
      </c>
      <c r="W77" s="73">
        <f t="shared" si="21"/>
        <v>0</v>
      </c>
      <c r="X77" s="73">
        <f t="shared" si="22"/>
        <v>0</v>
      </c>
      <c r="Y77" s="63"/>
      <c r="Z77" s="91">
        <v>0</v>
      </c>
      <c r="AA77" s="91">
        <v>0</v>
      </c>
      <c r="AB77" s="91">
        <v>0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46:A47"/>
    <mergeCell ref="B46:D46"/>
    <mergeCell ref="F46:H46"/>
    <mergeCell ref="J46:L46"/>
    <mergeCell ref="N46:P46"/>
    <mergeCell ref="A6:A7"/>
    <mergeCell ref="B6:D6"/>
    <mergeCell ref="F6:H6"/>
    <mergeCell ref="J6:L6"/>
    <mergeCell ref="N6:P6"/>
    <mergeCell ref="Z6:AB6"/>
    <mergeCell ref="Z46:AB46"/>
    <mergeCell ref="A1:AB1"/>
    <mergeCell ref="A2:AB2"/>
    <mergeCell ref="A3:AB3"/>
    <mergeCell ref="A4:AB4"/>
    <mergeCell ref="A5:AB5"/>
    <mergeCell ref="A41:AB41"/>
    <mergeCell ref="A42:AB42"/>
    <mergeCell ref="A43:AB43"/>
    <mergeCell ref="A44:AB44"/>
    <mergeCell ref="A45:AB45"/>
    <mergeCell ref="R6:T6"/>
    <mergeCell ref="V6:X6"/>
    <mergeCell ref="R46:T46"/>
    <mergeCell ref="V46:X46"/>
  </mergeCells>
  <hyperlinks>
    <hyperlink ref="AC41" location="'CONTENIDO-INDICE'!D5" display="Indice"/>
    <hyperlink ref="AC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5" fitToHeight="0" orientation="landscape" r:id="rId1"/>
  <rowBreaks count="1" manualBreakCount="1">
    <brk id="40" max="2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0"/>
  <sheetViews>
    <sheetView showGridLines="0" zoomScaleNormal="100" zoomScaleSheetLayoutView="100" workbookViewId="0">
      <selection activeCell="A3" sqref="A3:AB3"/>
    </sheetView>
  </sheetViews>
  <sheetFormatPr baseColWidth="10" defaultRowHeight="12.75" x14ac:dyDescent="0.2"/>
  <cols>
    <col min="1" max="1" width="15.7109375" style="2" customWidth="1"/>
    <col min="2" max="2" width="6.5703125" style="4" bestFit="1" customWidth="1"/>
    <col min="3" max="3" width="6.85546875" style="4" bestFit="1" customWidth="1"/>
    <col min="4" max="4" width="5.28515625" style="4" bestFit="1" customWidth="1"/>
    <col min="5" max="5" width="0.85546875" style="4" customWidth="1"/>
    <col min="6" max="6" width="5.140625" style="4" bestFit="1" customWidth="1"/>
    <col min="7" max="7" width="6.85546875" style="4" bestFit="1" customWidth="1"/>
    <col min="8" max="8" width="5.28515625" style="4" bestFit="1" customWidth="1"/>
    <col min="9" max="9" width="0.85546875" style="4" customWidth="1"/>
    <col min="10" max="10" width="5.140625" style="4" bestFit="1" customWidth="1"/>
    <col min="11" max="11" width="6.85546875" style="4" bestFit="1" customWidth="1"/>
    <col min="12" max="12" width="5.28515625" style="4" bestFit="1" customWidth="1"/>
    <col min="13" max="13" width="0.85546875" style="4" customWidth="1"/>
    <col min="14" max="14" width="5.140625" style="4" bestFit="1" customWidth="1"/>
    <col min="15" max="15" width="6.85546875" style="4" bestFit="1" customWidth="1"/>
    <col min="16" max="16" width="5.28515625" style="4" bestFit="1" customWidth="1"/>
    <col min="17" max="17" width="0.85546875" style="4" customWidth="1"/>
    <col min="18" max="18" width="5.140625" style="4" bestFit="1" customWidth="1"/>
    <col min="19" max="19" width="6.85546875" style="4" bestFit="1" customWidth="1"/>
    <col min="20" max="20" width="5.28515625" style="4" bestFit="1" customWidth="1"/>
    <col min="21" max="21" width="0.85546875" style="4" customWidth="1"/>
    <col min="22" max="22" width="5.140625" style="4" bestFit="1" customWidth="1"/>
    <col min="23" max="23" width="6.85546875" style="4" bestFit="1" customWidth="1"/>
    <col min="24" max="24" width="5.28515625" style="4" bestFit="1" customWidth="1"/>
    <col min="25" max="25" width="0.85546875" style="4" customWidth="1"/>
    <col min="26" max="26" width="4.7109375" style="4" bestFit="1" customWidth="1"/>
    <col min="27" max="27" width="6.85546875" style="4" bestFit="1" customWidth="1"/>
    <col min="28" max="28" width="5.28515625" style="4" bestFit="1" customWidth="1"/>
    <col min="29" max="32" width="11.42578125" style="1"/>
    <col min="33" max="33" width="13.140625" style="1" customWidth="1"/>
    <col min="34" max="36" width="6.140625" style="37" hidden="1" customWidth="1"/>
    <col min="37" max="56" width="5.28515625" style="37" hidden="1" customWidth="1"/>
    <col min="57" max="57" width="4.85546875" style="37" hidden="1" customWidth="1"/>
    <col min="58" max="60" width="5.28515625" style="37" hidden="1" customWidth="1"/>
    <col min="61" max="61" width="5.140625" style="37" customWidth="1"/>
    <col min="62" max="62" width="5.28515625" style="1" customWidth="1"/>
    <col min="63" max="63" width="4.42578125" style="1" customWidth="1"/>
    <col min="64" max="64" width="4.85546875" style="1" bestFit="1" customWidth="1"/>
    <col min="65" max="65" width="5.28515625" style="1" bestFit="1" customWidth="1"/>
    <col min="66" max="66" width="5.140625" style="1" bestFit="1" customWidth="1"/>
    <col min="67" max="67" width="5.28515625" style="1" bestFit="1" customWidth="1"/>
    <col min="68" max="69" width="5.7109375" style="1" bestFit="1" customWidth="1"/>
    <col min="70" max="70" width="5.140625" style="1" bestFit="1" customWidth="1"/>
    <col min="71" max="71" width="5.28515625" style="1" bestFit="1" customWidth="1"/>
    <col min="72" max="72" width="5.7109375" style="1" bestFit="1" customWidth="1"/>
    <col min="73" max="73" width="5.140625" style="1" customWidth="1"/>
    <col min="74" max="74" width="5.140625" style="1" bestFit="1" customWidth="1"/>
    <col min="75" max="75" width="5.28515625" style="1" bestFit="1" customWidth="1"/>
    <col min="76" max="76" width="5.7109375" style="1" bestFit="1" customWidth="1"/>
    <col min="77" max="77" width="5" style="1" customWidth="1"/>
    <col min="78" max="78" width="5.140625" style="1" bestFit="1" customWidth="1"/>
    <col min="79" max="79" width="5.28515625" style="1" bestFit="1" customWidth="1"/>
    <col min="80" max="80" width="5.7109375" style="1" bestFit="1" customWidth="1"/>
    <col min="81" max="81" width="5" style="1" customWidth="1"/>
    <col min="82" max="82" width="5.140625" style="1" bestFit="1" customWidth="1"/>
    <col min="83" max="83" width="5.28515625" style="1" bestFit="1" customWidth="1"/>
    <col min="84" max="84" width="5.7109375" style="1" bestFit="1" customWidth="1"/>
    <col min="85" max="85" width="5" style="1" customWidth="1"/>
    <col min="86" max="86" width="5.140625" style="1" bestFit="1" customWidth="1"/>
    <col min="87" max="87" width="5.28515625" style="1" bestFit="1" customWidth="1"/>
    <col min="88" max="88" width="5.7109375" style="1" bestFit="1" customWidth="1"/>
    <col min="89" max="90" width="5.140625" style="1" customWidth="1"/>
    <col min="91" max="91" width="5.42578125" style="1" customWidth="1"/>
    <col min="92" max="93" width="5" style="1" customWidth="1"/>
    <col min="94" max="94" width="5.28515625" style="1" customWidth="1"/>
    <col min="95" max="16384" width="11.42578125" style="1"/>
  </cols>
  <sheetData>
    <row r="1" spans="1:61" s="112" customFormat="1" ht="16.5" thickBot="1" x14ac:dyDescent="0.3">
      <c r="A1" s="250" t="s">
        <v>290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10" t="s">
        <v>158</v>
      </c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</row>
    <row r="2" spans="1:61" s="112" customFormat="1" ht="15.75" x14ac:dyDescent="0.25">
      <c r="A2" s="240" t="s">
        <v>25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</row>
    <row r="3" spans="1:61" s="112" customFormat="1" ht="15.75" x14ac:dyDescent="0.25">
      <c r="A3" s="250" t="s">
        <v>361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</row>
    <row r="4" spans="1:61" s="112" customFormat="1" ht="15.75" x14ac:dyDescent="0.25">
      <c r="A4" s="250" t="s">
        <v>78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</row>
    <row r="5" spans="1:61" s="112" customFormat="1" ht="16.5" thickBot="1" x14ac:dyDescent="0.3">
      <c r="A5" s="251" t="s">
        <v>205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</row>
    <row r="6" spans="1:61" ht="18" customHeight="1" x14ac:dyDescent="0.2">
      <c r="A6" s="236" t="s">
        <v>331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  <c r="AC6" s="45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27" customHeight="1" thickBot="1" x14ac:dyDescent="0.25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  <c r="AC7" s="45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x14ac:dyDescent="0.2">
      <c r="A8" s="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H8" s="37" t="s">
        <v>31</v>
      </c>
      <c r="AI8" s="37" t="s">
        <v>120</v>
      </c>
      <c r="AJ8" s="37" t="s">
        <v>121</v>
      </c>
      <c r="AL8" s="37" t="s">
        <v>102</v>
      </c>
      <c r="AM8" s="37" t="s">
        <v>103</v>
      </c>
      <c r="AN8" s="37" t="s">
        <v>104</v>
      </c>
      <c r="AP8" s="37" t="s">
        <v>105</v>
      </c>
      <c r="AQ8" s="37" t="s">
        <v>106</v>
      </c>
      <c r="AR8" s="37" t="s">
        <v>107</v>
      </c>
      <c r="AT8" s="37" t="s">
        <v>108</v>
      </c>
      <c r="AU8" s="37" t="s">
        <v>109</v>
      </c>
      <c r="AV8" s="37" t="s">
        <v>110</v>
      </c>
      <c r="AX8" s="37" t="s">
        <v>111</v>
      </c>
      <c r="AY8" s="37" t="s">
        <v>112</v>
      </c>
      <c r="AZ8" s="37" t="s">
        <v>113</v>
      </c>
      <c r="BB8" s="37" t="s">
        <v>114</v>
      </c>
      <c r="BC8" s="37" t="s">
        <v>115</v>
      </c>
      <c r="BD8" s="37" t="s">
        <v>116</v>
      </c>
      <c r="BF8" s="37" t="s">
        <v>117</v>
      </c>
      <c r="BG8" s="37" t="s">
        <v>118</v>
      </c>
      <c r="BH8" s="37" t="s">
        <v>119</v>
      </c>
    </row>
    <row r="9" spans="1:61" x14ac:dyDescent="0.2">
      <c r="A9" s="2" t="s">
        <v>9</v>
      </c>
      <c r="B9" s="65">
        <v>2100</v>
      </c>
      <c r="C9" s="65">
        <v>1336</v>
      </c>
      <c r="D9" s="65">
        <v>764</v>
      </c>
      <c r="E9" s="65"/>
      <c r="F9" s="65">
        <v>844</v>
      </c>
      <c r="G9" s="65">
        <v>521</v>
      </c>
      <c r="H9" s="65">
        <v>323</v>
      </c>
      <c r="I9" s="65"/>
      <c r="J9" s="65">
        <v>498</v>
      </c>
      <c r="K9" s="65">
        <v>319</v>
      </c>
      <c r="L9" s="65">
        <v>179</v>
      </c>
      <c r="M9" s="65"/>
      <c r="N9" s="65">
        <v>365</v>
      </c>
      <c r="O9" s="65">
        <v>241</v>
      </c>
      <c r="P9" s="65">
        <v>124</v>
      </c>
      <c r="Q9" s="65"/>
      <c r="R9" s="65">
        <v>276</v>
      </c>
      <c r="S9" s="65">
        <v>181</v>
      </c>
      <c r="T9" s="65">
        <v>95</v>
      </c>
      <c r="U9" s="65"/>
      <c r="V9" s="65">
        <v>117</v>
      </c>
      <c r="W9" s="65">
        <v>74</v>
      </c>
      <c r="X9" s="65">
        <v>43</v>
      </c>
      <c r="Y9" s="65"/>
      <c r="Z9" s="65">
        <v>0</v>
      </c>
      <c r="AA9" s="65">
        <v>0</v>
      </c>
      <c r="AB9" s="65">
        <v>0</v>
      </c>
      <c r="AC9" s="6"/>
      <c r="AH9" s="37">
        <f>+AH19+AH29</f>
        <v>249513</v>
      </c>
      <c r="AI9" s="37">
        <f>+AI19+AI29</f>
        <v>125908</v>
      </c>
      <c r="AJ9" s="37">
        <f>+AJ19+AJ29</f>
        <v>123605</v>
      </c>
      <c r="AL9" s="37">
        <f>+AL19+AL29</f>
        <v>55729</v>
      </c>
      <c r="AM9" s="37">
        <f>+AM19+AM29</f>
        <v>28178</v>
      </c>
      <c r="AN9" s="37">
        <f>+AN19+AN29</f>
        <v>27551</v>
      </c>
      <c r="AP9" s="37">
        <f>+AP19+AP29</f>
        <v>55264</v>
      </c>
      <c r="AQ9" s="37">
        <f>+AQ19+AQ29</f>
        <v>28357</v>
      </c>
      <c r="AR9" s="37">
        <f>+AR19+AR29</f>
        <v>26907</v>
      </c>
      <c r="AT9" s="37">
        <f>+AT19+AT29</f>
        <v>50161</v>
      </c>
      <c r="AU9" s="37">
        <f>+AU19+AU29</f>
        <v>25207</v>
      </c>
      <c r="AV9" s="37">
        <f>+AV19+AV29</f>
        <v>24954</v>
      </c>
      <c r="AX9" s="37">
        <f>+AX19+AX29</f>
        <v>43861</v>
      </c>
      <c r="AY9" s="37">
        <f>+AY19+AY29</f>
        <v>22144</v>
      </c>
      <c r="AZ9" s="37">
        <f>+AZ19+AZ29</f>
        <v>21717</v>
      </c>
      <c r="BB9" s="37">
        <f>+BB19+BB29</f>
        <v>43420</v>
      </c>
      <c r="BC9" s="37">
        <f>+BC19+BC29</f>
        <v>21560</v>
      </c>
      <c r="BD9" s="37">
        <f>+BD19+BD29</f>
        <v>21860</v>
      </c>
      <c r="BF9" s="37">
        <f>+BF19+BF29</f>
        <v>1078</v>
      </c>
      <c r="BG9" s="37">
        <f>+BG19+BG29</f>
        <v>462</v>
      </c>
      <c r="BH9" s="37">
        <f>+BH19+BH29</f>
        <v>616</v>
      </c>
    </row>
    <row r="10" spans="1:61" s="6" customFormat="1" x14ac:dyDescent="0.2">
      <c r="A10" s="6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1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x14ac:dyDescent="0.2">
      <c r="A11" s="67" t="s">
        <v>82</v>
      </c>
      <c r="B11" s="66">
        <v>885</v>
      </c>
      <c r="C11" s="66">
        <v>546</v>
      </c>
      <c r="D11" s="66">
        <v>339</v>
      </c>
      <c r="E11" s="66"/>
      <c r="F11" s="66">
        <v>323</v>
      </c>
      <c r="G11" s="66">
        <v>187</v>
      </c>
      <c r="H11" s="66">
        <v>136</v>
      </c>
      <c r="I11" s="66"/>
      <c r="J11" s="66">
        <v>219</v>
      </c>
      <c r="K11" s="66">
        <v>134</v>
      </c>
      <c r="L11" s="66">
        <v>85</v>
      </c>
      <c r="M11" s="66"/>
      <c r="N11" s="66">
        <v>145</v>
      </c>
      <c r="O11" s="66">
        <v>93</v>
      </c>
      <c r="P11" s="66">
        <v>52</v>
      </c>
      <c r="Q11" s="66"/>
      <c r="R11" s="66">
        <v>132</v>
      </c>
      <c r="S11" s="66">
        <v>87</v>
      </c>
      <c r="T11" s="66">
        <v>45</v>
      </c>
      <c r="U11" s="66"/>
      <c r="V11" s="66">
        <v>66</v>
      </c>
      <c r="W11" s="66">
        <v>45</v>
      </c>
      <c r="X11" s="66">
        <v>21</v>
      </c>
      <c r="Y11" s="66"/>
      <c r="Z11" s="66">
        <v>0</v>
      </c>
      <c r="AA11" s="66">
        <v>0</v>
      </c>
      <c r="AB11" s="66">
        <v>0</v>
      </c>
      <c r="AH11" s="37">
        <f t="shared" ref="AH11:AJ11" si="0">+AH21+AH31</f>
        <v>77487</v>
      </c>
      <c r="AI11" s="37">
        <f t="shared" si="0"/>
        <v>39508</v>
      </c>
      <c r="AJ11" s="37">
        <f t="shared" si="0"/>
        <v>37979</v>
      </c>
      <c r="AL11" s="37">
        <f t="shared" ref="AL11:AN11" si="1">+AL21+AL31</f>
        <v>17393</v>
      </c>
      <c r="AM11" s="37">
        <f t="shared" si="1"/>
        <v>8928</v>
      </c>
      <c r="AN11" s="37">
        <f t="shared" si="1"/>
        <v>8465</v>
      </c>
      <c r="AP11" s="37">
        <f t="shared" ref="AP11:AR11" si="2">+AP21+AP31</f>
        <v>17382</v>
      </c>
      <c r="AQ11" s="37">
        <f t="shared" si="2"/>
        <v>8977</v>
      </c>
      <c r="AR11" s="37">
        <f t="shared" si="2"/>
        <v>8405</v>
      </c>
      <c r="AT11" s="37">
        <f t="shared" ref="AT11:AV11" si="3">+AT21+AT31</f>
        <v>15681</v>
      </c>
      <c r="AU11" s="37">
        <f t="shared" si="3"/>
        <v>7886</v>
      </c>
      <c r="AV11" s="37">
        <f t="shared" si="3"/>
        <v>7795</v>
      </c>
      <c r="AX11" s="37">
        <f t="shared" ref="AX11:AZ11" si="4">+AX21+AX31</f>
        <v>13135</v>
      </c>
      <c r="AY11" s="37">
        <f t="shared" si="4"/>
        <v>6741</v>
      </c>
      <c r="AZ11" s="37">
        <f t="shared" si="4"/>
        <v>6394</v>
      </c>
      <c r="BB11" s="37">
        <f t="shared" ref="BB11:BD11" si="5">+BB21+BB31</f>
        <v>13505</v>
      </c>
      <c r="BC11" s="37">
        <f t="shared" si="5"/>
        <v>6803</v>
      </c>
      <c r="BD11" s="37">
        <f t="shared" si="5"/>
        <v>6702</v>
      </c>
      <c r="BF11" s="37">
        <f t="shared" ref="BF11:BH11" si="6">+BF21+BF31</f>
        <v>391</v>
      </c>
      <c r="BG11" s="37">
        <f t="shared" si="6"/>
        <v>173</v>
      </c>
      <c r="BH11" s="37">
        <f t="shared" si="6"/>
        <v>218</v>
      </c>
    </row>
    <row r="12" spans="1:61" x14ac:dyDescent="0.2">
      <c r="A12" s="64" t="s">
        <v>83</v>
      </c>
      <c r="B12" s="66">
        <v>422</v>
      </c>
      <c r="C12" s="66">
        <v>273</v>
      </c>
      <c r="D12" s="66">
        <v>149</v>
      </c>
      <c r="E12" s="66"/>
      <c r="F12" s="66">
        <v>193</v>
      </c>
      <c r="G12" s="66">
        <v>118</v>
      </c>
      <c r="H12" s="66">
        <v>75</v>
      </c>
      <c r="I12" s="66"/>
      <c r="J12" s="66">
        <v>93</v>
      </c>
      <c r="K12" s="66">
        <v>59</v>
      </c>
      <c r="L12" s="66">
        <v>34</v>
      </c>
      <c r="M12" s="66"/>
      <c r="N12" s="66">
        <v>69</v>
      </c>
      <c r="O12" s="66">
        <v>54</v>
      </c>
      <c r="P12" s="66">
        <v>15</v>
      </c>
      <c r="Q12" s="66"/>
      <c r="R12" s="66">
        <v>53</v>
      </c>
      <c r="S12" s="66">
        <v>34</v>
      </c>
      <c r="T12" s="66">
        <v>19</v>
      </c>
      <c r="U12" s="66"/>
      <c r="V12" s="66">
        <v>14</v>
      </c>
      <c r="W12" s="66">
        <v>8</v>
      </c>
      <c r="X12" s="66">
        <v>6</v>
      </c>
      <c r="Y12" s="66"/>
      <c r="Z12" s="66">
        <v>0</v>
      </c>
      <c r="AA12" s="66">
        <v>0</v>
      </c>
      <c r="AB12" s="66">
        <v>0</v>
      </c>
      <c r="AH12" s="37">
        <f t="shared" ref="AH12:AJ12" si="7">+AH22+AH32</f>
        <v>50109</v>
      </c>
      <c r="AI12" s="37">
        <f t="shared" si="7"/>
        <v>25156</v>
      </c>
      <c r="AJ12" s="37">
        <f t="shared" si="7"/>
        <v>24953</v>
      </c>
      <c r="AL12" s="37">
        <f t="shared" ref="AL12:AN12" si="8">+AL22+AL32</f>
        <v>11330</v>
      </c>
      <c r="AM12" s="37">
        <f t="shared" si="8"/>
        <v>5711</v>
      </c>
      <c r="AN12" s="37">
        <f t="shared" si="8"/>
        <v>5619</v>
      </c>
      <c r="AP12" s="37">
        <f t="shared" ref="AP12:AR12" si="9">+AP22+AP32</f>
        <v>10952</v>
      </c>
      <c r="AQ12" s="37">
        <f t="shared" si="9"/>
        <v>5639</v>
      </c>
      <c r="AR12" s="37">
        <f t="shared" si="9"/>
        <v>5313</v>
      </c>
      <c r="AT12" s="37">
        <f t="shared" ref="AT12:AV12" si="10">+AT22+AT32</f>
        <v>9964</v>
      </c>
      <c r="AU12" s="37">
        <f t="shared" si="10"/>
        <v>4995</v>
      </c>
      <c r="AV12" s="37">
        <f t="shared" si="10"/>
        <v>4969</v>
      </c>
      <c r="AX12" s="37">
        <f t="shared" ref="AX12:AZ12" si="11">+AX22+AX32</f>
        <v>8921</v>
      </c>
      <c r="AY12" s="37">
        <f t="shared" si="11"/>
        <v>4436</v>
      </c>
      <c r="AZ12" s="37">
        <f t="shared" si="11"/>
        <v>4485</v>
      </c>
      <c r="BB12" s="37">
        <f t="shared" ref="BB12:BD12" si="12">+BB22+BB32</f>
        <v>8726</v>
      </c>
      <c r="BC12" s="37">
        <f t="shared" si="12"/>
        <v>4298</v>
      </c>
      <c r="BD12" s="37">
        <f t="shared" si="12"/>
        <v>4428</v>
      </c>
      <c r="BF12" s="37">
        <f t="shared" ref="BF12:BH12" si="13">+BF22+BF32</f>
        <v>216</v>
      </c>
      <c r="BG12" s="37">
        <f t="shared" si="13"/>
        <v>77</v>
      </c>
      <c r="BH12" s="37">
        <f t="shared" si="13"/>
        <v>139</v>
      </c>
    </row>
    <row r="13" spans="1:61" x14ac:dyDescent="0.2">
      <c r="A13" s="64" t="s">
        <v>84</v>
      </c>
      <c r="B13" s="66">
        <v>216</v>
      </c>
      <c r="C13" s="66">
        <v>150</v>
      </c>
      <c r="D13" s="66">
        <v>66</v>
      </c>
      <c r="E13" s="66"/>
      <c r="F13" s="66">
        <v>103</v>
      </c>
      <c r="G13" s="66">
        <v>70</v>
      </c>
      <c r="H13" s="66">
        <v>33</v>
      </c>
      <c r="I13" s="66"/>
      <c r="J13" s="66">
        <v>49</v>
      </c>
      <c r="K13" s="66">
        <v>33</v>
      </c>
      <c r="L13" s="66">
        <v>16</v>
      </c>
      <c r="M13" s="66"/>
      <c r="N13" s="66">
        <v>32</v>
      </c>
      <c r="O13" s="66">
        <v>23</v>
      </c>
      <c r="P13" s="66">
        <v>9</v>
      </c>
      <c r="Q13" s="66"/>
      <c r="R13" s="66">
        <v>24</v>
      </c>
      <c r="S13" s="66">
        <v>20</v>
      </c>
      <c r="T13" s="66">
        <v>4</v>
      </c>
      <c r="U13" s="66"/>
      <c r="V13" s="66">
        <v>8</v>
      </c>
      <c r="W13" s="66">
        <v>4</v>
      </c>
      <c r="X13" s="66">
        <v>4</v>
      </c>
      <c r="Y13" s="66"/>
      <c r="Z13" s="66">
        <v>0</v>
      </c>
      <c r="AA13" s="66">
        <v>0</v>
      </c>
      <c r="AB13" s="66">
        <v>0</v>
      </c>
      <c r="AH13" s="37">
        <f t="shared" ref="AH13:AJ13" si="14">+AH23+AH33</f>
        <v>28820</v>
      </c>
      <c r="AI13" s="37">
        <f t="shared" si="14"/>
        <v>14533</v>
      </c>
      <c r="AJ13" s="37">
        <f t="shared" si="14"/>
        <v>14287</v>
      </c>
      <c r="AL13" s="37">
        <f t="shared" ref="AL13:AN13" si="15">+AL23+AL33</f>
        <v>6228</v>
      </c>
      <c r="AM13" s="37">
        <f t="shared" si="15"/>
        <v>3135</v>
      </c>
      <c r="AN13" s="37">
        <f t="shared" si="15"/>
        <v>3093</v>
      </c>
      <c r="AP13" s="37">
        <f t="shared" ref="AP13:AR13" si="16">+AP23+AP33</f>
        <v>6490</v>
      </c>
      <c r="AQ13" s="37">
        <f t="shared" si="16"/>
        <v>3305</v>
      </c>
      <c r="AR13" s="37">
        <f t="shared" si="16"/>
        <v>3185</v>
      </c>
      <c r="AT13" s="37">
        <f t="shared" ref="AT13:AV13" si="17">+AT23+AT33</f>
        <v>5852</v>
      </c>
      <c r="AU13" s="37">
        <f t="shared" si="17"/>
        <v>2925</v>
      </c>
      <c r="AV13" s="37">
        <f t="shared" si="17"/>
        <v>2927</v>
      </c>
      <c r="AX13" s="37">
        <f t="shared" ref="AX13:AZ13" si="18">+AX23+AX33</f>
        <v>5142</v>
      </c>
      <c r="AY13" s="37">
        <f t="shared" si="18"/>
        <v>2653</v>
      </c>
      <c r="AZ13" s="37">
        <f t="shared" si="18"/>
        <v>2489</v>
      </c>
      <c r="BB13" s="37">
        <f t="shared" ref="BB13:BD13" si="19">+BB23+BB33</f>
        <v>5047</v>
      </c>
      <c r="BC13" s="37">
        <f t="shared" si="19"/>
        <v>2490</v>
      </c>
      <c r="BD13" s="37">
        <f t="shared" si="19"/>
        <v>2557</v>
      </c>
      <c r="BF13" s="37">
        <f t="shared" ref="BF13:BH13" si="20">+BF23+BF33</f>
        <v>61</v>
      </c>
      <c r="BG13" s="37">
        <f t="shared" si="20"/>
        <v>25</v>
      </c>
      <c r="BH13" s="37">
        <f t="shared" si="20"/>
        <v>36</v>
      </c>
    </row>
    <row r="14" spans="1:61" x14ac:dyDescent="0.2">
      <c r="A14" s="64" t="s">
        <v>85</v>
      </c>
      <c r="B14" s="66">
        <v>230</v>
      </c>
      <c r="C14" s="66">
        <v>145</v>
      </c>
      <c r="D14" s="66">
        <v>85</v>
      </c>
      <c r="E14" s="66"/>
      <c r="F14" s="66">
        <v>96</v>
      </c>
      <c r="G14" s="66">
        <v>65</v>
      </c>
      <c r="H14" s="66">
        <v>31</v>
      </c>
      <c r="I14" s="66"/>
      <c r="J14" s="66">
        <v>48</v>
      </c>
      <c r="K14" s="66">
        <v>28</v>
      </c>
      <c r="L14" s="66">
        <v>20</v>
      </c>
      <c r="M14" s="66"/>
      <c r="N14" s="66">
        <v>57</v>
      </c>
      <c r="O14" s="66">
        <v>35</v>
      </c>
      <c r="P14" s="66">
        <v>22</v>
      </c>
      <c r="Q14" s="66"/>
      <c r="R14" s="66">
        <v>22</v>
      </c>
      <c r="S14" s="66">
        <v>13</v>
      </c>
      <c r="T14" s="66">
        <v>9</v>
      </c>
      <c r="U14" s="66"/>
      <c r="V14" s="66">
        <v>7</v>
      </c>
      <c r="W14" s="66">
        <v>4</v>
      </c>
      <c r="X14" s="66">
        <v>3</v>
      </c>
      <c r="Y14" s="66"/>
      <c r="Z14" s="66">
        <v>0</v>
      </c>
      <c r="AA14" s="66">
        <v>0</v>
      </c>
      <c r="AB14" s="66">
        <v>0</v>
      </c>
      <c r="AH14" s="37">
        <f t="shared" ref="AH14:AJ14" si="21">+AH24+AH34</f>
        <v>28626</v>
      </c>
      <c r="AI14" s="37">
        <f t="shared" si="21"/>
        <v>14399</v>
      </c>
      <c r="AJ14" s="37">
        <f t="shared" si="21"/>
        <v>14227</v>
      </c>
      <c r="AL14" s="37">
        <f t="shared" ref="AL14:AN14" si="22">+AL24+AL34</f>
        <v>6174</v>
      </c>
      <c r="AM14" s="37">
        <f t="shared" si="22"/>
        <v>3058</v>
      </c>
      <c r="AN14" s="37">
        <f t="shared" si="22"/>
        <v>3116</v>
      </c>
      <c r="AP14" s="37">
        <f t="shared" ref="AP14:AR14" si="23">+AP24+AP34</f>
        <v>6375</v>
      </c>
      <c r="AQ14" s="37">
        <f t="shared" si="23"/>
        <v>3229</v>
      </c>
      <c r="AR14" s="37">
        <f t="shared" si="23"/>
        <v>3146</v>
      </c>
      <c r="AT14" s="37">
        <f t="shared" ref="AT14:AV14" si="24">+AT24+AT34</f>
        <v>6083</v>
      </c>
      <c r="AU14" s="37">
        <f t="shared" si="24"/>
        <v>3095</v>
      </c>
      <c r="AV14" s="37">
        <f t="shared" si="24"/>
        <v>2988</v>
      </c>
      <c r="AX14" s="37">
        <f t="shared" ref="AX14:AZ14" si="25">+AX24+AX34</f>
        <v>4996</v>
      </c>
      <c r="AY14" s="37">
        <f t="shared" si="25"/>
        <v>2518</v>
      </c>
      <c r="AZ14" s="37">
        <f t="shared" si="25"/>
        <v>2478</v>
      </c>
      <c r="BB14" s="37">
        <f t="shared" ref="BB14:BD14" si="26">+BB24+BB34</f>
        <v>4763</v>
      </c>
      <c r="BC14" s="37">
        <f t="shared" si="26"/>
        <v>2388</v>
      </c>
      <c r="BD14" s="37">
        <f t="shared" si="26"/>
        <v>2375</v>
      </c>
      <c r="BF14" s="37">
        <f t="shared" ref="BF14:BH14" si="27">+BF24+BF34</f>
        <v>235</v>
      </c>
      <c r="BG14" s="37">
        <f t="shared" si="27"/>
        <v>111</v>
      </c>
      <c r="BH14" s="37">
        <f t="shared" si="27"/>
        <v>124</v>
      </c>
    </row>
    <row r="15" spans="1:61" x14ac:dyDescent="0.2">
      <c r="A15" s="64" t="s">
        <v>86</v>
      </c>
      <c r="B15" s="66">
        <v>99</v>
      </c>
      <c r="C15" s="66">
        <v>65</v>
      </c>
      <c r="D15" s="66">
        <v>34</v>
      </c>
      <c r="E15" s="66"/>
      <c r="F15" s="66">
        <v>49</v>
      </c>
      <c r="G15" s="66">
        <v>29</v>
      </c>
      <c r="H15" s="66">
        <v>20</v>
      </c>
      <c r="I15" s="66"/>
      <c r="J15" s="66">
        <v>26</v>
      </c>
      <c r="K15" s="66">
        <v>20</v>
      </c>
      <c r="L15" s="66">
        <v>6</v>
      </c>
      <c r="M15" s="66"/>
      <c r="N15" s="66">
        <v>9</v>
      </c>
      <c r="O15" s="66">
        <v>6</v>
      </c>
      <c r="P15" s="66">
        <v>3</v>
      </c>
      <c r="Q15" s="66"/>
      <c r="R15" s="66">
        <v>10</v>
      </c>
      <c r="S15" s="66">
        <v>7</v>
      </c>
      <c r="T15" s="66">
        <v>3</v>
      </c>
      <c r="U15" s="66"/>
      <c r="V15" s="66">
        <v>5</v>
      </c>
      <c r="W15" s="66">
        <v>3</v>
      </c>
      <c r="X15" s="66">
        <v>2</v>
      </c>
      <c r="Y15" s="66"/>
      <c r="Z15" s="66">
        <v>0</v>
      </c>
      <c r="AA15" s="66">
        <v>0</v>
      </c>
      <c r="AB15" s="66">
        <v>0</v>
      </c>
      <c r="AH15" s="37">
        <f t="shared" ref="AH15:AJ15" si="28">+AH25+AH35</f>
        <v>18692</v>
      </c>
      <c r="AI15" s="37">
        <f t="shared" si="28"/>
        <v>9269</v>
      </c>
      <c r="AJ15" s="37">
        <f t="shared" si="28"/>
        <v>9423</v>
      </c>
      <c r="AL15" s="37">
        <f t="shared" ref="AL15:AN15" si="29">+AL25+AL35</f>
        <v>4200</v>
      </c>
      <c r="AM15" s="37">
        <f t="shared" si="29"/>
        <v>2055</v>
      </c>
      <c r="AN15" s="37">
        <f t="shared" si="29"/>
        <v>2145</v>
      </c>
      <c r="AP15" s="37">
        <f t="shared" ref="AP15:AR15" si="30">+AP25+AP35</f>
        <v>4070</v>
      </c>
      <c r="AQ15" s="37">
        <f t="shared" si="30"/>
        <v>2045</v>
      </c>
      <c r="AR15" s="37">
        <f t="shared" si="30"/>
        <v>2025</v>
      </c>
      <c r="AT15" s="37">
        <f t="shared" ref="AT15:AV15" si="31">+AT25+AT35</f>
        <v>3657</v>
      </c>
      <c r="AU15" s="37">
        <f t="shared" si="31"/>
        <v>1846</v>
      </c>
      <c r="AV15" s="37">
        <f t="shared" si="31"/>
        <v>1811</v>
      </c>
      <c r="AX15" s="37">
        <f t="shared" ref="AX15:AZ15" si="32">+AX25+AX35</f>
        <v>3289</v>
      </c>
      <c r="AY15" s="37">
        <f t="shared" si="32"/>
        <v>1613</v>
      </c>
      <c r="AZ15" s="37">
        <f t="shared" si="32"/>
        <v>1676</v>
      </c>
      <c r="BB15" s="37">
        <f t="shared" ref="BB15:BD15" si="33">+BB25+BB35</f>
        <v>3369</v>
      </c>
      <c r="BC15" s="37">
        <f t="shared" si="33"/>
        <v>1664</v>
      </c>
      <c r="BD15" s="37">
        <f t="shared" si="33"/>
        <v>1705</v>
      </c>
      <c r="BF15" s="37">
        <f t="shared" ref="BF15:BH15" si="34">+BF25+BF35</f>
        <v>107</v>
      </c>
      <c r="BG15" s="37">
        <f t="shared" si="34"/>
        <v>46</v>
      </c>
      <c r="BH15" s="37">
        <f t="shared" si="34"/>
        <v>61</v>
      </c>
    </row>
    <row r="16" spans="1:61" x14ac:dyDescent="0.2">
      <c r="A16" s="68" t="s">
        <v>87</v>
      </c>
      <c r="B16" s="66">
        <v>120</v>
      </c>
      <c r="C16" s="66">
        <v>69</v>
      </c>
      <c r="D16" s="66">
        <v>51</v>
      </c>
      <c r="E16" s="66"/>
      <c r="F16" s="66">
        <v>29</v>
      </c>
      <c r="G16" s="66">
        <v>17</v>
      </c>
      <c r="H16" s="66">
        <v>12</v>
      </c>
      <c r="I16" s="66"/>
      <c r="J16" s="66">
        <v>33</v>
      </c>
      <c r="K16" s="66">
        <v>20</v>
      </c>
      <c r="L16" s="66">
        <v>13</v>
      </c>
      <c r="M16" s="66"/>
      <c r="N16" s="66">
        <v>26</v>
      </c>
      <c r="O16" s="66">
        <v>14</v>
      </c>
      <c r="P16" s="66">
        <v>12</v>
      </c>
      <c r="Q16" s="66"/>
      <c r="R16" s="66">
        <v>22</v>
      </c>
      <c r="S16" s="66">
        <v>12</v>
      </c>
      <c r="T16" s="66">
        <v>10</v>
      </c>
      <c r="U16" s="66"/>
      <c r="V16" s="66">
        <v>10</v>
      </c>
      <c r="W16" s="66">
        <v>6</v>
      </c>
      <c r="X16" s="66">
        <v>4</v>
      </c>
      <c r="Y16" s="66"/>
      <c r="Z16" s="66">
        <v>0</v>
      </c>
      <c r="AA16" s="66">
        <v>0</v>
      </c>
      <c r="AB16" s="66">
        <v>0</v>
      </c>
      <c r="AH16" s="37">
        <f t="shared" ref="AH16:AJ16" si="35">+AH26+AH36</f>
        <v>22174</v>
      </c>
      <c r="AI16" s="37">
        <f t="shared" si="35"/>
        <v>11164</v>
      </c>
      <c r="AJ16" s="37">
        <f t="shared" si="35"/>
        <v>11010</v>
      </c>
      <c r="AL16" s="37">
        <f t="shared" ref="AL16:AN16" si="36">+AL26+AL36</f>
        <v>4875</v>
      </c>
      <c r="AM16" s="37">
        <f t="shared" si="36"/>
        <v>2456</v>
      </c>
      <c r="AN16" s="37">
        <f t="shared" si="36"/>
        <v>2419</v>
      </c>
      <c r="AP16" s="37">
        <f t="shared" ref="AP16:AR16" si="37">+AP26+AP36</f>
        <v>4696</v>
      </c>
      <c r="AQ16" s="37">
        <f t="shared" si="37"/>
        <v>2467</v>
      </c>
      <c r="AR16" s="37">
        <f t="shared" si="37"/>
        <v>2229</v>
      </c>
      <c r="AT16" s="37">
        <f t="shared" ref="AT16:AV16" si="38">+AT26+AT36</f>
        <v>4371</v>
      </c>
      <c r="AU16" s="37">
        <f t="shared" si="38"/>
        <v>2169</v>
      </c>
      <c r="AV16" s="37">
        <f t="shared" si="38"/>
        <v>2202</v>
      </c>
      <c r="AX16" s="37">
        <f t="shared" ref="AX16:AZ16" si="39">+AX26+AX36</f>
        <v>4171</v>
      </c>
      <c r="AY16" s="37">
        <f t="shared" si="39"/>
        <v>2095</v>
      </c>
      <c r="AZ16" s="37">
        <f t="shared" si="39"/>
        <v>2076</v>
      </c>
      <c r="BB16" s="37">
        <f t="shared" ref="BB16:BD16" si="40">+BB26+BB36</f>
        <v>4028</v>
      </c>
      <c r="BC16" s="37">
        <f t="shared" si="40"/>
        <v>1967</v>
      </c>
      <c r="BD16" s="37">
        <f t="shared" si="40"/>
        <v>2061</v>
      </c>
      <c r="BF16" s="37">
        <f t="shared" ref="BF16:BH16" si="41">+BF26+BF36</f>
        <v>33</v>
      </c>
      <c r="BG16" s="37">
        <f t="shared" si="41"/>
        <v>10</v>
      </c>
      <c r="BH16" s="37">
        <f t="shared" si="41"/>
        <v>23</v>
      </c>
    </row>
    <row r="17" spans="1:61" x14ac:dyDescent="0.2">
      <c r="A17" s="64" t="s">
        <v>88</v>
      </c>
      <c r="B17" s="66">
        <v>128</v>
      </c>
      <c r="C17" s="66">
        <v>88</v>
      </c>
      <c r="D17" s="66">
        <v>40</v>
      </c>
      <c r="E17" s="66"/>
      <c r="F17" s="66">
        <v>51</v>
      </c>
      <c r="G17" s="66">
        <v>35</v>
      </c>
      <c r="H17" s="66">
        <v>16</v>
      </c>
      <c r="I17" s="66"/>
      <c r="J17" s="66">
        <v>30</v>
      </c>
      <c r="K17" s="66">
        <v>25</v>
      </c>
      <c r="L17" s="66">
        <v>5</v>
      </c>
      <c r="M17" s="66"/>
      <c r="N17" s="66">
        <v>27</v>
      </c>
      <c r="O17" s="66">
        <v>16</v>
      </c>
      <c r="P17" s="66">
        <v>11</v>
      </c>
      <c r="Q17" s="66"/>
      <c r="R17" s="66">
        <v>13</v>
      </c>
      <c r="S17" s="66">
        <v>8</v>
      </c>
      <c r="T17" s="66">
        <v>5</v>
      </c>
      <c r="U17" s="66"/>
      <c r="V17" s="66">
        <v>7</v>
      </c>
      <c r="W17" s="66">
        <v>4</v>
      </c>
      <c r="X17" s="66">
        <v>3</v>
      </c>
      <c r="Y17" s="66"/>
      <c r="Z17" s="66">
        <v>0</v>
      </c>
      <c r="AA17" s="66">
        <v>0</v>
      </c>
      <c r="AB17" s="66">
        <v>0</v>
      </c>
      <c r="AH17" s="37">
        <f t="shared" ref="AH17:AJ17" si="42">+AH27+AH37</f>
        <v>23605</v>
      </c>
      <c r="AI17" s="37">
        <f t="shared" si="42"/>
        <v>11879</v>
      </c>
      <c r="AJ17" s="37">
        <f t="shared" si="42"/>
        <v>11726</v>
      </c>
      <c r="AL17" s="37">
        <f t="shared" ref="AL17:AN17" si="43">+AL27+AL37</f>
        <v>5529</v>
      </c>
      <c r="AM17" s="37">
        <f t="shared" si="43"/>
        <v>2835</v>
      </c>
      <c r="AN17" s="37">
        <f t="shared" si="43"/>
        <v>2694</v>
      </c>
      <c r="AP17" s="37">
        <f t="shared" ref="AP17:AR17" si="44">+AP27+AP37</f>
        <v>5299</v>
      </c>
      <c r="AQ17" s="37">
        <f t="shared" si="44"/>
        <v>2695</v>
      </c>
      <c r="AR17" s="37">
        <f t="shared" si="44"/>
        <v>2604</v>
      </c>
      <c r="AT17" s="37">
        <f t="shared" ref="AT17:AV17" si="45">+AT27+AT37</f>
        <v>4553</v>
      </c>
      <c r="AU17" s="37">
        <f t="shared" si="45"/>
        <v>2291</v>
      </c>
      <c r="AV17" s="37">
        <f t="shared" si="45"/>
        <v>2262</v>
      </c>
      <c r="AX17" s="37">
        <f t="shared" ref="AX17:AZ17" si="46">+AX27+AX37</f>
        <v>4207</v>
      </c>
      <c r="AY17" s="37">
        <f t="shared" si="46"/>
        <v>2088</v>
      </c>
      <c r="AZ17" s="37">
        <f t="shared" si="46"/>
        <v>2119</v>
      </c>
      <c r="BB17" s="37">
        <f t="shared" ref="BB17:BD17" si="47">+BB27+BB37</f>
        <v>3982</v>
      </c>
      <c r="BC17" s="37">
        <f t="shared" si="47"/>
        <v>1950</v>
      </c>
      <c r="BD17" s="37">
        <f t="shared" si="47"/>
        <v>2032</v>
      </c>
      <c r="BF17" s="37">
        <f t="shared" ref="BF17:BH17" si="48">+BF27+BF37</f>
        <v>35</v>
      </c>
      <c r="BG17" s="37">
        <f t="shared" si="48"/>
        <v>20</v>
      </c>
      <c r="BH17" s="37">
        <f t="shared" si="48"/>
        <v>15</v>
      </c>
    </row>
    <row r="18" spans="1:61" x14ac:dyDescent="0.2">
      <c r="A18" s="64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61" x14ac:dyDescent="0.2">
      <c r="A19" s="2" t="s">
        <v>29</v>
      </c>
      <c r="B19" s="65">
        <v>1754</v>
      </c>
      <c r="C19" s="65">
        <v>1117</v>
      </c>
      <c r="D19" s="65">
        <v>637</v>
      </c>
      <c r="E19" s="65"/>
      <c r="F19" s="65">
        <v>719</v>
      </c>
      <c r="G19" s="65">
        <v>440</v>
      </c>
      <c r="H19" s="65">
        <v>279</v>
      </c>
      <c r="I19" s="65"/>
      <c r="J19" s="65">
        <v>410</v>
      </c>
      <c r="K19" s="65">
        <v>264</v>
      </c>
      <c r="L19" s="65">
        <v>146</v>
      </c>
      <c r="M19" s="65"/>
      <c r="N19" s="65">
        <v>295</v>
      </c>
      <c r="O19" s="65">
        <v>194</v>
      </c>
      <c r="P19" s="65">
        <v>101</v>
      </c>
      <c r="Q19" s="65"/>
      <c r="R19" s="65">
        <v>237</v>
      </c>
      <c r="S19" s="65">
        <v>156</v>
      </c>
      <c r="T19" s="65">
        <v>81</v>
      </c>
      <c r="U19" s="65"/>
      <c r="V19" s="65">
        <v>93</v>
      </c>
      <c r="W19" s="65">
        <v>63</v>
      </c>
      <c r="X19" s="65">
        <v>30</v>
      </c>
      <c r="Y19" s="65"/>
      <c r="Z19" s="65">
        <v>0</v>
      </c>
      <c r="AA19" s="65">
        <v>0</v>
      </c>
      <c r="AB19" s="65">
        <v>0</v>
      </c>
      <c r="AH19" s="37">
        <v>193903</v>
      </c>
      <c r="AI19" s="37">
        <v>97898</v>
      </c>
      <c r="AJ19" s="37">
        <v>96005</v>
      </c>
      <c r="AL19" s="37">
        <v>43168</v>
      </c>
      <c r="AM19" s="37">
        <v>21852</v>
      </c>
      <c r="AN19" s="37">
        <v>21316</v>
      </c>
      <c r="AP19" s="37">
        <v>42852</v>
      </c>
      <c r="AQ19" s="37">
        <v>22001</v>
      </c>
      <c r="AR19" s="37">
        <v>20851</v>
      </c>
      <c r="AT19" s="37">
        <v>39208</v>
      </c>
      <c r="AU19" s="37">
        <v>19765</v>
      </c>
      <c r="AV19" s="37">
        <v>19443</v>
      </c>
      <c r="AX19" s="37">
        <v>33832</v>
      </c>
      <c r="AY19" s="37">
        <v>17056</v>
      </c>
      <c r="AZ19" s="37">
        <v>16776</v>
      </c>
      <c r="BB19" s="37">
        <v>33824</v>
      </c>
      <c r="BC19" s="37">
        <v>16787</v>
      </c>
      <c r="BD19" s="37">
        <v>17037</v>
      </c>
      <c r="BF19" s="37">
        <v>1019</v>
      </c>
      <c r="BG19" s="37">
        <v>437</v>
      </c>
      <c r="BH19" s="37">
        <v>582</v>
      </c>
    </row>
    <row r="20" spans="1:61" x14ac:dyDescent="0.2">
      <c r="A20" s="64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61" x14ac:dyDescent="0.2">
      <c r="A21" s="67" t="s">
        <v>82</v>
      </c>
      <c r="B21" s="69">
        <v>827</v>
      </c>
      <c r="C21" s="69">
        <v>510</v>
      </c>
      <c r="D21" s="69">
        <v>317</v>
      </c>
      <c r="E21" s="69"/>
      <c r="F21" s="69">
        <v>298</v>
      </c>
      <c r="G21" s="69">
        <v>174</v>
      </c>
      <c r="H21" s="69">
        <v>124</v>
      </c>
      <c r="I21" s="69"/>
      <c r="J21" s="69">
        <v>203</v>
      </c>
      <c r="K21" s="69">
        <v>124</v>
      </c>
      <c r="L21" s="69">
        <v>79</v>
      </c>
      <c r="M21" s="69"/>
      <c r="N21" s="69">
        <v>133</v>
      </c>
      <c r="O21" s="69">
        <v>83</v>
      </c>
      <c r="P21" s="69">
        <v>50</v>
      </c>
      <c r="Q21" s="69"/>
      <c r="R21" s="69">
        <v>129</v>
      </c>
      <c r="S21" s="69">
        <v>85</v>
      </c>
      <c r="T21" s="69">
        <v>44</v>
      </c>
      <c r="U21" s="69"/>
      <c r="V21" s="69">
        <v>64</v>
      </c>
      <c r="W21" s="69">
        <v>44</v>
      </c>
      <c r="X21" s="69">
        <v>20</v>
      </c>
      <c r="Y21" s="69"/>
      <c r="Z21" s="69">
        <v>0</v>
      </c>
      <c r="AA21" s="69">
        <v>0</v>
      </c>
      <c r="AB21" s="69">
        <v>0</v>
      </c>
      <c r="AH21" s="37">
        <v>70652</v>
      </c>
      <c r="AI21" s="37">
        <v>36041</v>
      </c>
      <c r="AJ21" s="37">
        <v>34611</v>
      </c>
      <c r="AL21" s="37">
        <v>15905</v>
      </c>
      <c r="AM21" s="37">
        <v>8174</v>
      </c>
      <c r="AN21" s="37">
        <v>7731</v>
      </c>
      <c r="AP21" s="37">
        <v>15921</v>
      </c>
      <c r="AQ21" s="37">
        <v>8216</v>
      </c>
      <c r="AR21" s="37">
        <v>7705</v>
      </c>
      <c r="AT21" s="37">
        <v>14292</v>
      </c>
      <c r="AU21" s="37">
        <v>7207</v>
      </c>
      <c r="AV21" s="37">
        <v>7085</v>
      </c>
      <c r="AX21" s="37">
        <v>11911</v>
      </c>
      <c r="AY21" s="37">
        <v>6132</v>
      </c>
      <c r="AZ21" s="37">
        <v>5779</v>
      </c>
      <c r="BB21" s="37">
        <v>12242</v>
      </c>
      <c r="BC21" s="37">
        <v>6144</v>
      </c>
      <c r="BD21" s="37">
        <v>6098</v>
      </c>
      <c r="BF21" s="37">
        <v>381</v>
      </c>
      <c r="BG21" s="37">
        <v>168</v>
      </c>
      <c r="BH21" s="37">
        <v>213</v>
      </c>
    </row>
    <row r="22" spans="1:61" x14ac:dyDescent="0.2">
      <c r="A22" s="64" t="s">
        <v>83</v>
      </c>
      <c r="B22" s="69">
        <v>346</v>
      </c>
      <c r="C22" s="69">
        <v>223</v>
      </c>
      <c r="D22" s="69">
        <v>123</v>
      </c>
      <c r="E22" s="69"/>
      <c r="F22" s="69">
        <v>166</v>
      </c>
      <c r="G22" s="69">
        <v>99</v>
      </c>
      <c r="H22" s="69">
        <v>67</v>
      </c>
      <c r="I22" s="69"/>
      <c r="J22" s="69">
        <v>71</v>
      </c>
      <c r="K22" s="69">
        <v>47</v>
      </c>
      <c r="L22" s="69">
        <v>24</v>
      </c>
      <c r="M22" s="69"/>
      <c r="N22" s="69">
        <v>53</v>
      </c>
      <c r="O22" s="69">
        <v>42</v>
      </c>
      <c r="P22" s="69">
        <v>11</v>
      </c>
      <c r="Q22" s="69"/>
      <c r="R22" s="69">
        <v>48</v>
      </c>
      <c r="S22" s="69">
        <v>29</v>
      </c>
      <c r="T22" s="69">
        <v>19</v>
      </c>
      <c r="U22" s="69"/>
      <c r="V22" s="69">
        <v>8</v>
      </c>
      <c r="W22" s="69">
        <v>6</v>
      </c>
      <c r="X22" s="69">
        <v>2</v>
      </c>
      <c r="Y22" s="69"/>
      <c r="Z22" s="69">
        <v>0</v>
      </c>
      <c r="AA22" s="69">
        <v>0</v>
      </c>
      <c r="AB22" s="69">
        <v>0</v>
      </c>
      <c r="AH22" s="37">
        <v>35087</v>
      </c>
      <c r="AI22" s="37">
        <v>17602</v>
      </c>
      <c r="AJ22" s="37">
        <v>17485</v>
      </c>
      <c r="AL22" s="37">
        <v>7967</v>
      </c>
      <c r="AM22" s="37">
        <v>4034</v>
      </c>
      <c r="AN22" s="37">
        <v>3933</v>
      </c>
      <c r="AP22" s="37">
        <v>7616</v>
      </c>
      <c r="AQ22" s="37">
        <v>3915</v>
      </c>
      <c r="AR22" s="37">
        <v>3701</v>
      </c>
      <c r="AT22" s="37">
        <v>6964</v>
      </c>
      <c r="AU22" s="37">
        <v>3507</v>
      </c>
      <c r="AV22" s="37">
        <v>3457</v>
      </c>
      <c r="AX22" s="37">
        <v>6219</v>
      </c>
      <c r="AY22" s="37">
        <v>3080</v>
      </c>
      <c r="AZ22" s="37">
        <v>3139</v>
      </c>
      <c r="BB22" s="37">
        <v>6105</v>
      </c>
      <c r="BC22" s="37">
        <v>2989</v>
      </c>
      <c r="BD22" s="37">
        <v>3116</v>
      </c>
      <c r="BF22" s="37">
        <v>216</v>
      </c>
      <c r="BG22" s="37">
        <v>77</v>
      </c>
      <c r="BH22" s="37">
        <v>139</v>
      </c>
    </row>
    <row r="23" spans="1:61" x14ac:dyDescent="0.2">
      <c r="A23" s="64" t="s">
        <v>84</v>
      </c>
      <c r="B23" s="69">
        <v>190</v>
      </c>
      <c r="C23" s="69">
        <v>131</v>
      </c>
      <c r="D23" s="69">
        <v>59</v>
      </c>
      <c r="E23" s="69"/>
      <c r="F23" s="69">
        <v>89</v>
      </c>
      <c r="G23" s="69">
        <v>60</v>
      </c>
      <c r="H23" s="69">
        <v>29</v>
      </c>
      <c r="I23" s="69"/>
      <c r="J23" s="69">
        <v>44</v>
      </c>
      <c r="K23" s="69">
        <v>30</v>
      </c>
      <c r="L23" s="69">
        <v>14</v>
      </c>
      <c r="M23" s="69"/>
      <c r="N23" s="69">
        <v>27</v>
      </c>
      <c r="O23" s="69">
        <v>19</v>
      </c>
      <c r="P23" s="69">
        <v>8</v>
      </c>
      <c r="Q23" s="69"/>
      <c r="R23" s="69">
        <v>23</v>
      </c>
      <c r="S23" s="69">
        <v>19</v>
      </c>
      <c r="T23" s="69">
        <v>4</v>
      </c>
      <c r="U23" s="69"/>
      <c r="V23" s="69">
        <v>7</v>
      </c>
      <c r="W23" s="69">
        <v>3</v>
      </c>
      <c r="X23" s="69">
        <v>4</v>
      </c>
      <c r="Y23" s="69"/>
      <c r="Z23" s="69">
        <v>0</v>
      </c>
      <c r="AA23" s="69">
        <v>0</v>
      </c>
      <c r="AB23" s="69">
        <v>0</v>
      </c>
      <c r="AH23" s="37">
        <v>25796</v>
      </c>
      <c r="AI23" s="37">
        <v>12956</v>
      </c>
      <c r="AJ23" s="37">
        <v>12840</v>
      </c>
      <c r="AL23" s="37">
        <v>5530</v>
      </c>
      <c r="AM23" s="37">
        <v>2750</v>
      </c>
      <c r="AN23" s="37">
        <v>2780</v>
      </c>
      <c r="AP23" s="37">
        <v>5816</v>
      </c>
      <c r="AQ23" s="37">
        <v>2963</v>
      </c>
      <c r="AR23" s="37">
        <v>2853</v>
      </c>
      <c r="AT23" s="37">
        <v>5263</v>
      </c>
      <c r="AU23" s="37">
        <v>2620</v>
      </c>
      <c r="AV23" s="37">
        <v>2643</v>
      </c>
      <c r="AX23" s="37">
        <v>4585</v>
      </c>
      <c r="AY23" s="37">
        <v>2360</v>
      </c>
      <c r="AZ23" s="37">
        <v>2225</v>
      </c>
      <c r="BB23" s="37">
        <v>4541</v>
      </c>
      <c r="BC23" s="37">
        <v>2238</v>
      </c>
      <c r="BD23" s="37">
        <v>2303</v>
      </c>
      <c r="BF23" s="37">
        <v>61</v>
      </c>
      <c r="BG23" s="37">
        <v>25</v>
      </c>
      <c r="BH23" s="37">
        <v>36</v>
      </c>
    </row>
    <row r="24" spans="1:61" x14ac:dyDescent="0.2">
      <c r="A24" s="64" t="s">
        <v>85</v>
      </c>
      <c r="B24" s="69">
        <v>189</v>
      </c>
      <c r="C24" s="69">
        <v>120</v>
      </c>
      <c r="D24" s="69">
        <v>69</v>
      </c>
      <c r="E24" s="69"/>
      <c r="F24" s="69">
        <v>83</v>
      </c>
      <c r="G24" s="69">
        <v>56</v>
      </c>
      <c r="H24" s="69">
        <v>27</v>
      </c>
      <c r="I24" s="69"/>
      <c r="J24" s="69">
        <v>43</v>
      </c>
      <c r="K24" s="69">
        <v>26</v>
      </c>
      <c r="L24" s="69">
        <v>17</v>
      </c>
      <c r="M24" s="69"/>
      <c r="N24" s="69">
        <v>48</v>
      </c>
      <c r="O24" s="69">
        <v>28</v>
      </c>
      <c r="P24" s="69">
        <v>20</v>
      </c>
      <c r="Q24" s="69"/>
      <c r="R24" s="69">
        <v>14</v>
      </c>
      <c r="S24" s="69">
        <v>9</v>
      </c>
      <c r="T24" s="69">
        <v>5</v>
      </c>
      <c r="U24" s="69"/>
      <c r="V24" s="69">
        <v>1</v>
      </c>
      <c r="W24" s="69">
        <v>1</v>
      </c>
      <c r="X24" s="69">
        <v>0</v>
      </c>
      <c r="Y24" s="69"/>
      <c r="Z24" s="69">
        <v>0</v>
      </c>
      <c r="AA24" s="69">
        <v>0</v>
      </c>
      <c r="AB24" s="69">
        <v>0</v>
      </c>
      <c r="AH24" s="37">
        <v>23867</v>
      </c>
      <c r="AI24" s="37">
        <v>12100</v>
      </c>
      <c r="AJ24" s="37">
        <v>11767</v>
      </c>
      <c r="AL24" s="37">
        <v>5109</v>
      </c>
      <c r="AM24" s="37">
        <v>2541</v>
      </c>
      <c r="AN24" s="37">
        <v>2568</v>
      </c>
      <c r="AP24" s="37">
        <v>5259</v>
      </c>
      <c r="AQ24" s="37">
        <v>2683</v>
      </c>
      <c r="AR24" s="37">
        <v>2576</v>
      </c>
      <c r="AT24" s="37">
        <v>5120</v>
      </c>
      <c r="AU24" s="37">
        <v>2638</v>
      </c>
      <c r="AV24" s="37">
        <v>2482</v>
      </c>
      <c r="AX24" s="37">
        <v>4141</v>
      </c>
      <c r="AY24" s="37">
        <v>2114</v>
      </c>
      <c r="AZ24" s="37">
        <v>2027</v>
      </c>
      <c r="BB24" s="37">
        <v>4003</v>
      </c>
      <c r="BC24" s="37">
        <v>2013</v>
      </c>
      <c r="BD24" s="37">
        <v>1990</v>
      </c>
      <c r="BF24" s="37">
        <v>235</v>
      </c>
      <c r="BG24" s="37">
        <v>111</v>
      </c>
      <c r="BH24" s="37">
        <v>124</v>
      </c>
    </row>
    <row r="25" spans="1:61" x14ac:dyDescent="0.2">
      <c r="A25" s="64" t="s">
        <v>86</v>
      </c>
      <c r="B25" s="69">
        <v>84</v>
      </c>
      <c r="C25" s="69">
        <v>55</v>
      </c>
      <c r="D25" s="69">
        <v>29</v>
      </c>
      <c r="E25" s="69"/>
      <c r="F25" s="69">
        <v>43</v>
      </c>
      <c r="G25" s="69">
        <v>25</v>
      </c>
      <c r="H25" s="69">
        <v>18</v>
      </c>
      <c r="I25" s="69"/>
      <c r="J25" s="69">
        <v>21</v>
      </c>
      <c r="K25" s="69">
        <v>17</v>
      </c>
      <c r="L25" s="69">
        <v>4</v>
      </c>
      <c r="M25" s="69"/>
      <c r="N25" s="69">
        <v>8</v>
      </c>
      <c r="O25" s="69">
        <v>6</v>
      </c>
      <c r="P25" s="69">
        <v>2</v>
      </c>
      <c r="Q25" s="69"/>
      <c r="R25" s="69">
        <v>8</v>
      </c>
      <c r="S25" s="69">
        <v>5</v>
      </c>
      <c r="T25" s="69">
        <v>3</v>
      </c>
      <c r="U25" s="69"/>
      <c r="V25" s="69">
        <v>4</v>
      </c>
      <c r="W25" s="69">
        <v>2</v>
      </c>
      <c r="X25" s="69">
        <v>2</v>
      </c>
      <c r="Y25" s="69"/>
      <c r="Z25" s="69">
        <v>0</v>
      </c>
      <c r="AA25" s="69">
        <v>0</v>
      </c>
      <c r="AB25" s="69">
        <v>0</v>
      </c>
      <c r="AH25" s="37">
        <v>13453</v>
      </c>
      <c r="AI25" s="37">
        <v>6642</v>
      </c>
      <c r="AJ25" s="37">
        <v>6811</v>
      </c>
      <c r="AL25" s="37">
        <v>3014</v>
      </c>
      <c r="AM25" s="37">
        <v>1478</v>
      </c>
      <c r="AN25" s="37">
        <v>1536</v>
      </c>
      <c r="AP25" s="37">
        <v>2937</v>
      </c>
      <c r="AQ25" s="37">
        <v>1469</v>
      </c>
      <c r="AR25" s="37">
        <v>1468</v>
      </c>
      <c r="AT25" s="37">
        <v>2603</v>
      </c>
      <c r="AU25" s="37">
        <v>1314</v>
      </c>
      <c r="AV25" s="37">
        <v>1289</v>
      </c>
      <c r="AX25" s="37">
        <v>2363</v>
      </c>
      <c r="AY25" s="37">
        <v>1136</v>
      </c>
      <c r="AZ25" s="37">
        <v>1227</v>
      </c>
      <c r="BB25" s="37">
        <v>2470</v>
      </c>
      <c r="BC25" s="37">
        <v>1217</v>
      </c>
      <c r="BD25" s="37">
        <v>1253</v>
      </c>
      <c r="BF25" s="37">
        <v>66</v>
      </c>
      <c r="BG25" s="37">
        <v>28</v>
      </c>
      <c r="BH25" s="37">
        <v>38</v>
      </c>
    </row>
    <row r="26" spans="1:61" x14ac:dyDescent="0.2">
      <c r="A26" s="68" t="s">
        <v>87</v>
      </c>
      <c r="B26" s="69">
        <v>67</v>
      </c>
      <c r="C26" s="69">
        <v>40</v>
      </c>
      <c r="D26" s="69">
        <v>27</v>
      </c>
      <c r="E26" s="69"/>
      <c r="F26" s="69">
        <v>24</v>
      </c>
      <c r="G26" s="69">
        <v>14</v>
      </c>
      <c r="H26" s="69">
        <v>10</v>
      </c>
      <c r="I26" s="69"/>
      <c r="J26" s="69">
        <v>14</v>
      </c>
      <c r="K26" s="69">
        <v>8</v>
      </c>
      <c r="L26" s="69">
        <v>6</v>
      </c>
      <c r="M26" s="69"/>
      <c r="N26" s="69">
        <v>13</v>
      </c>
      <c r="O26" s="69">
        <v>8</v>
      </c>
      <c r="P26" s="69">
        <v>5</v>
      </c>
      <c r="Q26" s="69"/>
      <c r="R26" s="69">
        <v>12</v>
      </c>
      <c r="S26" s="69">
        <v>7</v>
      </c>
      <c r="T26" s="69">
        <v>5</v>
      </c>
      <c r="U26" s="69"/>
      <c r="V26" s="69">
        <v>4</v>
      </c>
      <c r="W26" s="69">
        <v>3</v>
      </c>
      <c r="X26" s="69">
        <v>1</v>
      </c>
      <c r="Y26" s="69"/>
      <c r="Z26" s="69">
        <v>0</v>
      </c>
      <c r="AA26" s="69">
        <v>0</v>
      </c>
      <c r="AB26" s="69">
        <v>0</v>
      </c>
      <c r="AH26" s="37">
        <v>12633</v>
      </c>
      <c r="AI26" s="37">
        <v>6320</v>
      </c>
      <c r="AJ26" s="37">
        <v>6313</v>
      </c>
      <c r="AL26" s="37">
        <v>2767</v>
      </c>
      <c r="AM26" s="37">
        <v>1365</v>
      </c>
      <c r="AN26" s="37">
        <v>1402</v>
      </c>
      <c r="AP26" s="37">
        <v>2625</v>
      </c>
      <c r="AQ26" s="37">
        <v>1399</v>
      </c>
      <c r="AR26" s="37">
        <v>1226</v>
      </c>
      <c r="AT26" s="37">
        <v>2504</v>
      </c>
      <c r="AU26" s="37">
        <v>1238</v>
      </c>
      <c r="AV26" s="37">
        <v>1266</v>
      </c>
      <c r="AX26" s="37">
        <v>2387</v>
      </c>
      <c r="AY26" s="37">
        <v>1173</v>
      </c>
      <c r="AZ26" s="37">
        <v>1214</v>
      </c>
      <c r="BB26" s="37">
        <v>2325</v>
      </c>
      <c r="BC26" s="37">
        <v>1137</v>
      </c>
      <c r="BD26" s="37">
        <v>1188</v>
      </c>
      <c r="BF26" s="37">
        <v>25</v>
      </c>
      <c r="BG26" s="37">
        <v>8</v>
      </c>
      <c r="BH26" s="37">
        <v>17</v>
      </c>
    </row>
    <row r="27" spans="1:61" x14ac:dyDescent="0.2">
      <c r="A27" s="64" t="s">
        <v>88</v>
      </c>
      <c r="B27" s="69">
        <v>51</v>
      </c>
      <c r="C27" s="69">
        <v>38</v>
      </c>
      <c r="D27" s="69">
        <v>13</v>
      </c>
      <c r="E27" s="69"/>
      <c r="F27" s="69">
        <v>16</v>
      </c>
      <c r="G27" s="69">
        <v>12</v>
      </c>
      <c r="H27" s="69">
        <v>4</v>
      </c>
      <c r="I27" s="69"/>
      <c r="J27" s="69">
        <v>14</v>
      </c>
      <c r="K27" s="69">
        <v>12</v>
      </c>
      <c r="L27" s="69">
        <v>2</v>
      </c>
      <c r="M27" s="69"/>
      <c r="N27" s="69">
        <v>13</v>
      </c>
      <c r="O27" s="69">
        <v>8</v>
      </c>
      <c r="P27" s="69">
        <v>5</v>
      </c>
      <c r="Q27" s="69"/>
      <c r="R27" s="69">
        <v>3</v>
      </c>
      <c r="S27" s="69">
        <v>2</v>
      </c>
      <c r="T27" s="69">
        <v>1</v>
      </c>
      <c r="U27" s="69"/>
      <c r="V27" s="69">
        <v>5</v>
      </c>
      <c r="W27" s="69">
        <v>4</v>
      </c>
      <c r="X27" s="69">
        <v>1</v>
      </c>
      <c r="Y27" s="69"/>
      <c r="Z27" s="69">
        <v>0</v>
      </c>
      <c r="AA27" s="69">
        <v>0</v>
      </c>
      <c r="AB27" s="69">
        <v>0</v>
      </c>
      <c r="AH27" s="37">
        <v>12415</v>
      </c>
      <c r="AI27" s="37">
        <v>6237</v>
      </c>
      <c r="AJ27" s="37">
        <v>6178</v>
      </c>
      <c r="AL27" s="37">
        <v>2876</v>
      </c>
      <c r="AM27" s="37">
        <v>1510</v>
      </c>
      <c r="AN27" s="37">
        <v>1366</v>
      </c>
      <c r="AP27" s="37">
        <v>2678</v>
      </c>
      <c r="AQ27" s="37">
        <v>1356</v>
      </c>
      <c r="AR27" s="37">
        <v>1322</v>
      </c>
      <c r="AT27" s="37">
        <v>2462</v>
      </c>
      <c r="AU27" s="37">
        <v>1241</v>
      </c>
      <c r="AV27" s="37">
        <v>1221</v>
      </c>
      <c r="AX27" s="37">
        <v>2226</v>
      </c>
      <c r="AY27" s="37">
        <v>1061</v>
      </c>
      <c r="AZ27" s="37">
        <v>1165</v>
      </c>
      <c r="BB27" s="37">
        <v>2138</v>
      </c>
      <c r="BC27" s="37">
        <v>1049</v>
      </c>
      <c r="BD27" s="37">
        <v>1089</v>
      </c>
      <c r="BF27" s="37">
        <v>35</v>
      </c>
      <c r="BG27" s="37">
        <v>20</v>
      </c>
      <c r="BH27" s="37">
        <v>15</v>
      </c>
    </row>
    <row r="28" spans="1:61" x14ac:dyDescent="0.2">
      <c r="A28" s="64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61" s="6" customFormat="1" x14ac:dyDescent="0.2">
      <c r="A29" s="2" t="s">
        <v>30</v>
      </c>
      <c r="B29" s="65">
        <v>346</v>
      </c>
      <c r="C29" s="65">
        <v>219</v>
      </c>
      <c r="D29" s="65">
        <v>127</v>
      </c>
      <c r="E29" s="65"/>
      <c r="F29" s="65">
        <v>125</v>
      </c>
      <c r="G29" s="65">
        <v>81</v>
      </c>
      <c r="H29" s="65">
        <v>44</v>
      </c>
      <c r="I29" s="65"/>
      <c r="J29" s="65">
        <v>88</v>
      </c>
      <c r="K29" s="65">
        <v>55</v>
      </c>
      <c r="L29" s="65">
        <v>33</v>
      </c>
      <c r="M29" s="65"/>
      <c r="N29" s="65">
        <v>70</v>
      </c>
      <c r="O29" s="65">
        <v>47</v>
      </c>
      <c r="P29" s="65">
        <v>23</v>
      </c>
      <c r="Q29" s="65"/>
      <c r="R29" s="65">
        <v>39</v>
      </c>
      <c r="S29" s="65">
        <v>25</v>
      </c>
      <c r="T29" s="65">
        <v>14</v>
      </c>
      <c r="U29" s="65"/>
      <c r="V29" s="65">
        <v>24</v>
      </c>
      <c r="W29" s="65">
        <v>11</v>
      </c>
      <c r="X29" s="65">
        <v>13</v>
      </c>
      <c r="Y29" s="65"/>
      <c r="Z29" s="65">
        <v>0</v>
      </c>
      <c r="AA29" s="65">
        <v>0</v>
      </c>
      <c r="AB29" s="65">
        <v>0</v>
      </c>
      <c r="AH29" s="60">
        <v>55610</v>
      </c>
      <c r="AI29" s="60">
        <v>28010</v>
      </c>
      <c r="AJ29" s="60">
        <v>27600</v>
      </c>
      <c r="AK29" s="60"/>
      <c r="AL29" s="60">
        <v>12561</v>
      </c>
      <c r="AM29" s="60">
        <v>6326</v>
      </c>
      <c r="AN29" s="60">
        <v>6235</v>
      </c>
      <c r="AO29" s="60"/>
      <c r="AP29" s="60">
        <v>12412</v>
      </c>
      <c r="AQ29" s="60">
        <v>6356</v>
      </c>
      <c r="AR29" s="60">
        <v>6056</v>
      </c>
      <c r="AS29" s="60"/>
      <c r="AT29" s="60">
        <v>10953</v>
      </c>
      <c r="AU29" s="60">
        <v>5442</v>
      </c>
      <c r="AV29" s="60">
        <v>5511</v>
      </c>
      <c r="AW29" s="60"/>
      <c r="AX29" s="60">
        <v>10029</v>
      </c>
      <c r="AY29" s="60">
        <v>5088</v>
      </c>
      <c r="AZ29" s="60">
        <v>4941</v>
      </c>
      <c r="BA29" s="60"/>
      <c r="BB29" s="60">
        <v>9596</v>
      </c>
      <c r="BC29" s="60">
        <v>4773</v>
      </c>
      <c r="BD29" s="60">
        <v>4823</v>
      </c>
      <c r="BE29" s="60"/>
      <c r="BF29" s="60">
        <v>59</v>
      </c>
      <c r="BG29" s="60">
        <v>25</v>
      </c>
      <c r="BH29" s="60">
        <v>34</v>
      </c>
      <c r="BI29" s="60"/>
    </row>
    <row r="30" spans="1:61" x14ac:dyDescent="0.2">
      <c r="A30" s="64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61" x14ac:dyDescent="0.2">
      <c r="A31" s="67" t="s">
        <v>82</v>
      </c>
      <c r="B31" s="69">
        <v>58</v>
      </c>
      <c r="C31" s="69">
        <v>36</v>
      </c>
      <c r="D31" s="69">
        <v>22</v>
      </c>
      <c r="E31" s="69"/>
      <c r="F31" s="69">
        <v>25</v>
      </c>
      <c r="G31" s="69">
        <v>13</v>
      </c>
      <c r="H31" s="69">
        <v>12</v>
      </c>
      <c r="I31" s="69"/>
      <c r="J31" s="69">
        <v>16</v>
      </c>
      <c r="K31" s="69">
        <v>10</v>
      </c>
      <c r="L31" s="69">
        <v>6</v>
      </c>
      <c r="M31" s="69"/>
      <c r="N31" s="69">
        <v>12</v>
      </c>
      <c r="O31" s="69">
        <v>10</v>
      </c>
      <c r="P31" s="69">
        <v>2</v>
      </c>
      <c r="Q31" s="69"/>
      <c r="R31" s="69">
        <v>3</v>
      </c>
      <c r="S31" s="69">
        <v>2</v>
      </c>
      <c r="T31" s="69">
        <v>1</v>
      </c>
      <c r="U31" s="69"/>
      <c r="V31" s="69">
        <v>2</v>
      </c>
      <c r="W31" s="69">
        <v>1</v>
      </c>
      <c r="X31" s="69">
        <v>1</v>
      </c>
      <c r="Y31" s="69"/>
      <c r="Z31" s="69">
        <v>0</v>
      </c>
      <c r="AA31" s="69">
        <v>0</v>
      </c>
      <c r="AB31" s="69">
        <v>0</v>
      </c>
      <c r="AH31" s="37">
        <v>6835</v>
      </c>
      <c r="AI31" s="37">
        <v>3467</v>
      </c>
      <c r="AJ31" s="37">
        <v>3368</v>
      </c>
      <c r="AL31" s="37">
        <v>1488</v>
      </c>
      <c r="AM31" s="37">
        <v>754</v>
      </c>
      <c r="AN31" s="37">
        <v>734</v>
      </c>
      <c r="AP31" s="37">
        <v>1461</v>
      </c>
      <c r="AQ31" s="37">
        <v>761</v>
      </c>
      <c r="AR31" s="37">
        <v>700</v>
      </c>
      <c r="AT31" s="37">
        <v>1389</v>
      </c>
      <c r="AU31" s="37">
        <v>679</v>
      </c>
      <c r="AV31" s="37">
        <v>710</v>
      </c>
      <c r="AX31" s="37">
        <v>1224</v>
      </c>
      <c r="AY31" s="37">
        <v>609</v>
      </c>
      <c r="AZ31" s="37">
        <v>615</v>
      </c>
      <c r="BB31" s="37">
        <v>1263</v>
      </c>
      <c r="BC31" s="37">
        <v>659</v>
      </c>
      <c r="BD31" s="37">
        <v>604</v>
      </c>
      <c r="BF31" s="37">
        <v>10</v>
      </c>
      <c r="BG31" s="37">
        <v>5</v>
      </c>
      <c r="BH31" s="37">
        <v>5</v>
      </c>
    </row>
    <row r="32" spans="1:61" x14ac:dyDescent="0.2">
      <c r="A32" s="64" t="s">
        <v>83</v>
      </c>
      <c r="B32" s="69">
        <v>76</v>
      </c>
      <c r="C32" s="69">
        <v>50</v>
      </c>
      <c r="D32" s="69">
        <v>26</v>
      </c>
      <c r="E32" s="69"/>
      <c r="F32" s="69">
        <v>27</v>
      </c>
      <c r="G32" s="69">
        <v>19</v>
      </c>
      <c r="H32" s="69">
        <v>8</v>
      </c>
      <c r="I32" s="69"/>
      <c r="J32" s="69">
        <v>22</v>
      </c>
      <c r="K32" s="69">
        <v>12</v>
      </c>
      <c r="L32" s="69">
        <v>10</v>
      </c>
      <c r="M32" s="69"/>
      <c r="N32" s="69">
        <v>16</v>
      </c>
      <c r="O32" s="69">
        <v>12</v>
      </c>
      <c r="P32" s="69">
        <v>4</v>
      </c>
      <c r="Q32" s="69"/>
      <c r="R32" s="69">
        <v>5</v>
      </c>
      <c r="S32" s="69">
        <v>5</v>
      </c>
      <c r="T32" s="69">
        <v>0</v>
      </c>
      <c r="U32" s="69"/>
      <c r="V32" s="69">
        <v>6</v>
      </c>
      <c r="W32" s="69">
        <v>2</v>
      </c>
      <c r="X32" s="69">
        <v>4</v>
      </c>
      <c r="Y32" s="69"/>
      <c r="Z32" s="69">
        <v>0</v>
      </c>
      <c r="AA32" s="69">
        <v>0</v>
      </c>
      <c r="AB32" s="69">
        <v>0</v>
      </c>
      <c r="AH32" s="37">
        <v>15022</v>
      </c>
      <c r="AI32" s="37">
        <v>7554</v>
      </c>
      <c r="AJ32" s="37">
        <v>7468</v>
      </c>
      <c r="AL32" s="37">
        <v>3363</v>
      </c>
      <c r="AM32" s="37">
        <v>1677</v>
      </c>
      <c r="AN32" s="37">
        <v>1686</v>
      </c>
      <c r="AP32" s="37">
        <v>3336</v>
      </c>
      <c r="AQ32" s="37">
        <v>1724</v>
      </c>
      <c r="AR32" s="37">
        <v>1612</v>
      </c>
      <c r="AT32" s="37">
        <v>3000</v>
      </c>
      <c r="AU32" s="37">
        <v>1488</v>
      </c>
      <c r="AV32" s="37">
        <v>1512</v>
      </c>
      <c r="AX32" s="37">
        <v>2702</v>
      </c>
      <c r="AY32" s="37">
        <v>1356</v>
      </c>
      <c r="AZ32" s="37">
        <v>1346</v>
      </c>
      <c r="BB32" s="37">
        <v>2621</v>
      </c>
      <c r="BC32" s="37">
        <v>1309</v>
      </c>
      <c r="BD32" s="37">
        <v>1312</v>
      </c>
      <c r="BF32" s="37">
        <v>0</v>
      </c>
      <c r="BG32" s="37">
        <v>0</v>
      </c>
      <c r="BH32" s="37">
        <v>0</v>
      </c>
    </row>
    <row r="33" spans="1:61" x14ac:dyDescent="0.2">
      <c r="A33" s="64" t="s">
        <v>84</v>
      </c>
      <c r="B33" s="69">
        <v>26</v>
      </c>
      <c r="C33" s="69">
        <v>19</v>
      </c>
      <c r="D33" s="69">
        <v>7</v>
      </c>
      <c r="E33" s="69"/>
      <c r="F33" s="69">
        <v>14</v>
      </c>
      <c r="G33" s="69">
        <v>10</v>
      </c>
      <c r="H33" s="69">
        <v>4</v>
      </c>
      <c r="I33" s="69"/>
      <c r="J33" s="69">
        <v>5</v>
      </c>
      <c r="K33" s="69">
        <v>3</v>
      </c>
      <c r="L33" s="69">
        <v>2</v>
      </c>
      <c r="M33" s="69"/>
      <c r="N33" s="69">
        <v>5</v>
      </c>
      <c r="O33" s="69">
        <v>4</v>
      </c>
      <c r="P33" s="69">
        <v>1</v>
      </c>
      <c r="Q33" s="69"/>
      <c r="R33" s="69">
        <v>1</v>
      </c>
      <c r="S33" s="69">
        <v>1</v>
      </c>
      <c r="T33" s="69">
        <v>0</v>
      </c>
      <c r="U33" s="69"/>
      <c r="V33" s="69">
        <v>1</v>
      </c>
      <c r="W33" s="69">
        <v>1</v>
      </c>
      <c r="X33" s="69">
        <v>0</v>
      </c>
      <c r="Y33" s="69"/>
      <c r="Z33" s="69">
        <v>0</v>
      </c>
      <c r="AA33" s="69">
        <v>0</v>
      </c>
      <c r="AB33" s="69">
        <v>0</v>
      </c>
      <c r="AH33" s="37">
        <v>3024</v>
      </c>
      <c r="AI33" s="37">
        <v>1577</v>
      </c>
      <c r="AJ33" s="37">
        <v>1447</v>
      </c>
      <c r="AL33" s="37">
        <v>698</v>
      </c>
      <c r="AM33" s="37">
        <v>385</v>
      </c>
      <c r="AN33" s="37">
        <v>313</v>
      </c>
      <c r="AP33" s="37">
        <v>674</v>
      </c>
      <c r="AQ33" s="37">
        <v>342</v>
      </c>
      <c r="AR33" s="37">
        <v>332</v>
      </c>
      <c r="AT33" s="37">
        <v>589</v>
      </c>
      <c r="AU33" s="37">
        <v>305</v>
      </c>
      <c r="AV33" s="37">
        <v>284</v>
      </c>
      <c r="AX33" s="37">
        <v>557</v>
      </c>
      <c r="AY33" s="37">
        <v>293</v>
      </c>
      <c r="AZ33" s="37">
        <v>264</v>
      </c>
      <c r="BB33" s="37">
        <v>506</v>
      </c>
      <c r="BC33" s="37">
        <v>252</v>
      </c>
      <c r="BD33" s="37">
        <v>254</v>
      </c>
      <c r="BF33" s="37">
        <v>0</v>
      </c>
      <c r="BG33" s="37">
        <v>0</v>
      </c>
      <c r="BH33" s="37">
        <v>0</v>
      </c>
    </row>
    <row r="34" spans="1:61" x14ac:dyDescent="0.2">
      <c r="A34" s="64" t="s">
        <v>85</v>
      </c>
      <c r="B34" s="69">
        <v>41</v>
      </c>
      <c r="C34" s="69">
        <v>25</v>
      </c>
      <c r="D34" s="69">
        <v>16</v>
      </c>
      <c r="E34" s="69"/>
      <c r="F34" s="69">
        <v>13</v>
      </c>
      <c r="G34" s="69">
        <v>9</v>
      </c>
      <c r="H34" s="69">
        <v>4</v>
      </c>
      <c r="I34" s="69"/>
      <c r="J34" s="69">
        <v>5</v>
      </c>
      <c r="K34" s="69">
        <v>2</v>
      </c>
      <c r="L34" s="69">
        <v>3</v>
      </c>
      <c r="M34" s="69"/>
      <c r="N34" s="69">
        <v>9</v>
      </c>
      <c r="O34" s="69">
        <v>7</v>
      </c>
      <c r="P34" s="69">
        <v>2</v>
      </c>
      <c r="Q34" s="69"/>
      <c r="R34" s="69">
        <v>8</v>
      </c>
      <c r="S34" s="69">
        <v>4</v>
      </c>
      <c r="T34" s="69">
        <v>4</v>
      </c>
      <c r="U34" s="69"/>
      <c r="V34" s="69">
        <v>6</v>
      </c>
      <c r="W34" s="69">
        <v>3</v>
      </c>
      <c r="X34" s="69">
        <v>3</v>
      </c>
      <c r="Y34" s="69"/>
      <c r="Z34" s="69">
        <v>0</v>
      </c>
      <c r="AA34" s="69">
        <v>0</v>
      </c>
      <c r="AB34" s="69">
        <v>0</v>
      </c>
      <c r="AH34" s="37">
        <v>4759</v>
      </c>
      <c r="AI34" s="37">
        <v>2299</v>
      </c>
      <c r="AJ34" s="37">
        <v>2460</v>
      </c>
      <c r="AL34" s="37">
        <v>1065</v>
      </c>
      <c r="AM34" s="37">
        <v>517</v>
      </c>
      <c r="AN34" s="37">
        <v>548</v>
      </c>
      <c r="AP34" s="37">
        <v>1116</v>
      </c>
      <c r="AQ34" s="37">
        <v>546</v>
      </c>
      <c r="AR34" s="37">
        <v>570</v>
      </c>
      <c r="AT34" s="37">
        <v>963</v>
      </c>
      <c r="AU34" s="37">
        <v>457</v>
      </c>
      <c r="AV34" s="37">
        <v>506</v>
      </c>
      <c r="AX34" s="37">
        <v>855</v>
      </c>
      <c r="AY34" s="37">
        <v>404</v>
      </c>
      <c r="AZ34" s="37">
        <v>451</v>
      </c>
      <c r="BB34" s="37">
        <v>760</v>
      </c>
      <c r="BC34" s="37">
        <v>375</v>
      </c>
      <c r="BD34" s="37">
        <v>385</v>
      </c>
      <c r="BF34" s="37">
        <v>0</v>
      </c>
      <c r="BG34" s="37">
        <v>0</v>
      </c>
      <c r="BH34" s="37">
        <v>0</v>
      </c>
    </row>
    <row r="35" spans="1:61" x14ac:dyDescent="0.2">
      <c r="A35" s="64" t="s">
        <v>86</v>
      </c>
      <c r="B35" s="69">
        <v>15</v>
      </c>
      <c r="C35" s="69">
        <v>10</v>
      </c>
      <c r="D35" s="69">
        <v>5</v>
      </c>
      <c r="E35" s="69"/>
      <c r="F35" s="69">
        <v>6</v>
      </c>
      <c r="G35" s="69">
        <v>4</v>
      </c>
      <c r="H35" s="69">
        <v>2</v>
      </c>
      <c r="I35" s="69"/>
      <c r="J35" s="69">
        <v>5</v>
      </c>
      <c r="K35" s="69">
        <v>3</v>
      </c>
      <c r="L35" s="69">
        <v>2</v>
      </c>
      <c r="M35" s="69"/>
      <c r="N35" s="69">
        <v>1</v>
      </c>
      <c r="O35" s="69">
        <v>0</v>
      </c>
      <c r="P35" s="69">
        <v>1</v>
      </c>
      <c r="Q35" s="69"/>
      <c r="R35" s="69">
        <v>2</v>
      </c>
      <c r="S35" s="69">
        <v>2</v>
      </c>
      <c r="T35" s="69">
        <v>0</v>
      </c>
      <c r="U35" s="69"/>
      <c r="V35" s="69">
        <v>1</v>
      </c>
      <c r="W35" s="69">
        <v>1</v>
      </c>
      <c r="X35" s="69">
        <v>0</v>
      </c>
      <c r="Y35" s="69"/>
      <c r="Z35" s="69">
        <v>0</v>
      </c>
      <c r="AA35" s="69">
        <v>0</v>
      </c>
      <c r="AB35" s="69">
        <v>0</v>
      </c>
      <c r="AH35" s="37">
        <v>5239</v>
      </c>
      <c r="AI35" s="37">
        <v>2627</v>
      </c>
      <c r="AJ35" s="37">
        <v>2612</v>
      </c>
      <c r="AL35" s="37">
        <v>1186</v>
      </c>
      <c r="AM35" s="37">
        <v>577</v>
      </c>
      <c r="AN35" s="37">
        <v>609</v>
      </c>
      <c r="AP35" s="37">
        <v>1133</v>
      </c>
      <c r="AQ35" s="37">
        <v>576</v>
      </c>
      <c r="AR35" s="37">
        <v>557</v>
      </c>
      <c r="AT35" s="37">
        <v>1054</v>
      </c>
      <c r="AU35" s="37">
        <v>532</v>
      </c>
      <c r="AV35" s="37">
        <v>522</v>
      </c>
      <c r="AX35" s="37">
        <v>926</v>
      </c>
      <c r="AY35" s="37">
        <v>477</v>
      </c>
      <c r="AZ35" s="37">
        <v>449</v>
      </c>
      <c r="BB35" s="37">
        <v>899</v>
      </c>
      <c r="BC35" s="37">
        <v>447</v>
      </c>
      <c r="BD35" s="37">
        <v>452</v>
      </c>
      <c r="BF35" s="37">
        <v>41</v>
      </c>
      <c r="BG35" s="37">
        <v>18</v>
      </c>
      <c r="BH35" s="37">
        <v>23</v>
      </c>
    </row>
    <row r="36" spans="1:61" x14ac:dyDescent="0.2">
      <c r="A36" s="68" t="s">
        <v>87</v>
      </c>
      <c r="B36" s="69">
        <v>53</v>
      </c>
      <c r="C36" s="69">
        <v>29</v>
      </c>
      <c r="D36" s="69">
        <v>24</v>
      </c>
      <c r="E36" s="69"/>
      <c r="F36" s="69">
        <v>5</v>
      </c>
      <c r="G36" s="69">
        <v>3</v>
      </c>
      <c r="H36" s="69">
        <v>2</v>
      </c>
      <c r="I36" s="69"/>
      <c r="J36" s="69">
        <v>19</v>
      </c>
      <c r="K36" s="69">
        <v>12</v>
      </c>
      <c r="L36" s="69">
        <v>7</v>
      </c>
      <c r="M36" s="69"/>
      <c r="N36" s="69">
        <v>13</v>
      </c>
      <c r="O36" s="69">
        <v>6</v>
      </c>
      <c r="P36" s="69">
        <v>7</v>
      </c>
      <c r="Q36" s="69"/>
      <c r="R36" s="69">
        <v>10</v>
      </c>
      <c r="S36" s="69">
        <v>5</v>
      </c>
      <c r="T36" s="69">
        <v>5</v>
      </c>
      <c r="U36" s="69"/>
      <c r="V36" s="69">
        <v>6</v>
      </c>
      <c r="W36" s="69">
        <v>3</v>
      </c>
      <c r="X36" s="69">
        <v>3</v>
      </c>
      <c r="Y36" s="69"/>
      <c r="Z36" s="69">
        <v>0</v>
      </c>
      <c r="AA36" s="69">
        <v>0</v>
      </c>
      <c r="AB36" s="69">
        <v>0</v>
      </c>
      <c r="AH36" s="37">
        <v>9541</v>
      </c>
      <c r="AI36" s="37">
        <v>4844</v>
      </c>
      <c r="AJ36" s="37">
        <v>4697</v>
      </c>
      <c r="AL36" s="37">
        <v>2108</v>
      </c>
      <c r="AM36" s="37">
        <v>1091</v>
      </c>
      <c r="AN36" s="37">
        <v>1017</v>
      </c>
      <c r="AP36" s="37">
        <v>2071</v>
      </c>
      <c r="AQ36" s="37">
        <v>1068</v>
      </c>
      <c r="AR36" s="37">
        <v>1003</v>
      </c>
      <c r="AT36" s="37">
        <v>1867</v>
      </c>
      <c r="AU36" s="37">
        <v>931</v>
      </c>
      <c r="AV36" s="37">
        <v>936</v>
      </c>
      <c r="AX36" s="37">
        <v>1784</v>
      </c>
      <c r="AY36" s="37">
        <v>922</v>
      </c>
      <c r="AZ36" s="37">
        <v>862</v>
      </c>
      <c r="BB36" s="37">
        <v>1703</v>
      </c>
      <c r="BC36" s="37">
        <v>830</v>
      </c>
      <c r="BD36" s="37">
        <v>873</v>
      </c>
      <c r="BF36" s="37">
        <v>8</v>
      </c>
      <c r="BG36" s="37">
        <v>2</v>
      </c>
      <c r="BH36" s="37">
        <v>6</v>
      </c>
    </row>
    <row r="37" spans="1:61" ht="13.5" thickBot="1" x14ac:dyDescent="0.25">
      <c r="A37" s="70" t="s">
        <v>88</v>
      </c>
      <c r="B37" s="71">
        <v>77</v>
      </c>
      <c r="C37" s="71">
        <v>50</v>
      </c>
      <c r="D37" s="71">
        <v>27</v>
      </c>
      <c r="E37" s="71"/>
      <c r="F37" s="71">
        <v>35</v>
      </c>
      <c r="G37" s="71">
        <v>23</v>
      </c>
      <c r="H37" s="71">
        <v>12</v>
      </c>
      <c r="I37" s="71"/>
      <c r="J37" s="71">
        <v>16</v>
      </c>
      <c r="K37" s="71">
        <v>13</v>
      </c>
      <c r="L37" s="71">
        <v>3</v>
      </c>
      <c r="M37" s="71"/>
      <c r="N37" s="71">
        <v>14</v>
      </c>
      <c r="O37" s="71">
        <v>8</v>
      </c>
      <c r="P37" s="71">
        <v>6</v>
      </c>
      <c r="Q37" s="71"/>
      <c r="R37" s="71">
        <v>10</v>
      </c>
      <c r="S37" s="71">
        <v>6</v>
      </c>
      <c r="T37" s="71">
        <v>4</v>
      </c>
      <c r="U37" s="71"/>
      <c r="V37" s="71">
        <v>2</v>
      </c>
      <c r="W37" s="71">
        <v>0</v>
      </c>
      <c r="X37" s="71">
        <v>2</v>
      </c>
      <c r="Y37" s="71"/>
      <c r="Z37" s="71">
        <v>0</v>
      </c>
      <c r="AA37" s="71">
        <v>0</v>
      </c>
      <c r="AB37" s="71">
        <v>0</v>
      </c>
      <c r="AH37" s="37">
        <v>11190</v>
      </c>
      <c r="AI37" s="37">
        <v>5642</v>
      </c>
      <c r="AJ37" s="37">
        <v>5548</v>
      </c>
      <c r="AL37" s="37">
        <v>2653</v>
      </c>
      <c r="AM37" s="37">
        <v>1325</v>
      </c>
      <c r="AN37" s="37">
        <v>1328</v>
      </c>
      <c r="AP37" s="37">
        <v>2621</v>
      </c>
      <c r="AQ37" s="37">
        <v>1339</v>
      </c>
      <c r="AR37" s="37">
        <v>1282</v>
      </c>
      <c r="AT37" s="37">
        <v>2091</v>
      </c>
      <c r="AU37" s="37">
        <v>1050</v>
      </c>
      <c r="AV37" s="37">
        <v>1041</v>
      </c>
      <c r="AX37" s="37">
        <v>1981</v>
      </c>
      <c r="AY37" s="37">
        <v>1027</v>
      </c>
      <c r="AZ37" s="37">
        <v>954</v>
      </c>
      <c r="BB37" s="37">
        <v>1844</v>
      </c>
      <c r="BC37" s="37">
        <v>901</v>
      </c>
      <c r="BD37" s="37">
        <v>943</v>
      </c>
      <c r="BF37" s="37">
        <v>0</v>
      </c>
      <c r="BG37" s="37">
        <v>0</v>
      </c>
      <c r="BH37" s="37">
        <v>0</v>
      </c>
    </row>
    <row r="38" spans="1:61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x14ac:dyDescent="0.2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61" x14ac:dyDescent="0.2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61" ht="16.5" customHeight="1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61" ht="18.75" x14ac:dyDescent="0.2">
      <c r="A42" s="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16"/>
    </row>
    <row r="43" spans="1:61" s="112" customFormat="1" ht="15.75" x14ac:dyDescent="0.25">
      <c r="A43" s="250" t="s">
        <v>126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159" t="s">
        <v>158</v>
      </c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</row>
    <row r="44" spans="1:61" s="112" customFormat="1" ht="15.75" x14ac:dyDescent="0.25">
      <c r="A44" s="240" t="s">
        <v>312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160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</row>
    <row r="45" spans="1:61" s="112" customFormat="1" ht="15.75" x14ac:dyDescent="0.25">
      <c r="A45" s="250" t="s">
        <v>361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</row>
    <row r="46" spans="1:61" s="112" customFormat="1" ht="15.75" x14ac:dyDescent="0.25">
      <c r="A46" s="250" t="s">
        <v>78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</row>
    <row r="47" spans="1:61" s="112" customFormat="1" ht="16.5" thickBot="1" x14ac:dyDescent="0.3">
      <c r="A47" s="250" t="s">
        <v>205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</row>
    <row r="48" spans="1:61" ht="18" customHeight="1" x14ac:dyDescent="0.2">
      <c r="A48" s="236" t="s">
        <v>331</v>
      </c>
      <c r="B48" s="238" t="s">
        <v>9</v>
      </c>
      <c r="C48" s="238"/>
      <c r="D48" s="238"/>
      <c r="E48" s="180"/>
      <c r="F48" s="238" t="s">
        <v>19</v>
      </c>
      <c r="G48" s="238"/>
      <c r="H48" s="238"/>
      <c r="I48" s="180"/>
      <c r="J48" s="238" t="s">
        <v>20</v>
      </c>
      <c r="K48" s="238"/>
      <c r="L48" s="238"/>
      <c r="M48" s="180"/>
      <c r="N48" s="238" t="s">
        <v>21</v>
      </c>
      <c r="O48" s="238"/>
      <c r="P48" s="238"/>
      <c r="Q48" s="180"/>
      <c r="R48" s="238" t="s">
        <v>22</v>
      </c>
      <c r="S48" s="238"/>
      <c r="T48" s="238"/>
      <c r="U48" s="180"/>
      <c r="V48" s="238" t="s">
        <v>23</v>
      </c>
      <c r="W48" s="238"/>
      <c r="X48" s="238"/>
      <c r="Y48" s="180"/>
      <c r="Z48" s="238" t="s">
        <v>24</v>
      </c>
      <c r="AA48" s="238"/>
      <c r="AB48" s="238"/>
      <c r="AC48" s="45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t="27" customHeight="1" thickBot="1" x14ac:dyDescent="0.25">
      <c r="A49" s="237"/>
      <c r="B49" s="181" t="s">
        <v>9</v>
      </c>
      <c r="C49" s="182" t="s">
        <v>333</v>
      </c>
      <c r="D49" s="182" t="s">
        <v>334</v>
      </c>
      <c r="E49" s="181"/>
      <c r="F49" s="181" t="s">
        <v>9</v>
      </c>
      <c r="G49" s="182" t="s">
        <v>333</v>
      </c>
      <c r="H49" s="182" t="s">
        <v>334</v>
      </c>
      <c r="I49" s="181"/>
      <c r="J49" s="181" t="s">
        <v>9</v>
      </c>
      <c r="K49" s="182" t="s">
        <v>333</v>
      </c>
      <c r="L49" s="182" t="s">
        <v>334</v>
      </c>
      <c r="M49" s="181"/>
      <c r="N49" s="181" t="s">
        <v>9</v>
      </c>
      <c r="O49" s="182" t="s">
        <v>333</v>
      </c>
      <c r="P49" s="182" t="s">
        <v>334</v>
      </c>
      <c r="Q49" s="181"/>
      <c r="R49" s="181" t="s">
        <v>9</v>
      </c>
      <c r="S49" s="182" t="s">
        <v>333</v>
      </c>
      <c r="T49" s="182" t="s">
        <v>334</v>
      </c>
      <c r="U49" s="181"/>
      <c r="V49" s="181" t="s">
        <v>9</v>
      </c>
      <c r="W49" s="182" t="s">
        <v>333</v>
      </c>
      <c r="X49" s="182" t="s">
        <v>334</v>
      </c>
      <c r="Y49" s="181"/>
      <c r="Z49" s="181" t="s">
        <v>9</v>
      </c>
      <c r="AA49" s="182" t="s">
        <v>333</v>
      </c>
      <c r="AB49" s="182" t="s">
        <v>334</v>
      </c>
      <c r="AC49" s="45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x14ac:dyDescent="0.2">
      <c r="A50" s="3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</row>
    <row r="51" spans="1:61" s="6" customFormat="1" x14ac:dyDescent="0.2">
      <c r="A51" s="2" t="s">
        <v>9</v>
      </c>
      <c r="B51" s="75">
        <f t="shared" ref="B51:B79" si="49">IFERROR(B9/AH9*100,"")</f>
        <v>0.84163951377282942</v>
      </c>
      <c r="C51" s="75">
        <f t="shared" ref="C51:C79" si="50">IFERROR(C9/AI9*100,"")</f>
        <v>1.0610922260698288</v>
      </c>
      <c r="D51" s="75">
        <f t="shared" ref="D51:D79" si="51">IFERROR(D9/AJ9*100,"")</f>
        <v>0.6180979733829538</v>
      </c>
      <c r="E51" s="75" t="str">
        <f t="shared" ref="E51:E79" si="52">IFERROR(E9/AK9*100,"")</f>
        <v/>
      </c>
      <c r="F51" s="75">
        <f t="shared" ref="F51:F79" si="53">IFERROR(F9/AL9*100,"")</f>
        <v>1.514471818981141</v>
      </c>
      <c r="G51" s="75">
        <f t="shared" ref="G51:G79" si="54">IFERROR(G9/AM9*100,"")</f>
        <v>1.8489601817020369</v>
      </c>
      <c r="H51" s="75">
        <f t="shared" ref="H51:H79" si="55">IFERROR(H9/AN9*100,"")</f>
        <v>1.1723712387935101</v>
      </c>
      <c r="I51" s="75" t="str">
        <f t="shared" ref="I51:I79" si="56">IFERROR(I9/AO9*100,"")</f>
        <v/>
      </c>
      <c r="J51" s="75">
        <f t="shared" ref="J51:J79" si="57">IFERROR(J9/AP9*100,"")</f>
        <v>0.90112912565141856</v>
      </c>
      <c r="K51" s="75">
        <f t="shared" ref="K51:K79" si="58">IFERROR(K9/AQ9*100,"")</f>
        <v>1.1249426949254153</v>
      </c>
      <c r="L51" s="75">
        <f t="shared" ref="L51:L79" si="59">IFERROR(L9/AR9*100,"")</f>
        <v>0.66525439476716097</v>
      </c>
      <c r="M51" s="75" t="str">
        <f t="shared" ref="M51:M79" si="60">IFERROR(M9/AS9*100,"")</f>
        <v/>
      </c>
      <c r="N51" s="75">
        <f t="shared" ref="N51:N79" si="61">IFERROR(N9/AT9*100,"")</f>
        <v>0.7276569446382648</v>
      </c>
      <c r="O51" s="75">
        <f t="shared" ref="O51:O79" si="62">IFERROR(O9/AU9*100,"")</f>
        <v>0.95608362756377185</v>
      </c>
      <c r="P51" s="75">
        <f t="shared" ref="P51:P79" si="63">IFERROR(P9/AV9*100,"")</f>
        <v>0.49691432235312971</v>
      </c>
      <c r="Q51" s="75" t="str">
        <f t="shared" ref="Q51:Q79" si="64">IFERROR(Q9/AW9*100,"")</f>
        <v/>
      </c>
      <c r="R51" s="75">
        <f t="shared" ref="R51:R79" si="65">IFERROR(R9/AX9*100,"")</f>
        <v>0.62926061877294182</v>
      </c>
      <c r="S51" s="75">
        <f t="shared" ref="S51:S79" si="66">IFERROR(S9/AY9*100,"")</f>
        <v>0.81737716763005774</v>
      </c>
      <c r="T51" s="75">
        <f t="shared" ref="T51:T79" si="67">IFERROR(T9/AZ9*100,"")</f>
        <v>0.43744531933508313</v>
      </c>
      <c r="U51" s="75" t="str">
        <f t="shared" ref="U51:U79" si="68">IFERROR(U9/BA9*100,"")</f>
        <v/>
      </c>
      <c r="V51" s="75">
        <f t="shared" ref="V51:V79" si="69">IFERROR(V9/BB9*100,"")</f>
        <v>0.26946107784431139</v>
      </c>
      <c r="W51" s="75">
        <f t="shared" ref="W51:W79" si="70">IFERROR(W9/BC9*100,"")</f>
        <v>0.3432282003710575</v>
      </c>
      <c r="X51" s="75">
        <f t="shared" ref="X51:X79" si="71">IFERROR(X9/BD9*100,"")</f>
        <v>0.19670631290027449</v>
      </c>
      <c r="Y51" s="75" t="str">
        <f t="shared" ref="Y51:AB51" si="72">IFERROR(Y9/BE9*100,"")</f>
        <v/>
      </c>
      <c r="Z51" s="75">
        <f t="shared" si="72"/>
        <v>0</v>
      </c>
      <c r="AA51" s="75">
        <f t="shared" si="72"/>
        <v>0</v>
      </c>
      <c r="AB51" s="75">
        <f t="shared" si="72"/>
        <v>0</v>
      </c>
      <c r="AH51" s="60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</row>
    <row r="52" spans="1:61" s="6" customFormat="1" x14ac:dyDescent="0.2">
      <c r="A52" s="64"/>
      <c r="B52" s="76" t="str">
        <f t="shared" si="49"/>
        <v/>
      </c>
      <c r="C52" s="76" t="str">
        <f t="shared" si="50"/>
        <v/>
      </c>
      <c r="D52" s="76" t="str">
        <f t="shared" si="51"/>
        <v/>
      </c>
      <c r="E52" s="76" t="str">
        <f t="shared" si="52"/>
        <v/>
      </c>
      <c r="F52" s="76" t="str">
        <f t="shared" si="53"/>
        <v/>
      </c>
      <c r="G52" s="76" t="str">
        <f t="shared" si="54"/>
        <v/>
      </c>
      <c r="H52" s="76" t="str">
        <f t="shared" si="55"/>
        <v/>
      </c>
      <c r="I52" s="76" t="str">
        <f t="shared" si="56"/>
        <v/>
      </c>
      <c r="J52" s="76" t="str">
        <f t="shared" si="57"/>
        <v/>
      </c>
      <c r="K52" s="76" t="str">
        <f t="shared" si="58"/>
        <v/>
      </c>
      <c r="L52" s="76" t="str">
        <f t="shared" si="59"/>
        <v/>
      </c>
      <c r="M52" s="76" t="str">
        <f t="shared" si="60"/>
        <v/>
      </c>
      <c r="N52" s="76" t="str">
        <f t="shared" si="61"/>
        <v/>
      </c>
      <c r="O52" s="76" t="str">
        <f t="shared" si="62"/>
        <v/>
      </c>
      <c r="P52" s="76" t="str">
        <f t="shared" si="63"/>
        <v/>
      </c>
      <c r="Q52" s="76" t="str">
        <f t="shared" si="64"/>
        <v/>
      </c>
      <c r="R52" s="76" t="str">
        <f t="shared" si="65"/>
        <v/>
      </c>
      <c r="S52" s="76" t="str">
        <f t="shared" si="66"/>
        <v/>
      </c>
      <c r="T52" s="76" t="str">
        <f t="shared" si="67"/>
        <v/>
      </c>
      <c r="U52" s="76" t="str">
        <f t="shared" si="68"/>
        <v/>
      </c>
      <c r="V52" s="76" t="str">
        <f t="shared" si="69"/>
        <v/>
      </c>
      <c r="W52" s="76" t="str">
        <f t="shared" si="70"/>
        <v/>
      </c>
      <c r="X52" s="76" t="str">
        <f t="shared" si="71"/>
        <v/>
      </c>
      <c r="Y52" s="76" t="str">
        <f t="shared" ref="Y52:AB52" si="73">IFERROR(Y10/BE10*100,"")</f>
        <v/>
      </c>
      <c r="Z52" s="76" t="str">
        <f t="shared" si="73"/>
        <v/>
      </c>
      <c r="AA52" s="76" t="str">
        <f t="shared" si="73"/>
        <v/>
      </c>
      <c r="AB52" s="76" t="str">
        <f t="shared" si="73"/>
        <v/>
      </c>
      <c r="AC52" s="1"/>
      <c r="AH52" s="60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</row>
    <row r="53" spans="1:61" x14ac:dyDescent="0.2">
      <c r="A53" s="67" t="s">
        <v>82</v>
      </c>
      <c r="B53" s="76">
        <f t="shared" si="49"/>
        <v>1.1421270664756669</v>
      </c>
      <c r="C53" s="76">
        <f t="shared" si="50"/>
        <v>1.3819985825655563</v>
      </c>
      <c r="D53" s="76">
        <f t="shared" si="51"/>
        <v>0.89259854129913907</v>
      </c>
      <c r="E53" s="76" t="str">
        <f t="shared" si="52"/>
        <v/>
      </c>
      <c r="F53" s="76">
        <f t="shared" si="53"/>
        <v>1.8570689357787618</v>
      </c>
      <c r="G53" s="76">
        <f t="shared" si="54"/>
        <v>2.0945340501792113</v>
      </c>
      <c r="H53" s="76">
        <f t="shared" si="55"/>
        <v>1.6066154754873008</v>
      </c>
      <c r="I53" s="76" t="str">
        <f t="shared" si="56"/>
        <v/>
      </c>
      <c r="J53" s="76">
        <f t="shared" si="57"/>
        <v>1.2599240593717638</v>
      </c>
      <c r="K53" s="76">
        <f t="shared" si="58"/>
        <v>1.4927035758048346</v>
      </c>
      <c r="L53" s="76">
        <f t="shared" si="59"/>
        <v>1.0113027959547887</v>
      </c>
      <c r="M53" s="76" t="str">
        <f t="shared" si="60"/>
        <v/>
      </c>
      <c r="N53" s="76">
        <f t="shared" si="61"/>
        <v>0.9246859256424973</v>
      </c>
      <c r="O53" s="76">
        <f t="shared" si="62"/>
        <v>1.1793050976413899</v>
      </c>
      <c r="P53" s="76">
        <f t="shared" si="63"/>
        <v>0.66709429121231556</v>
      </c>
      <c r="Q53" s="76" t="str">
        <f t="shared" si="64"/>
        <v/>
      </c>
      <c r="R53" s="76">
        <f t="shared" si="65"/>
        <v>1.0049486105824135</v>
      </c>
      <c r="S53" s="76">
        <f t="shared" si="66"/>
        <v>1.290609701824655</v>
      </c>
      <c r="T53" s="76">
        <f t="shared" si="67"/>
        <v>0.70378479824835782</v>
      </c>
      <c r="U53" s="76" t="str">
        <f t="shared" si="68"/>
        <v/>
      </c>
      <c r="V53" s="76">
        <f t="shared" si="69"/>
        <v>0.48870788596815995</v>
      </c>
      <c r="W53" s="76">
        <f t="shared" si="70"/>
        <v>0.6614728796119359</v>
      </c>
      <c r="X53" s="76">
        <f t="shared" si="71"/>
        <v>0.31333930170098478</v>
      </c>
      <c r="Y53" s="76" t="str">
        <f t="shared" ref="Y53:AB53" si="74">IFERROR(Y11/BE11*100,"")</f>
        <v/>
      </c>
      <c r="Z53" s="76">
        <f t="shared" si="74"/>
        <v>0</v>
      </c>
      <c r="AA53" s="76">
        <f t="shared" si="74"/>
        <v>0</v>
      </c>
      <c r="AB53" s="76">
        <f t="shared" si="74"/>
        <v>0</v>
      </c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</row>
    <row r="54" spans="1:61" x14ac:dyDescent="0.2">
      <c r="A54" s="64" t="s">
        <v>83</v>
      </c>
      <c r="B54" s="76">
        <f t="shared" si="49"/>
        <v>0.8421640823005847</v>
      </c>
      <c r="C54" s="76">
        <f t="shared" si="50"/>
        <v>1.0852281761806328</v>
      </c>
      <c r="D54" s="76">
        <f t="shared" si="51"/>
        <v>0.59712259047008376</v>
      </c>
      <c r="E54" s="76" t="str">
        <f t="shared" si="52"/>
        <v/>
      </c>
      <c r="F54" s="76">
        <f t="shared" si="53"/>
        <v>1.7034421888790821</v>
      </c>
      <c r="G54" s="76">
        <f t="shared" si="54"/>
        <v>2.0661880581334264</v>
      </c>
      <c r="H54" s="76">
        <f t="shared" si="55"/>
        <v>1.3347570742124935</v>
      </c>
      <c r="I54" s="76" t="str">
        <f t="shared" si="56"/>
        <v/>
      </c>
      <c r="J54" s="76">
        <f t="shared" si="57"/>
        <v>0.84915997078159244</v>
      </c>
      <c r="K54" s="76">
        <f t="shared" si="58"/>
        <v>1.0462848022699061</v>
      </c>
      <c r="L54" s="76">
        <f t="shared" si="59"/>
        <v>0.63993977037455296</v>
      </c>
      <c r="M54" s="76" t="str">
        <f t="shared" si="60"/>
        <v/>
      </c>
      <c r="N54" s="76">
        <f t="shared" si="61"/>
        <v>0.69249297470895221</v>
      </c>
      <c r="O54" s="76">
        <f t="shared" si="62"/>
        <v>1.0810810810810811</v>
      </c>
      <c r="P54" s="76">
        <f t="shared" si="63"/>
        <v>0.30187160394445567</v>
      </c>
      <c r="Q54" s="76" t="str">
        <f t="shared" si="64"/>
        <v/>
      </c>
      <c r="R54" s="76">
        <f t="shared" si="65"/>
        <v>0.59410380002241903</v>
      </c>
      <c r="S54" s="76">
        <f t="shared" si="66"/>
        <v>0.76645626690712354</v>
      </c>
      <c r="T54" s="76">
        <f t="shared" si="67"/>
        <v>0.42363433667781497</v>
      </c>
      <c r="U54" s="76" t="str">
        <f t="shared" si="68"/>
        <v/>
      </c>
      <c r="V54" s="76">
        <f t="shared" si="69"/>
        <v>0.16044006417602566</v>
      </c>
      <c r="W54" s="76">
        <f t="shared" si="70"/>
        <v>0.18613308515588647</v>
      </c>
      <c r="X54" s="76">
        <f t="shared" si="71"/>
        <v>0.13550135501355012</v>
      </c>
      <c r="Y54" s="76" t="str">
        <f t="shared" ref="Y54:AB54" si="75">IFERROR(Y12/BE12*100,"")</f>
        <v/>
      </c>
      <c r="Z54" s="76">
        <f t="shared" si="75"/>
        <v>0</v>
      </c>
      <c r="AA54" s="76">
        <f t="shared" si="75"/>
        <v>0</v>
      </c>
      <c r="AB54" s="76">
        <f t="shared" si="75"/>
        <v>0</v>
      </c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</row>
    <row r="55" spans="1:61" x14ac:dyDescent="0.2">
      <c r="A55" s="64" t="s">
        <v>84</v>
      </c>
      <c r="B55" s="76">
        <f t="shared" si="49"/>
        <v>0.74947952810548224</v>
      </c>
      <c r="C55" s="76">
        <f t="shared" si="50"/>
        <v>1.0321337645358839</v>
      </c>
      <c r="D55" s="76">
        <f t="shared" si="51"/>
        <v>0.46195842374186319</v>
      </c>
      <c r="E55" s="76" t="str">
        <f t="shared" si="52"/>
        <v/>
      </c>
      <c r="F55" s="76">
        <f t="shared" si="53"/>
        <v>1.6538214515093126</v>
      </c>
      <c r="G55" s="76">
        <f t="shared" si="54"/>
        <v>2.2328548644338118</v>
      </c>
      <c r="H55" s="76">
        <f t="shared" si="55"/>
        <v>1.0669253152279341</v>
      </c>
      <c r="I55" s="76" t="str">
        <f t="shared" si="56"/>
        <v/>
      </c>
      <c r="J55" s="76">
        <f t="shared" si="57"/>
        <v>0.75500770416024654</v>
      </c>
      <c r="K55" s="76">
        <f t="shared" si="58"/>
        <v>0.99848714069591527</v>
      </c>
      <c r="L55" s="76">
        <f t="shared" si="59"/>
        <v>0.50235478806907374</v>
      </c>
      <c r="M55" s="76" t="str">
        <f t="shared" si="60"/>
        <v/>
      </c>
      <c r="N55" s="76">
        <f t="shared" si="61"/>
        <v>0.54682159945317843</v>
      </c>
      <c r="O55" s="76">
        <f t="shared" si="62"/>
        <v>0.78632478632478642</v>
      </c>
      <c r="P55" s="76">
        <f t="shared" si="63"/>
        <v>0.30748206354629315</v>
      </c>
      <c r="Q55" s="76" t="str">
        <f t="shared" si="64"/>
        <v/>
      </c>
      <c r="R55" s="76">
        <f t="shared" si="65"/>
        <v>0.46674445740956821</v>
      </c>
      <c r="S55" s="76">
        <f t="shared" si="66"/>
        <v>0.7538635506973238</v>
      </c>
      <c r="T55" s="76">
        <f t="shared" si="67"/>
        <v>0.16070711128967458</v>
      </c>
      <c r="U55" s="76" t="str">
        <f t="shared" si="68"/>
        <v/>
      </c>
      <c r="V55" s="76">
        <f t="shared" si="69"/>
        <v>0.1585100059441252</v>
      </c>
      <c r="W55" s="76">
        <f t="shared" si="70"/>
        <v>0.1606425702811245</v>
      </c>
      <c r="X55" s="76">
        <f t="shared" si="71"/>
        <v>0.15643332029722329</v>
      </c>
      <c r="Y55" s="76" t="str">
        <f t="shared" ref="Y55:AB55" si="76">IFERROR(Y13/BE13*100,"")</f>
        <v/>
      </c>
      <c r="Z55" s="76">
        <f t="shared" si="76"/>
        <v>0</v>
      </c>
      <c r="AA55" s="76">
        <f t="shared" si="76"/>
        <v>0</v>
      </c>
      <c r="AB55" s="76">
        <f t="shared" si="76"/>
        <v>0</v>
      </c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</row>
    <row r="56" spans="1:61" x14ac:dyDescent="0.2">
      <c r="A56" s="64" t="s">
        <v>85</v>
      </c>
      <c r="B56" s="76">
        <f t="shared" si="49"/>
        <v>0.8034653811220569</v>
      </c>
      <c r="C56" s="76">
        <f t="shared" si="50"/>
        <v>1.0070143759983332</v>
      </c>
      <c r="D56" s="76">
        <f t="shared" si="51"/>
        <v>0.59745554227876574</v>
      </c>
      <c r="E56" s="76" t="str">
        <f t="shared" si="52"/>
        <v/>
      </c>
      <c r="F56" s="76">
        <f t="shared" si="53"/>
        <v>1.5549076773566568</v>
      </c>
      <c r="G56" s="76">
        <f t="shared" si="54"/>
        <v>2.1255722694571615</v>
      </c>
      <c r="H56" s="76">
        <f t="shared" si="55"/>
        <v>0.99486521181001297</v>
      </c>
      <c r="I56" s="76" t="str">
        <f t="shared" si="56"/>
        <v/>
      </c>
      <c r="J56" s="76">
        <f t="shared" si="57"/>
        <v>0.75294117647058822</v>
      </c>
      <c r="K56" s="76">
        <f t="shared" si="58"/>
        <v>0.86714152988541338</v>
      </c>
      <c r="L56" s="76">
        <f t="shared" si="59"/>
        <v>0.63572790845518123</v>
      </c>
      <c r="M56" s="76" t="str">
        <f t="shared" si="60"/>
        <v/>
      </c>
      <c r="N56" s="76">
        <f t="shared" si="61"/>
        <v>0.93703764589840532</v>
      </c>
      <c r="O56" s="76">
        <f t="shared" si="62"/>
        <v>1.1308562197092082</v>
      </c>
      <c r="P56" s="76">
        <f t="shared" si="63"/>
        <v>0.73627844712182056</v>
      </c>
      <c r="Q56" s="76" t="str">
        <f t="shared" si="64"/>
        <v/>
      </c>
      <c r="R56" s="76">
        <f t="shared" si="65"/>
        <v>0.44035228182546038</v>
      </c>
      <c r="S56" s="76">
        <f t="shared" si="66"/>
        <v>0.51628276409849083</v>
      </c>
      <c r="T56" s="76">
        <f t="shared" si="67"/>
        <v>0.36319612590799033</v>
      </c>
      <c r="U56" s="76" t="str">
        <f t="shared" si="68"/>
        <v/>
      </c>
      <c r="V56" s="76">
        <f t="shared" si="69"/>
        <v>0.14696619777451186</v>
      </c>
      <c r="W56" s="76">
        <f t="shared" si="70"/>
        <v>0.16750418760469013</v>
      </c>
      <c r="X56" s="76">
        <f t="shared" si="71"/>
        <v>0.12631578947368421</v>
      </c>
      <c r="Y56" s="76" t="str">
        <f t="shared" ref="Y56:AB56" si="77">IFERROR(Y14/BE14*100,"")</f>
        <v/>
      </c>
      <c r="Z56" s="76">
        <f t="shared" si="77"/>
        <v>0</v>
      </c>
      <c r="AA56" s="76">
        <f t="shared" si="77"/>
        <v>0</v>
      </c>
      <c r="AB56" s="76">
        <f t="shared" si="77"/>
        <v>0</v>
      </c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</row>
    <row r="57" spans="1:61" x14ac:dyDescent="0.2">
      <c r="A57" s="64" t="s">
        <v>86</v>
      </c>
      <c r="B57" s="76">
        <f t="shared" si="49"/>
        <v>0.52963834795634501</v>
      </c>
      <c r="C57" s="76">
        <f t="shared" si="50"/>
        <v>0.70126227208976155</v>
      </c>
      <c r="D57" s="76">
        <f t="shared" si="51"/>
        <v>0.36081927199405706</v>
      </c>
      <c r="E57" s="76" t="str">
        <f t="shared" si="52"/>
        <v/>
      </c>
      <c r="F57" s="76">
        <f t="shared" si="53"/>
        <v>1.1666666666666667</v>
      </c>
      <c r="G57" s="76">
        <f t="shared" si="54"/>
        <v>1.4111922141119222</v>
      </c>
      <c r="H57" s="76">
        <f t="shared" si="55"/>
        <v>0.93240093240093236</v>
      </c>
      <c r="I57" s="76" t="str">
        <f t="shared" si="56"/>
        <v/>
      </c>
      <c r="J57" s="76">
        <f t="shared" si="57"/>
        <v>0.63882063882063889</v>
      </c>
      <c r="K57" s="76">
        <f t="shared" si="58"/>
        <v>0.97799511002444983</v>
      </c>
      <c r="L57" s="76">
        <f t="shared" si="59"/>
        <v>0.29629629629629628</v>
      </c>
      <c r="M57" s="76" t="str">
        <f t="shared" si="60"/>
        <v/>
      </c>
      <c r="N57" s="76">
        <f t="shared" si="61"/>
        <v>0.24610336341263331</v>
      </c>
      <c r="O57" s="76">
        <f t="shared" si="62"/>
        <v>0.32502708559046589</v>
      </c>
      <c r="P57" s="76">
        <f t="shared" si="63"/>
        <v>0.16565433462175594</v>
      </c>
      <c r="Q57" s="76" t="str">
        <f t="shared" si="64"/>
        <v/>
      </c>
      <c r="R57" s="76">
        <f t="shared" si="65"/>
        <v>0.30404378230465184</v>
      </c>
      <c r="S57" s="76">
        <f t="shared" si="66"/>
        <v>0.43397396156230628</v>
      </c>
      <c r="T57" s="76">
        <f t="shared" si="67"/>
        <v>0.17899761336515513</v>
      </c>
      <c r="U57" s="76" t="str">
        <f t="shared" si="68"/>
        <v/>
      </c>
      <c r="V57" s="76">
        <f t="shared" si="69"/>
        <v>0.14841199168892846</v>
      </c>
      <c r="W57" s="76">
        <f t="shared" si="70"/>
        <v>0.18028846153846154</v>
      </c>
      <c r="X57" s="76">
        <f t="shared" si="71"/>
        <v>0.11730205278592376</v>
      </c>
      <c r="Y57" s="76" t="str">
        <f t="shared" ref="Y57:AB57" si="78">IFERROR(Y15/BE15*100,"")</f>
        <v/>
      </c>
      <c r="Z57" s="76">
        <f t="shared" si="78"/>
        <v>0</v>
      </c>
      <c r="AA57" s="76">
        <f t="shared" si="78"/>
        <v>0</v>
      </c>
      <c r="AB57" s="76">
        <f t="shared" si="78"/>
        <v>0</v>
      </c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</row>
    <row r="58" spans="1:61" x14ac:dyDescent="0.2">
      <c r="A58" s="68" t="s">
        <v>87</v>
      </c>
      <c r="B58" s="76">
        <f t="shared" si="49"/>
        <v>0.54117434833588884</v>
      </c>
      <c r="C58" s="76">
        <f t="shared" si="50"/>
        <v>0.61805804371193118</v>
      </c>
      <c r="D58" s="76">
        <f t="shared" si="51"/>
        <v>0.46321525885558584</v>
      </c>
      <c r="E58" s="76" t="str">
        <f t="shared" si="52"/>
        <v/>
      </c>
      <c r="F58" s="76">
        <f t="shared" si="53"/>
        <v>0.59487179487179487</v>
      </c>
      <c r="G58" s="76">
        <f t="shared" si="54"/>
        <v>0.69218241042345274</v>
      </c>
      <c r="H58" s="76">
        <f t="shared" si="55"/>
        <v>0.49607275733774286</v>
      </c>
      <c r="I58" s="76" t="str">
        <f t="shared" si="56"/>
        <v/>
      </c>
      <c r="J58" s="76">
        <f t="shared" si="57"/>
        <v>0.70272572402044298</v>
      </c>
      <c r="K58" s="76">
        <f t="shared" si="58"/>
        <v>0.81070125658694769</v>
      </c>
      <c r="L58" s="76">
        <f t="shared" si="59"/>
        <v>0.58322117541498431</v>
      </c>
      <c r="M58" s="76" t="str">
        <f t="shared" si="60"/>
        <v/>
      </c>
      <c r="N58" s="76">
        <f t="shared" si="61"/>
        <v>0.5948295584534431</v>
      </c>
      <c r="O58" s="76">
        <f t="shared" si="62"/>
        <v>0.64545873674504373</v>
      </c>
      <c r="P58" s="76">
        <f t="shared" si="63"/>
        <v>0.54495912806539504</v>
      </c>
      <c r="Q58" s="76" t="str">
        <f t="shared" si="64"/>
        <v/>
      </c>
      <c r="R58" s="76">
        <f t="shared" si="65"/>
        <v>0.52745145049148889</v>
      </c>
      <c r="S58" s="76">
        <f t="shared" si="66"/>
        <v>0.57279236276849643</v>
      </c>
      <c r="T58" s="76">
        <f t="shared" si="67"/>
        <v>0.48169556840077066</v>
      </c>
      <c r="U58" s="76" t="str">
        <f t="shared" si="68"/>
        <v/>
      </c>
      <c r="V58" s="76">
        <f t="shared" si="69"/>
        <v>0.24826216484607747</v>
      </c>
      <c r="W58" s="76">
        <f t="shared" si="70"/>
        <v>0.30503304524656838</v>
      </c>
      <c r="X58" s="76">
        <f t="shared" si="71"/>
        <v>0.19408054342552158</v>
      </c>
      <c r="Y58" s="76" t="str">
        <f t="shared" ref="Y58:AB58" si="79">IFERROR(Y16/BE16*100,"")</f>
        <v/>
      </c>
      <c r="Z58" s="76">
        <f t="shared" si="79"/>
        <v>0</v>
      </c>
      <c r="AA58" s="76">
        <f t="shared" si="79"/>
        <v>0</v>
      </c>
      <c r="AB58" s="76">
        <f t="shared" si="79"/>
        <v>0</v>
      </c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</row>
    <row r="59" spans="1:61" x14ac:dyDescent="0.2">
      <c r="A59" s="64" t="s">
        <v>88</v>
      </c>
      <c r="B59" s="76">
        <f t="shared" si="49"/>
        <v>0.54225799618724846</v>
      </c>
      <c r="C59" s="76">
        <f t="shared" si="50"/>
        <v>0.74080309790386401</v>
      </c>
      <c r="D59" s="76">
        <f t="shared" si="51"/>
        <v>0.34112229234180452</v>
      </c>
      <c r="E59" s="76" t="str">
        <f t="shared" si="52"/>
        <v/>
      </c>
      <c r="F59" s="76">
        <f t="shared" si="53"/>
        <v>0.92240911557243621</v>
      </c>
      <c r="G59" s="76">
        <f t="shared" si="54"/>
        <v>1.2345679012345678</v>
      </c>
      <c r="H59" s="76">
        <f t="shared" si="55"/>
        <v>0.59391239792130657</v>
      </c>
      <c r="I59" s="76" t="str">
        <f t="shared" si="56"/>
        <v/>
      </c>
      <c r="J59" s="76">
        <f t="shared" si="57"/>
        <v>0.56614455557652388</v>
      </c>
      <c r="K59" s="76">
        <f t="shared" si="58"/>
        <v>0.927643784786642</v>
      </c>
      <c r="L59" s="76">
        <f t="shared" si="59"/>
        <v>0.19201228878648233</v>
      </c>
      <c r="M59" s="76" t="str">
        <f t="shared" si="60"/>
        <v/>
      </c>
      <c r="N59" s="76">
        <f t="shared" si="61"/>
        <v>0.59301559411377114</v>
      </c>
      <c r="O59" s="76">
        <f t="shared" si="62"/>
        <v>0.69838498472282839</v>
      </c>
      <c r="P59" s="76">
        <f t="shared" si="63"/>
        <v>0.48629531388152081</v>
      </c>
      <c r="Q59" s="76" t="str">
        <f t="shared" si="64"/>
        <v/>
      </c>
      <c r="R59" s="76">
        <f t="shared" si="65"/>
        <v>0.30900879486570004</v>
      </c>
      <c r="S59" s="76">
        <f t="shared" si="66"/>
        <v>0.38314176245210724</v>
      </c>
      <c r="T59" s="76">
        <f t="shared" si="67"/>
        <v>0.23596035865974516</v>
      </c>
      <c r="U59" s="76" t="str">
        <f t="shared" si="68"/>
        <v/>
      </c>
      <c r="V59" s="76">
        <f t="shared" si="69"/>
        <v>0.17579105976896031</v>
      </c>
      <c r="W59" s="76">
        <f t="shared" si="70"/>
        <v>0.20512820512820512</v>
      </c>
      <c r="X59" s="76">
        <f t="shared" si="71"/>
        <v>0.14763779527559054</v>
      </c>
      <c r="Y59" s="76" t="str">
        <f t="shared" ref="Y59:AB59" si="80">IFERROR(Y17/BE17*100,"")</f>
        <v/>
      </c>
      <c r="Z59" s="76">
        <f t="shared" si="80"/>
        <v>0</v>
      </c>
      <c r="AA59" s="76">
        <f t="shared" si="80"/>
        <v>0</v>
      </c>
      <c r="AB59" s="76">
        <f t="shared" si="80"/>
        <v>0</v>
      </c>
    </row>
    <row r="60" spans="1:61" x14ac:dyDescent="0.2">
      <c r="A60" s="64"/>
      <c r="B60" s="76" t="str">
        <f t="shared" si="49"/>
        <v/>
      </c>
      <c r="C60" s="76" t="str">
        <f t="shared" si="50"/>
        <v/>
      </c>
      <c r="D60" s="76" t="str">
        <f t="shared" si="51"/>
        <v/>
      </c>
      <c r="E60" s="76" t="str">
        <f t="shared" si="52"/>
        <v/>
      </c>
      <c r="F60" s="76" t="str">
        <f t="shared" si="53"/>
        <v/>
      </c>
      <c r="G60" s="76" t="str">
        <f t="shared" si="54"/>
        <v/>
      </c>
      <c r="H60" s="76" t="str">
        <f t="shared" si="55"/>
        <v/>
      </c>
      <c r="I60" s="76" t="str">
        <f t="shared" si="56"/>
        <v/>
      </c>
      <c r="J60" s="76" t="str">
        <f t="shared" si="57"/>
        <v/>
      </c>
      <c r="K60" s="76" t="str">
        <f t="shared" si="58"/>
        <v/>
      </c>
      <c r="L60" s="76" t="str">
        <f t="shared" si="59"/>
        <v/>
      </c>
      <c r="M60" s="76" t="str">
        <f t="shared" si="60"/>
        <v/>
      </c>
      <c r="N60" s="76" t="str">
        <f t="shared" si="61"/>
        <v/>
      </c>
      <c r="O60" s="76" t="str">
        <f t="shared" si="62"/>
        <v/>
      </c>
      <c r="P60" s="76" t="str">
        <f t="shared" si="63"/>
        <v/>
      </c>
      <c r="Q60" s="76" t="str">
        <f t="shared" si="64"/>
        <v/>
      </c>
      <c r="R60" s="76" t="str">
        <f t="shared" si="65"/>
        <v/>
      </c>
      <c r="S60" s="76" t="str">
        <f t="shared" si="66"/>
        <v/>
      </c>
      <c r="T60" s="76" t="str">
        <f t="shared" si="67"/>
        <v/>
      </c>
      <c r="U60" s="76" t="str">
        <f t="shared" si="68"/>
        <v/>
      </c>
      <c r="V60" s="76" t="str">
        <f t="shared" si="69"/>
        <v/>
      </c>
      <c r="W60" s="76" t="str">
        <f t="shared" si="70"/>
        <v/>
      </c>
      <c r="X60" s="76" t="str">
        <f t="shared" si="71"/>
        <v/>
      </c>
      <c r="Y60" s="76" t="str">
        <f t="shared" ref="Y60:AB60" si="81">IFERROR(Y18/BE18*100,"")</f>
        <v/>
      </c>
      <c r="Z60" s="76" t="str">
        <f t="shared" si="81"/>
        <v/>
      </c>
      <c r="AA60" s="76" t="str">
        <f t="shared" si="81"/>
        <v/>
      </c>
      <c r="AB60" s="76" t="str">
        <f t="shared" si="81"/>
        <v/>
      </c>
    </row>
    <row r="61" spans="1:61" s="6" customFormat="1" x14ac:dyDescent="0.2">
      <c r="A61" s="2" t="s">
        <v>29</v>
      </c>
      <c r="B61" s="75">
        <f t="shared" si="49"/>
        <v>0.90457599933987609</v>
      </c>
      <c r="C61" s="75">
        <f t="shared" si="50"/>
        <v>1.1409834725939243</v>
      </c>
      <c r="D61" s="75">
        <f t="shared" si="51"/>
        <v>0.6635071090047393</v>
      </c>
      <c r="E61" s="75" t="str">
        <f t="shared" si="52"/>
        <v/>
      </c>
      <c r="F61" s="75">
        <f t="shared" si="53"/>
        <v>1.66558561897702</v>
      </c>
      <c r="G61" s="75">
        <f t="shared" si="54"/>
        <v>2.0135456708768076</v>
      </c>
      <c r="H61" s="75">
        <f t="shared" si="55"/>
        <v>1.3088759617188968</v>
      </c>
      <c r="I61" s="75" t="str">
        <f t="shared" si="56"/>
        <v/>
      </c>
      <c r="J61" s="75">
        <f t="shared" si="57"/>
        <v>0.95678148044431999</v>
      </c>
      <c r="K61" s="75">
        <f t="shared" si="58"/>
        <v>1.1999454570246808</v>
      </c>
      <c r="L61" s="75">
        <f t="shared" si="59"/>
        <v>0.70020622512109731</v>
      </c>
      <c r="M61" s="75" t="str">
        <f t="shared" si="60"/>
        <v/>
      </c>
      <c r="N61" s="75">
        <f t="shared" si="61"/>
        <v>0.75239746990410117</v>
      </c>
      <c r="O61" s="75">
        <f t="shared" si="62"/>
        <v>0.98153301290159378</v>
      </c>
      <c r="P61" s="75">
        <f t="shared" si="63"/>
        <v>0.51946716041763097</v>
      </c>
      <c r="Q61" s="75" t="str">
        <f t="shared" si="64"/>
        <v/>
      </c>
      <c r="R61" s="75">
        <f t="shared" si="65"/>
        <v>0.70052021754551907</v>
      </c>
      <c r="S61" s="75">
        <f t="shared" si="66"/>
        <v>0.91463414634146334</v>
      </c>
      <c r="T61" s="75">
        <f t="shared" si="67"/>
        <v>0.48283261802575111</v>
      </c>
      <c r="U61" s="75" t="str">
        <f t="shared" si="68"/>
        <v/>
      </c>
      <c r="V61" s="75">
        <f t="shared" si="69"/>
        <v>0.27495269631031222</v>
      </c>
      <c r="W61" s="75">
        <f t="shared" si="70"/>
        <v>0.3752904032882588</v>
      </c>
      <c r="X61" s="75">
        <f t="shared" si="71"/>
        <v>0.17608733932030288</v>
      </c>
      <c r="Y61" s="75" t="str">
        <f t="shared" ref="Y61:AB61" si="82">IFERROR(Y19/BE19*100,"")</f>
        <v/>
      </c>
      <c r="Z61" s="75">
        <f t="shared" si="82"/>
        <v>0</v>
      </c>
      <c r="AA61" s="75">
        <f t="shared" si="82"/>
        <v>0</v>
      </c>
      <c r="AB61" s="75">
        <f t="shared" si="82"/>
        <v>0</v>
      </c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</row>
    <row r="62" spans="1:61" x14ac:dyDescent="0.2">
      <c r="A62" s="64"/>
      <c r="B62" s="76" t="str">
        <f t="shared" si="49"/>
        <v/>
      </c>
      <c r="C62" s="76" t="str">
        <f t="shared" si="50"/>
        <v/>
      </c>
      <c r="D62" s="76" t="str">
        <f t="shared" si="51"/>
        <v/>
      </c>
      <c r="E62" s="76" t="str">
        <f t="shared" si="52"/>
        <v/>
      </c>
      <c r="F62" s="76" t="str">
        <f t="shared" si="53"/>
        <v/>
      </c>
      <c r="G62" s="76" t="str">
        <f t="shared" si="54"/>
        <v/>
      </c>
      <c r="H62" s="76" t="str">
        <f t="shared" si="55"/>
        <v/>
      </c>
      <c r="I62" s="76" t="str">
        <f t="shared" si="56"/>
        <v/>
      </c>
      <c r="J62" s="76" t="str">
        <f t="shared" si="57"/>
        <v/>
      </c>
      <c r="K62" s="76" t="str">
        <f t="shared" si="58"/>
        <v/>
      </c>
      <c r="L62" s="76" t="str">
        <f t="shared" si="59"/>
        <v/>
      </c>
      <c r="M62" s="76" t="str">
        <f t="shared" si="60"/>
        <v/>
      </c>
      <c r="N62" s="76" t="str">
        <f t="shared" si="61"/>
        <v/>
      </c>
      <c r="O62" s="76" t="str">
        <f t="shared" si="62"/>
        <v/>
      </c>
      <c r="P62" s="76" t="str">
        <f t="shared" si="63"/>
        <v/>
      </c>
      <c r="Q62" s="76" t="str">
        <f t="shared" si="64"/>
        <v/>
      </c>
      <c r="R62" s="76" t="str">
        <f t="shared" si="65"/>
        <v/>
      </c>
      <c r="S62" s="76" t="str">
        <f t="shared" si="66"/>
        <v/>
      </c>
      <c r="T62" s="76" t="str">
        <f t="shared" si="67"/>
        <v/>
      </c>
      <c r="U62" s="76" t="str">
        <f t="shared" si="68"/>
        <v/>
      </c>
      <c r="V62" s="76" t="str">
        <f t="shared" si="69"/>
        <v/>
      </c>
      <c r="W62" s="76" t="str">
        <f t="shared" si="70"/>
        <v/>
      </c>
      <c r="X62" s="76" t="str">
        <f t="shared" si="71"/>
        <v/>
      </c>
      <c r="Y62" s="76" t="str">
        <f t="shared" ref="Y62:AB62" si="83">IFERROR(Y20/BE20*100,"")</f>
        <v/>
      </c>
      <c r="Z62" s="76" t="str">
        <f t="shared" si="83"/>
        <v/>
      </c>
      <c r="AA62" s="76" t="str">
        <f t="shared" si="83"/>
        <v/>
      </c>
      <c r="AB62" s="76" t="str">
        <f t="shared" si="83"/>
        <v/>
      </c>
    </row>
    <row r="63" spans="1:61" x14ac:dyDescent="0.2">
      <c r="A63" s="67" t="s">
        <v>82</v>
      </c>
      <c r="B63" s="76">
        <f t="shared" si="49"/>
        <v>1.1705259582177434</v>
      </c>
      <c r="C63" s="76">
        <f t="shared" si="50"/>
        <v>1.4150550761632585</v>
      </c>
      <c r="D63" s="76">
        <f t="shared" si="51"/>
        <v>0.9158937909913033</v>
      </c>
      <c r="E63" s="76" t="str">
        <f t="shared" si="52"/>
        <v/>
      </c>
      <c r="F63" s="76">
        <f t="shared" si="53"/>
        <v>1.8736246463376298</v>
      </c>
      <c r="G63" s="76">
        <f t="shared" si="54"/>
        <v>2.128700758502569</v>
      </c>
      <c r="H63" s="76">
        <f t="shared" si="55"/>
        <v>1.6039322209287283</v>
      </c>
      <c r="I63" s="76" t="str">
        <f t="shared" si="56"/>
        <v/>
      </c>
      <c r="J63" s="76">
        <f t="shared" si="57"/>
        <v>1.2750455373406193</v>
      </c>
      <c r="K63" s="76">
        <f t="shared" si="58"/>
        <v>1.5092502434274586</v>
      </c>
      <c r="L63" s="76">
        <f t="shared" si="59"/>
        <v>1.0253082414016872</v>
      </c>
      <c r="M63" s="76" t="str">
        <f t="shared" si="60"/>
        <v/>
      </c>
      <c r="N63" s="76">
        <f t="shared" si="61"/>
        <v>0.93059054016232867</v>
      </c>
      <c r="O63" s="76">
        <f t="shared" si="62"/>
        <v>1.1516581101706673</v>
      </c>
      <c r="P63" s="76">
        <f t="shared" si="63"/>
        <v>0.70571630204657732</v>
      </c>
      <c r="Q63" s="76" t="str">
        <f t="shared" si="64"/>
        <v/>
      </c>
      <c r="R63" s="76">
        <f t="shared" si="65"/>
        <v>1.0830324909747291</v>
      </c>
      <c r="S63" s="76">
        <f t="shared" si="66"/>
        <v>1.3861709067188519</v>
      </c>
      <c r="T63" s="76">
        <f t="shared" si="67"/>
        <v>0.76137740093441775</v>
      </c>
      <c r="U63" s="76" t="str">
        <f t="shared" si="68"/>
        <v/>
      </c>
      <c r="V63" s="76">
        <f t="shared" si="69"/>
        <v>0.52279039372651526</v>
      </c>
      <c r="W63" s="76">
        <f t="shared" si="70"/>
        <v>0.71614583333333326</v>
      </c>
      <c r="X63" s="76">
        <f t="shared" si="71"/>
        <v>0.32797638570022958</v>
      </c>
      <c r="Y63" s="76" t="str">
        <f t="shared" ref="Y63:AB63" si="84">IFERROR(Y21/BE21*100,"")</f>
        <v/>
      </c>
      <c r="Z63" s="76">
        <f t="shared" si="84"/>
        <v>0</v>
      </c>
      <c r="AA63" s="76">
        <f t="shared" si="84"/>
        <v>0</v>
      </c>
      <c r="AB63" s="76">
        <f t="shared" si="84"/>
        <v>0</v>
      </c>
    </row>
    <row r="64" spans="1:61" x14ac:dyDescent="0.2">
      <c r="A64" s="64" t="s">
        <v>83</v>
      </c>
      <c r="B64" s="76">
        <f t="shared" si="49"/>
        <v>0.98612021546441697</v>
      </c>
      <c r="C64" s="76">
        <f t="shared" si="50"/>
        <v>1.2669014884672196</v>
      </c>
      <c r="D64" s="76">
        <f t="shared" si="51"/>
        <v>0.70346010866456965</v>
      </c>
      <c r="E64" s="76" t="str">
        <f t="shared" si="52"/>
        <v/>
      </c>
      <c r="F64" s="76">
        <f t="shared" si="53"/>
        <v>2.0835948286682568</v>
      </c>
      <c r="G64" s="76">
        <f t="shared" si="54"/>
        <v>2.4541398116013879</v>
      </c>
      <c r="H64" s="76">
        <f t="shared" si="55"/>
        <v>1.703534197813374</v>
      </c>
      <c r="I64" s="76" t="str">
        <f t="shared" si="56"/>
        <v/>
      </c>
      <c r="J64" s="76">
        <f t="shared" si="57"/>
        <v>0.93224789915966388</v>
      </c>
      <c r="K64" s="76">
        <f t="shared" si="58"/>
        <v>1.2005108556832695</v>
      </c>
      <c r="L64" s="76">
        <f t="shared" si="59"/>
        <v>0.64847338557146716</v>
      </c>
      <c r="M64" s="76" t="str">
        <f t="shared" si="60"/>
        <v/>
      </c>
      <c r="N64" s="76">
        <f t="shared" si="61"/>
        <v>0.76105686387133831</v>
      </c>
      <c r="O64" s="76">
        <f t="shared" si="62"/>
        <v>1.1976047904191618</v>
      </c>
      <c r="P64" s="76">
        <f t="shared" si="63"/>
        <v>0.31819496673416259</v>
      </c>
      <c r="Q64" s="76" t="str">
        <f t="shared" si="64"/>
        <v/>
      </c>
      <c r="R64" s="76">
        <f t="shared" si="65"/>
        <v>0.77182826821032324</v>
      </c>
      <c r="S64" s="76">
        <f t="shared" si="66"/>
        <v>0.94155844155844148</v>
      </c>
      <c r="T64" s="76">
        <f t="shared" si="67"/>
        <v>0.60528830837846448</v>
      </c>
      <c r="U64" s="76" t="str">
        <f t="shared" si="68"/>
        <v/>
      </c>
      <c r="V64" s="76">
        <f t="shared" si="69"/>
        <v>0.13104013104013104</v>
      </c>
      <c r="W64" s="76">
        <f t="shared" si="70"/>
        <v>0.20073603211776514</v>
      </c>
      <c r="X64" s="76">
        <f t="shared" si="71"/>
        <v>6.4184852374839535E-2</v>
      </c>
      <c r="Y64" s="76" t="str">
        <f t="shared" ref="Y64:AB64" si="85">IFERROR(Y22/BE22*100,"")</f>
        <v/>
      </c>
      <c r="Z64" s="76">
        <f t="shared" si="85"/>
        <v>0</v>
      </c>
      <c r="AA64" s="76">
        <f t="shared" si="85"/>
        <v>0</v>
      </c>
      <c r="AB64" s="76">
        <f t="shared" si="85"/>
        <v>0</v>
      </c>
    </row>
    <row r="65" spans="1:61" x14ac:dyDescent="0.2">
      <c r="A65" s="64" t="s">
        <v>84</v>
      </c>
      <c r="B65" s="76">
        <f t="shared" si="49"/>
        <v>0.73654830206233524</v>
      </c>
      <c r="C65" s="76">
        <f t="shared" si="50"/>
        <v>1.0111145415251621</v>
      </c>
      <c r="D65" s="76">
        <f t="shared" si="51"/>
        <v>0.45950155763239875</v>
      </c>
      <c r="E65" s="76" t="str">
        <f t="shared" si="52"/>
        <v/>
      </c>
      <c r="F65" s="76">
        <f t="shared" si="53"/>
        <v>1.6094032549728754</v>
      </c>
      <c r="G65" s="76">
        <f t="shared" si="54"/>
        <v>2.1818181818181821</v>
      </c>
      <c r="H65" s="76">
        <f t="shared" si="55"/>
        <v>1.0431654676258995</v>
      </c>
      <c r="I65" s="76" t="str">
        <f t="shared" si="56"/>
        <v/>
      </c>
      <c r="J65" s="76">
        <f t="shared" si="57"/>
        <v>0.75653370013755161</v>
      </c>
      <c r="K65" s="76">
        <f t="shared" si="58"/>
        <v>1.0124873439082012</v>
      </c>
      <c r="L65" s="76">
        <f t="shared" si="59"/>
        <v>0.49071153172099546</v>
      </c>
      <c r="M65" s="76" t="str">
        <f t="shared" si="60"/>
        <v/>
      </c>
      <c r="N65" s="76">
        <f t="shared" si="61"/>
        <v>0.51301539046171385</v>
      </c>
      <c r="O65" s="76">
        <f t="shared" si="62"/>
        <v>0.72519083969465647</v>
      </c>
      <c r="P65" s="76">
        <f t="shared" si="63"/>
        <v>0.3026863412788498</v>
      </c>
      <c r="Q65" s="76" t="str">
        <f t="shared" si="64"/>
        <v/>
      </c>
      <c r="R65" s="76">
        <f t="shared" si="65"/>
        <v>0.50163576881134131</v>
      </c>
      <c r="S65" s="76">
        <f t="shared" si="66"/>
        <v>0.80508474576271183</v>
      </c>
      <c r="T65" s="76">
        <f t="shared" si="67"/>
        <v>0.1797752808988764</v>
      </c>
      <c r="U65" s="76" t="str">
        <f t="shared" si="68"/>
        <v/>
      </c>
      <c r="V65" s="76">
        <f t="shared" si="69"/>
        <v>0.15415106804668577</v>
      </c>
      <c r="W65" s="76">
        <f t="shared" si="70"/>
        <v>0.13404825737265416</v>
      </c>
      <c r="X65" s="76">
        <f t="shared" si="71"/>
        <v>0.17368649587494572</v>
      </c>
      <c r="Y65" s="76" t="str">
        <f t="shared" ref="Y65:AB65" si="86">IFERROR(Y23/BE23*100,"")</f>
        <v/>
      </c>
      <c r="Z65" s="76">
        <f t="shared" si="86"/>
        <v>0</v>
      </c>
      <c r="AA65" s="76">
        <f t="shared" si="86"/>
        <v>0</v>
      </c>
      <c r="AB65" s="76">
        <f t="shared" si="86"/>
        <v>0</v>
      </c>
    </row>
    <row r="66" spans="1:61" x14ac:dyDescent="0.2">
      <c r="A66" s="64" t="s">
        <v>85</v>
      </c>
      <c r="B66" s="76">
        <f t="shared" si="49"/>
        <v>0.79188838144718643</v>
      </c>
      <c r="C66" s="76">
        <f t="shared" si="50"/>
        <v>0.99173553719008267</v>
      </c>
      <c r="D66" s="76">
        <f t="shared" si="51"/>
        <v>0.58638565479731453</v>
      </c>
      <c r="E66" s="76" t="str">
        <f t="shared" si="52"/>
        <v/>
      </c>
      <c r="F66" s="76">
        <f t="shared" si="53"/>
        <v>1.624584067332159</v>
      </c>
      <c r="G66" s="76">
        <f t="shared" si="54"/>
        <v>2.2038567493112948</v>
      </c>
      <c r="H66" s="76">
        <f t="shared" si="55"/>
        <v>1.0514018691588785</v>
      </c>
      <c r="I66" s="76" t="str">
        <f t="shared" si="56"/>
        <v/>
      </c>
      <c r="J66" s="76">
        <f t="shared" si="57"/>
        <v>0.81764594029283133</v>
      </c>
      <c r="K66" s="76">
        <f t="shared" si="58"/>
        <v>0.96906448005963475</v>
      </c>
      <c r="L66" s="76">
        <f t="shared" si="59"/>
        <v>0.65993788819875776</v>
      </c>
      <c r="M66" s="76" t="str">
        <f t="shared" si="60"/>
        <v/>
      </c>
      <c r="N66" s="76">
        <f t="shared" si="61"/>
        <v>0.9375</v>
      </c>
      <c r="O66" s="76">
        <f t="shared" si="62"/>
        <v>1.0614101592115239</v>
      </c>
      <c r="P66" s="76">
        <f t="shared" si="63"/>
        <v>0.80580177276389997</v>
      </c>
      <c r="Q66" s="76" t="str">
        <f t="shared" si="64"/>
        <v/>
      </c>
      <c r="R66" s="76">
        <f t="shared" si="65"/>
        <v>0.33808258874667957</v>
      </c>
      <c r="S66" s="76">
        <f t="shared" si="66"/>
        <v>0.42573320719016089</v>
      </c>
      <c r="T66" s="76">
        <f t="shared" si="67"/>
        <v>0.24666995559940799</v>
      </c>
      <c r="U66" s="76" t="str">
        <f t="shared" si="68"/>
        <v/>
      </c>
      <c r="V66" s="76">
        <f t="shared" si="69"/>
        <v>2.4981264051961029E-2</v>
      </c>
      <c r="W66" s="76">
        <f t="shared" si="70"/>
        <v>4.967709885742673E-2</v>
      </c>
      <c r="X66" s="76">
        <f t="shared" si="71"/>
        <v>0</v>
      </c>
      <c r="Y66" s="76" t="str">
        <f t="shared" ref="Y66:AB66" si="87">IFERROR(Y24/BE24*100,"")</f>
        <v/>
      </c>
      <c r="Z66" s="76">
        <f t="shared" si="87"/>
        <v>0</v>
      </c>
      <c r="AA66" s="76">
        <f t="shared" si="87"/>
        <v>0</v>
      </c>
      <c r="AB66" s="76">
        <f t="shared" si="87"/>
        <v>0</v>
      </c>
    </row>
    <row r="67" spans="1:61" x14ac:dyDescent="0.2">
      <c r="A67" s="64" t="s">
        <v>86</v>
      </c>
      <c r="B67" s="76">
        <f t="shared" si="49"/>
        <v>0.6243960454917119</v>
      </c>
      <c r="C67" s="76">
        <f t="shared" si="50"/>
        <v>0.82806383619391744</v>
      </c>
      <c r="D67" s="76">
        <f t="shared" si="51"/>
        <v>0.42578182352077515</v>
      </c>
      <c r="E67" s="76" t="str">
        <f t="shared" si="52"/>
        <v/>
      </c>
      <c r="F67" s="76">
        <f t="shared" si="53"/>
        <v>1.4266755142667553</v>
      </c>
      <c r="G67" s="76">
        <f t="shared" si="54"/>
        <v>1.6914749661705006</v>
      </c>
      <c r="H67" s="76">
        <f t="shared" si="55"/>
        <v>1.171875</v>
      </c>
      <c r="I67" s="76" t="str">
        <f t="shared" si="56"/>
        <v/>
      </c>
      <c r="J67" s="76">
        <f t="shared" si="57"/>
        <v>0.71501532175689486</v>
      </c>
      <c r="K67" s="76">
        <f t="shared" si="58"/>
        <v>1.1572498298162015</v>
      </c>
      <c r="L67" s="76">
        <f t="shared" si="59"/>
        <v>0.27247956403269752</v>
      </c>
      <c r="M67" s="76" t="str">
        <f t="shared" si="60"/>
        <v/>
      </c>
      <c r="N67" s="76">
        <f t="shared" si="61"/>
        <v>0.3073376872839032</v>
      </c>
      <c r="O67" s="76">
        <f t="shared" si="62"/>
        <v>0.45662100456621002</v>
      </c>
      <c r="P67" s="76">
        <f t="shared" si="63"/>
        <v>0.1551590380139643</v>
      </c>
      <c r="Q67" s="76" t="str">
        <f t="shared" si="64"/>
        <v/>
      </c>
      <c r="R67" s="76">
        <f t="shared" si="65"/>
        <v>0.33855268726195514</v>
      </c>
      <c r="S67" s="76">
        <f t="shared" si="66"/>
        <v>0.44014084507042256</v>
      </c>
      <c r="T67" s="76">
        <f t="shared" si="67"/>
        <v>0.24449877750611246</v>
      </c>
      <c r="U67" s="76" t="str">
        <f t="shared" si="68"/>
        <v/>
      </c>
      <c r="V67" s="76">
        <f t="shared" si="69"/>
        <v>0.16194331983805668</v>
      </c>
      <c r="W67" s="76">
        <f t="shared" si="70"/>
        <v>0.16433853738701726</v>
      </c>
      <c r="X67" s="76">
        <f t="shared" si="71"/>
        <v>0.15961691939345571</v>
      </c>
      <c r="Y67" s="76" t="str">
        <f t="shared" ref="Y67:AB67" si="88">IFERROR(Y25/BE25*100,"")</f>
        <v/>
      </c>
      <c r="Z67" s="76">
        <f t="shared" si="88"/>
        <v>0</v>
      </c>
      <c r="AA67" s="76">
        <f t="shared" si="88"/>
        <v>0</v>
      </c>
      <c r="AB67" s="76">
        <f t="shared" si="88"/>
        <v>0</v>
      </c>
    </row>
    <row r="68" spans="1:61" x14ac:dyDescent="0.2">
      <c r="A68" s="68" t="s">
        <v>87</v>
      </c>
      <c r="B68" s="76">
        <f t="shared" si="49"/>
        <v>0.53035700150399745</v>
      </c>
      <c r="C68" s="76">
        <f t="shared" si="50"/>
        <v>0.63291139240506333</v>
      </c>
      <c r="D68" s="76">
        <f t="shared" si="51"/>
        <v>0.42768889592903531</v>
      </c>
      <c r="E68" s="76" t="str">
        <f t="shared" si="52"/>
        <v/>
      </c>
      <c r="F68" s="76">
        <f t="shared" si="53"/>
        <v>0.8673653776653415</v>
      </c>
      <c r="G68" s="76">
        <f t="shared" si="54"/>
        <v>1.0256410256410255</v>
      </c>
      <c r="H68" s="76">
        <f t="shared" si="55"/>
        <v>0.71326676176890158</v>
      </c>
      <c r="I68" s="76" t="str">
        <f t="shared" si="56"/>
        <v/>
      </c>
      <c r="J68" s="76">
        <f t="shared" si="57"/>
        <v>0.53333333333333333</v>
      </c>
      <c r="K68" s="76">
        <f t="shared" si="58"/>
        <v>0.57183702644746248</v>
      </c>
      <c r="L68" s="76">
        <f t="shared" si="59"/>
        <v>0.48939641109298526</v>
      </c>
      <c r="M68" s="76" t="str">
        <f t="shared" si="60"/>
        <v/>
      </c>
      <c r="N68" s="76">
        <f t="shared" si="61"/>
        <v>0.51916932907348246</v>
      </c>
      <c r="O68" s="76">
        <f t="shared" si="62"/>
        <v>0.64620355411954766</v>
      </c>
      <c r="P68" s="76">
        <f t="shared" si="63"/>
        <v>0.39494470774091622</v>
      </c>
      <c r="Q68" s="76" t="str">
        <f t="shared" si="64"/>
        <v/>
      </c>
      <c r="R68" s="76">
        <f t="shared" si="65"/>
        <v>0.50272308336824467</v>
      </c>
      <c r="S68" s="76">
        <f t="shared" si="66"/>
        <v>0.5967604433077579</v>
      </c>
      <c r="T68" s="76">
        <f t="shared" si="67"/>
        <v>0.41186161449752884</v>
      </c>
      <c r="U68" s="76" t="str">
        <f t="shared" si="68"/>
        <v/>
      </c>
      <c r="V68" s="76">
        <f t="shared" si="69"/>
        <v>0.17204301075268819</v>
      </c>
      <c r="W68" s="76">
        <f t="shared" si="70"/>
        <v>0.26385224274406333</v>
      </c>
      <c r="X68" s="76">
        <f t="shared" si="71"/>
        <v>8.4175084175084167E-2</v>
      </c>
      <c r="Y68" s="76" t="str">
        <f t="shared" ref="Y68:AB68" si="89">IFERROR(Y26/BE26*100,"")</f>
        <v/>
      </c>
      <c r="Z68" s="76">
        <f t="shared" si="89"/>
        <v>0</v>
      </c>
      <c r="AA68" s="76">
        <f t="shared" si="89"/>
        <v>0</v>
      </c>
      <c r="AB68" s="76">
        <f t="shared" si="89"/>
        <v>0</v>
      </c>
    </row>
    <row r="69" spans="1:61" x14ac:dyDescent="0.2">
      <c r="A69" s="64" t="s">
        <v>88</v>
      </c>
      <c r="B69" s="76">
        <f t="shared" si="49"/>
        <v>0.4107933950865888</v>
      </c>
      <c r="C69" s="76">
        <f t="shared" si="50"/>
        <v>0.60926727593394259</v>
      </c>
      <c r="D69" s="76">
        <f t="shared" si="51"/>
        <v>0.21042408546455166</v>
      </c>
      <c r="E69" s="76" t="str">
        <f t="shared" si="52"/>
        <v/>
      </c>
      <c r="F69" s="76">
        <f t="shared" si="53"/>
        <v>0.55632823365785811</v>
      </c>
      <c r="G69" s="76">
        <f t="shared" si="54"/>
        <v>0.79470198675496684</v>
      </c>
      <c r="H69" s="76">
        <f t="shared" si="55"/>
        <v>0.29282576866764276</v>
      </c>
      <c r="I69" s="76" t="str">
        <f t="shared" si="56"/>
        <v/>
      </c>
      <c r="J69" s="76">
        <f t="shared" si="57"/>
        <v>0.52277819268110537</v>
      </c>
      <c r="K69" s="76">
        <f t="shared" si="58"/>
        <v>0.88495575221238942</v>
      </c>
      <c r="L69" s="76">
        <f t="shared" si="59"/>
        <v>0.15128593040847202</v>
      </c>
      <c r="M69" s="76" t="str">
        <f t="shared" si="60"/>
        <v/>
      </c>
      <c r="N69" s="76">
        <f t="shared" si="61"/>
        <v>0.52802599512591386</v>
      </c>
      <c r="O69" s="76">
        <f t="shared" si="62"/>
        <v>0.64464141821112009</v>
      </c>
      <c r="P69" s="76">
        <f t="shared" si="63"/>
        <v>0.4095004095004095</v>
      </c>
      <c r="Q69" s="76" t="str">
        <f t="shared" si="64"/>
        <v/>
      </c>
      <c r="R69" s="76">
        <f t="shared" si="65"/>
        <v>0.13477088948787064</v>
      </c>
      <c r="S69" s="76">
        <f t="shared" si="66"/>
        <v>0.1885014137606032</v>
      </c>
      <c r="T69" s="76">
        <f t="shared" si="67"/>
        <v>8.5836909871244635E-2</v>
      </c>
      <c r="U69" s="76" t="str">
        <f t="shared" si="68"/>
        <v/>
      </c>
      <c r="V69" s="76">
        <f t="shared" si="69"/>
        <v>0.23386342376052385</v>
      </c>
      <c r="W69" s="76">
        <f t="shared" si="70"/>
        <v>0.38131553860819828</v>
      </c>
      <c r="X69" s="76">
        <f t="shared" si="71"/>
        <v>9.1827364554637275E-2</v>
      </c>
      <c r="Y69" s="76" t="str">
        <f t="shared" ref="Y69:AB69" si="90">IFERROR(Y27/BE27*100,"")</f>
        <v/>
      </c>
      <c r="Z69" s="76">
        <f t="shared" si="90"/>
        <v>0</v>
      </c>
      <c r="AA69" s="76">
        <f t="shared" si="90"/>
        <v>0</v>
      </c>
      <c r="AB69" s="76">
        <f t="shared" si="90"/>
        <v>0</v>
      </c>
    </row>
    <row r="70" spans="1:61" x14ac:dyDescent="0.2">
      <c r="A70" s="64"/>
      <c r="B70" s="77" t="str">
        <f t="shared" si="49"/>
        <v/>
      </c>
      <c r="C70" s="77" t="str">
        <f t="shared" si="50"/>
        <v/>
      </c>
      <c r="D70" s="77" t="str">
        <f t="shared" si="51"/>
        <v/>
      </c>
      <c r="E70" s="77" t="str">
        <f t="shared" si="52"/>
        <v/>
      </c>
      <c r="F70" s="77" t="str">
        <f t="shared" si="53"/>
        <v/>
      </c>
      <c r="G70" s="77" t="str">
        <f t="shared" si="54"/>
        <v/>
      </c>
      <c r="H70" s="77" t="str">
        <f t="shared" si="55"/>
        <v/>
      </c>
      <c r="I70" s="77" t="str">
        <f t="shared" si="56"/>
        <v/>
      </c>
      <c r="J70" s="77" t="str">
        <f t="shared" si="57"/>
        <v/>
      </c>
      <c r="K70" s="77" t="str">
        <f t="shared" si="58"/>
        <v/>
      </c>
      <c r="L70" s="77" t="str">
        <f t="shared" si="59"/>
        <v/>
      </c>
      <c r="M70" s="77" t="str">
        <f t="shared" si="60"/>
        <v/>
      </c>
      <c r="N70" s="77" t="str">
        <f t="shared" si="61"/>
        <v/>
      </c>
      <c r="O70" s="77" t="str">
        <f t="shared" si="62"/>
        <v/>
      </c>
      <c r="P70" s="77" t="str">
        <f t="shared" si="63"/>
        <v/>
      </c>
      <c r="Q70" s="77" t="str">
        <f t="shared" si="64"/>
        <v/>
      </c>
      <c r="R70" s="77" t="str">
        <f t="shared" si="65"/>
        <v/>
      </c>
      <c r="S70" s="77" t="str">
        <f t="shared" si="66"/>
        <v/>
      </c>
      <c r="T70" s="77" t="str">
        <f t="shared" si="67"/>
        <v/>
      </c>
      <c r="U70" s="77" t="str">
        <f t="shared" si="68"/>
        <v/>
      </c>
      <c r="V70" s="77" t="str">
        <f t="shared" si="69"/>
        <v/>
      </c>
      <c r="W70" s="77" t="str">
        <f t="shared" si="70"/>
        <v/>
      </c>
      <c r="X70" s="77" t="str">
        <f t="shared" si="71"/>
        <v/>
      </c>
      <c r="Y70" s="77" t="str">
        <f t="shared" ref="Y70:AB70" si="91">IFERROR(Y28/BE28*100,"")</f>
        <v/>
      </c>
      <c r="Z70" s="77" t="str">
        <f t="shared" si="91"/>
        <v/>
      </c>
      <c r="AA70" s="77" t="str">
        <f t="shared" si="91"/>
        <v/>
      </c>
      <c r="AB70" s="77" t="str">
        <f t="shared" si="91"/>
        <v/>
      </c>
    </row>
    <row r="71" spans="1:61" s="6" customFormat="1" x14ac:dyDescent="0.2">
      <c r="A71" s="2" t="s">
        <v>30</v>
      </c>
      <c r="B71" s="75">
        <f t="shared" si="49"/>
        <v>0.62219025355151947</v>
      </c>
      <c r="C71" s="75">
        <f t="shared" si="50"/>
        <v>0.7818636201356659</v>
      </c>
      <c r="D71" s="75">
        <f t="shared" si="51"/>
        <v>0.46014492753623187</v>
      </c>
      <c r="E71" s="75" t="str">
        <f t="shared" si="52"/>
        <v/>
      </c>
      <c r="F71" s="75">
        <f t="shared" si="53"/>
        <v>0.99514369875009956</v>
      </c>
      <c r="G71" s="75">
        <f t="shared" si="54"/>
        <v>1.2804299715460008</v>
      </c>
      <c r="H71" s="75">
        <f t="shared" si="55"/>
        <v>0.70569366479550921</v>
      </c>
      <c r="I71" s="75" t="str">
        <f t="shared" si="56"/>
        <v/>
      </c>
      <c r="J71" s="75">
        <f t="shared" si="57"/>
        <v>0.70899129874315181</v>
      </c>
      <c r="K71" s="75">
        <f t="shared" si="58"/>
        <v>0.86532410320956588</v>
      </c>
      <c r="L71" s="75">
        <f t="shared" si="59"/>
        <v>0.54491413474240424</v>
      </c>
      <c r="M71" s="75" t="str">
        <f t="shared" si="60"/>
        <v/>
      </c>
      <c r="N71" s="75">
        <f t="shared" si="61"/>
        <v>0.63909431206062273</v>
      </c>
      <c r="O71" s="75">
        <f t="shared" si="62"/>
        <v>0.86365306872473357</v>
      </c>
      <c r="P71" s="75">
        <f t="shared" si="63"/>
        <v>0.41734712393395029</v>
      </c>
      <c r="Q71" s="75" t="str">
        <f t="shared" si="64"/>
        <v/>
      </c>
      <c r="R71" s="75">
        <f t="shared" si="65"/>
        <v>0.3888722704157942</v>
      </c>
      <c r="S71" s="75">
        <f t="shared" si="66"/>
        <v>0.49135220125786161</v>
      </c>
      <c r="T71" s="75">
        <f t="shared" si="67"/>
        <v>0.28334345274235984</v>
      </c>
      <c r="U71" s="75" t="str">
        <f t="shared" si="68"/>
        <v/>
      </c>
      <c r="V71" s="75">
        <f t="shared" si="69"/>
        <v>0.25010421008753647</v>
      </c>
      <c r="W71" s="75">
        <f t="shared" si="70"/>
        <v>0.23046302116069556</v>
      </c>
      <c r="X71" s="75">
        <f t="shared" si="71"/>
        <v>0.26954177897574128</v>
      </c>
      <c r="Y71" s="75" t="str">
        <f t="shared" ref="Y71:AB71" si="92">IFERROR(Y29/BE29*100,"")</f>
        <v/>
      </c>
      <c r="Z71" s="75">
        <f t="shared" si="92"/>
        <v>0</v>
      </c>
      <c r="AA71" s="75">
        <f t="shared" si="92"/>
        <v>0</v>
      </c>
      <c r="AB71" s="75">
        <f t="shared" si="92"/>
        <v>0</v>
      </c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</row>
    <row r="72" spans="1:61" x14ac:dyDescent="0.2">
      <c r="A72" s="64"/>
      <c r="B72" s="76" t="str">
        <f t="shared" si="49"/>
        <v/>
      </c>
      <c r="C72" s="76" t="str">
        <f t="shared" si="50"/>
        <v/>
      </c>
      <c r="D72" s="76" t="str">
        <f t="shared" si="51"/>
        <v/>
      </c>
      <c r="E72" s="76" t="str">
        <f t="shared" si="52"/>
        <v/>
      </c>
      <c r="F72" s="76" t="str">
        <f t="shared" si="53"/>
        <v/>
      </c>
      <c r="G72" s="76" t="str">
        <f t="shared" si="54"/>
        <v/>
      </c>
      <c r="H72" s="76" t="str">
        <f t="shared" si="55"/>
        <v/>
      </c>
      <c r="I72" s="76" t="str">
        <f t="shared" si="56"/>
        <v/>
      </c>
      <c r="J72" s="76" t="str">
        <f t="shared" si="57"/>
        <v/>
      </c>
      <c r="K72" s="76" t="str">
        <f t="shared" si="58"/>
        <v/>
      </c>
      <c r="L72" s="76" t="str">
        <f t="shared" si="59"/>
        <v/>
      </c>
      <c r="M72" s="76" t="str">
        <f t="shared" si="60"/>
        <v/>
      </c>
      <c r="N72" s="76" t="str">
        <f t="shared" si="61"/>
        <v/>
      </c>
      <c r="O72" s="76" t="str">
        <f t="shared" si="62"/>
        <v/>
      </c>
      <c r="P72" s="76" t="str">
        <f t="shared" si="63"/>
        <v/>
      </c>
      <c r="Q72" s="76" t="str">
        <f t="shared" si="64"/>
        <v/>
      </c>
      <c r="R72" s="76" t="str">
        <f t="shared" si="65"/>
        <v/>
      </c>
      <c r="S72" s="76" t="str">
        <f t="shared" si="66"/>
        <v/>
      </c>
      <c r="T72" s="76" t="str">
        <f t="shared" si="67"/>
        <v/>
      </c>
      <c r="U72" s="76" t="str">
        <f t="shared" si="68"/>
        <v/>
      </c>
      <c r="V72" s="76" t="str">
        <f t="shared" si="69"/>
        <v/>
      </c>
      <c r="W72" s="76" t="str">
        <f t="shared" si="70"/>
        <v/>
      </c>
      <c r="X72" s="76" t="str">
        <f t="shared" si="71"/>
        <v/>
      </c>
      <c r="Y72" s="76" t="str">
        <f t="shared" ref="Y72:AB72" si="93">IFERROR(Y30/BE30*100,"")</f>
        <v/>
      </c>
      <c r="Z72" s="76" t="str">
        <f t="shared" si="93"/>
        <v/>
      </c>
      <c r="AA72" s="76" t="str">
        <f t="shared" si="93"/>
        <v/>
      </c>
      <c r="AB72" s="76" t="str">
        <f t="shared" si="93"/>
        <v/>
      </c>
    </row>
    <row r="73" spans="1:61" x14ac:dyDescent="0.2">
      <c r="A73" s="67" t="s">
        <v>82</v>
      </c>
      <c r="B73" s="76">
        <f t="shared" si="49"/>
        <v>0.84857351865398678</v>
      </c>
      <c r="C73" s="76">
        <f t="shared" si="50"/>
        <v>1.0383616959907702</v>
      </c>
      <c r="D73" s="76">
        <f t="shared" si="51"/>
        <v>0.65320665083135387</v>
      </c>
      <c r="E73" s="76" t="str">
        <f t="shared" si="52"/>
        <v/>
      </c>
      <c r="F73" s="76">
        <f t="shared" si="53"/>
        <v>1.6801075268817203</v>
      </c>
      <c r="G73" s="76">
        <f t="shared" si="54"/>
        <v>1.7241379310344827</v>
      </c>
      <c r="H73" s="76">
        <f t="shared" si="55"/>
        <v>1.6348773841961852</v>
      </c>
      <c r="I73" s="76" t="str">
        <f t="shared" si="56"/>
        <v/>
      </c>
      <c r="J73" s="76">
        <f t="shared" si="57"/>
        <v>1.0951403148528405</v>
      </c>
      <c r="K73" s="76">
        <f t="shared" si="58"/>
        <v>1.3140604467805519</v>
      </c>
      <c r="L73" s="76">
        <f t="shared" si="59"/>
        <v>0.85714285714285721</v>
      </c>
      <c r="M73" s="76" t="str">
        <f t="shared" si="60"/>
        <v/>
      </c>
      <c r="N73" s="76">
        <f t="shared" si="61"/>
        <v>0.86393088552915775</v>
      </c>
      <c r="O73" s="76">
        <f t="shared" si="62"/>
        <v>1.4727540500736376</v>
      </c>
      <c r="P73" s="76">
        <f t="shared" si="63"/>
        <v>0.28169014084507044</v>
      </c>
      <c r="Q73" s="76" t="str">
        <f t="shared" si="64"/>
        <v/>
      </c>
      <c r="R73" s="76">
        <f t="shared" si="65"/>
        <v>0.24509803921568626</v>
      </c>
      <c r="S73" s="76">
        <f t="shared" si="66"/>
        <v>0.32840722495894908</v>
      </c>
      <c r="T73" s="76">
        <f t="shared" si="67"/>
        <v>0.16260162601626016</v>
      </c>
      <c r="U73" s="76" t="str">
        <f t="shared" si="68"/>
        <v/>
      </c>
      <c r="V73" s="76">
        <f t="shared" si="69"/>
        <v>0.15835312747426761</v>
      </c>
      <c r="W73" s="76">
        <f t="shared" si="70"/>
        <v>0.15174506828528073</v>
      </c>
      <c r="X73" s="76">
        <f t="shared" si="71"/>
        <v>0.16556291390728478</v>
      </c>
      <c r="Y73" s="76" t="str">
        <f t="shared" ref="Y73:AB73" si="94">IFERROR(Y31/BE31*100,"")</f>
        <v/>
      </c>
      <c r="Z73" s="76">
        <f t="shared" si="94"/>
        <v>0</v>
      </c>
      <c r="AA73" s="76">
        <f t="shared" si="94"/>
        <v>0</v>
      </c>
      <c r="AB73" s="76">
        <f t="shared" si="94"/>
        <v>0</v>
      </c>
    </row>
    <row r="74" spans="1:61" x14ac:dyDescent="0.2">
      <c r="A74" s="64" t="s">
        <v>83</v>
      </c>
      <c r="B74" s="76">
        <f t="shared" si="49"/>
        <v>0.50592464385567837</v>
      </c>
      <c r="C74" s="76">
        <f t="shared" si="50"/>
        <v>0.66190097961344985</v>
      </c>
      <c r="D74" s="76">
        <f t="shared" si="51"/>
        <v>0.34815211569362614</v>
      </c>
      <c r="E74" s="76" t="str">
        <f t="shared" si="52"/>
        <v/>
      </c>
      <c r="F74" s="76">
        <f t="shared" si="53"/>
        <v>0.80285459411239968</v>
      </c>
      <c r="G74" s="76">
        <f t="shared" si="54"/>
        <v>1.1329755515802029</v>
      </c>
      <c r="H74" s="76">
        <f t="shared" si="55"/>
        <v>0.47449584816132861</v>
      </c>
      <c r="I74" s="76" t="str">
        <f t="shared" si="56"/>
        <v/>
      </c>
      <c r="J74" s="76">
        <f t="shared" si="57"/>
        <v>0.65947242206235013</v>
      </c>
      <c r="K74" s="76">
        <f t="shared" si="58"/>
        <v>0.6960556844547563</v>
      </c>
      <c r="L74" s="76">
        <f t="shared" si="59"/>
        <v>0.62034739454094301</v>
      </c>
      <c r="M74" s="76" t="str">
        <f t="shared" si="60"/>
        <v/>
      </c>
      <c r="N74" s="76">
        <f t="shared" si="61"/>
        <v>0.53333333333333333</v>
      </c>
      <c r="O74" s="76">
        <f t="shared" si="62"/>
        <v>0.80645161290322576</v>
      </c>
      <c r="P74" s="76">
        <f t="shared" si="63"/>
        <v>0.26455026455026454</v>
      </c>
      <c r="Q74" s="76" t="str">
        <f t="shared" si="64"/>
        <v/>
      </c>
      <c r="R74" s="76">
        <f t="shared" si="65"/>
        <v>0.1850481125092524</v>
      </c>
      <c r="S74" s="76">
        <f t="shared" si="66"/>
        <v>0.36873156342182889</v>
      </c>
      <c r="T74" s="76">
        <f t="shared" si="67"/>
        <v>0</v>
      </c>
      <c r="U74" s="76" t="str">
        <f t="shared" si="68"/>
        <v/>
      </c>
      <c r="V74" s="76">
        <f t="shared" si="69"/>
        <v>0.22892025944296068</v>
      </c>
      <c r="W74" s="76">
        <f t="shared" si="70"/>
        <v>0.15278838808250572</v>
      </c>
      <c r="X74" s="76">
        <f t="shared" si="71"/>
        <v>0.3048780487804878</v>
      </c>
      <c r="Y74" s="76" t="str">
        <f t="shared" ref="Y74" si="95">IFERROR(Y32/BE32*100,"")</f>
        <v/>
      </c>
      <c r="Z74" s="76" t="s">
        <v>6</v>
      </c>
      <c r="AA74" s="76" t="s">
        <v>6</v>
      </c>
      <c r="AB74" s="76" t="s">
        <v>6</v>
      </c>
    </row>
    <row r="75" spans="1:61" x14ac:dyDescent="0.2">
      <c r="A75" s="64" t="s">
        <v>84</v>
      </c>
      <c r="B75" s="76">
        <f t="shared" si="49"/>
        <v>0.85978835978835977</v>
      </c>
      <c r="C75" s="76">
        <f t="shared" si="50"/>
        <v>1.2048192771084338</v>
      </c>
      <c r="D75" s="76">
        <f t="shared" si="51"/>
        <v>0.48375950241879756</v>
      </c>
      <c r="E75" s="76" t="str">
        <f t="shared" si="52"/>
        <v/>
      </c>
      <c r="F75" s="76">
        <f t="shared" si="53"/>
        <v>2.005730659025788</v>
      </c>
      <c r="G75" s="76">
        <f t="shared" si="54"/>
        <v>2.5974025974025974</v>
      </c>
      <c r="H75" s="76">
        <f t="shared" si="55"/>
        <v>1.2779552715654952</v>
      </c>
      <c r="I75" s="76" t="str">
        <f t="shared" si="56"/>
        <v/>
      </c>
      <c r="J75" s="76">
        <f t="shared" si="57"/>
        <v>0.74183976261127604</v>
      </c>
      <c r="K75" s="76">
        <f t="shared" si="58"/>
        <v>0.8771929824561403</v>
      </c>
      <c r="L75" s="76">
        <f t="shared" si="59"/>
        <v>0.60240963855421692</v>
      </c>
      <c r="M75" s="76" t="str">
        <f t="shared" si="60"/>
        <v/>
      </c>
      <c r="N75" s="76">
        <f t="shared" si="61"/>
        <v>0.84889643463497455</v>
      </c>
      <c r="O75" s="76">
        <f t="shared" si="62"/>
        <v>1.3114754098360655</v>
      </c>
      <c r="P75" s="76">
        <f t="shared" si="63"/>
        <v>0.35211267605633806</v>
      </c>
      <c r="Q75" s="76" t="str">
        <f t="shared" si="64"/>
        <v/>
      </c>
      <c r="R75" s="76">
        <f t="shared" si="65"/>
        <v>0.17953321364452424</v>
      </c>
      <c r="S75" s="76">
        <f t="shared" si="66"/>
        <v>0.34129692832764508</v>
      </c>
      <c r="T75" s="76">
        <f t="shared" si="67"/>
        <v>0</v>
      </c>
      <c r="U75" s="76" t="str">
        <f t="shared" si="68"/>
        <v/>
      </c>
      <c r="V75" s="76">
        <f t="shared" si="69"/>
        <v>0.19762845849802371</v>
      </c>
      <c r="W75" s="76">
        <f t="shared" si="70"/>
        <v>0.3968253968253968</v>
      </c>
      <c r="X75" s="76">
        <f t="shared" si="71"/>
        <v>0</v>
      </c>
      <c r="Y75" s="76" t="str">
        <f t="shared" ref="Y75" si="96">IFERROR(Y33/BE33*100,"")</f>
        <v/>
      </c>
      <c r="Z75" s="76" t="s">
        <v>6</v>
      </c>
      <c r="AA75" s="76" t="s">
        <v>6</v>
      </c>
      <c r="AB75" s="76" t="s">
        <v>6</v>
      </c>
    </row>
    <row r="76" spans="1:61" x14ac:dyDescent="0.2">
      <c r="A76" s="64" t="s">
        <v>85</v>
      </c>
      <c r="B76" s="76">
        <f t="shared" si="49"/>
        <v>0.86152553057364989</v>
      </c>
      <c r="C76" s="76">
        <f t="shared" si="50"/>
        <v>1.0874293170943889</v>
      </c>
      <c r="D76" s="76">
        <f t="shared" si="51"/>
        <v>0.65040650406504064</v>
      </c>
      <c r="E76" s="76" t="str">
        <f t="shared" si="52"/>
        <v/>
      </c>
      <c r="F76" s="76">
        <f t="shared" si="53"/>
        <v>1.2206572769953052</v>
      </c>
      <c r="G76" s="76">
        <f t="shared" si="54"/>
        <v>1.7408123791102514</v>
      </c>
      <c r="H76" s="76">
        <f t="shared" si="55"/>
        <v>0.72992700729927007</v>
      </c>
      <c r="I76" s="76" t="str">
        <f t="shared" si="56"/>
        <v/>
      </c>
      <c r="J76" s="76">
        <f t="shared" si="57"/>
        <v>0.4480286738351254</v>
      </c>
      <c r="K76" s="76">
        <f t="shared" si="58"/>
        <v>0.36630036630036628</v>
      </c>
      <c r="L76" s="76">
        <f t="shared" si="59"/>
        <v>0.52631578947368418</v>
      </c>
      <c r="M76" s="76" t="str">
        <f t="shared" si="60"/>
        <v/>
      </c>
      <c r="N76" s="76">
        <f t="shared" si="61"/>
        <v>0.93457943925233633</v>
      </c>
      <c r="O76" s="76">
        <f t="shared" si="62"/>
        <v>1.5317286652078774</v>
      </c>
      <c r="P76" s="76">
        <f t="shared" si="63"/>
        <v>0.39525691699604742</v>
      </c>
      <c r="Q76" s="76" t="str">
        <f t="shared" si="64"/>
        <v/>
      </c>
      <c r="R76" s="76">
        <f t="shared" si="65"/>
        <v>0.9356725146198831</v>
      </c>
      <c r="S76" s="76">
        <f t="shared" si="66"/>
        <v>0.99009900990099009</v>
      </c>
      <c r="T76" s="76">
        <f t="shared" si="67"/>
        <v>0.88691796008869184</v>
      </c>
      <c r="U76" s="76" t="str">
        <f t="shared" si="68"/>
        <v/>
      </c>
      <c r="V76" s="76">
        <f t="shared" si="69"/>
        <v>0.78947368421052633</v>
      </c>
      <c r="W76" s="76">
        <f t="shared" si="70"/>
        <v>0.8</v>
      </c>
      <c r="X76" s="76">
        <f t="shared" si="71"/>
        <v>0.77922077922077926</v>
      </c>
      <c r="Y76" s="76" t="str">
        <f t="shared" ref="Y76" si="97">IFERROR(Y34/BE34*100,"")</f>
        <v/>
      </c>
      <c r="Z76" s="76" t="s">
        <v>6</v>
      </c>
      <c r="AA76" s="76" t="s">
        <v>6</v>
      </c>
      <c r="AB76" s="76" t="s">
        <v>6</v>
      </c>
    </row>
    <row r="77" spans="1:61" x14ac:dyDescent="0.2">
      <c r="A77" s="64" t="s">
        <v>86</v>
      </c>
      <c r="B77" s="76">
        <f t="shared" si="49"/>
        <v>0.28631418209581982</v>
      </c>
      <c r="C77" s="76">
        <f t="shared" si="50"/>
        <v>0.38066235249333841</v>
      </c>
      <c r="D77" s="76">
        <f t="shared" si="51"/>
        <v>0.19142419601837674</v>
      </c>
      <c r="E77" s="76" t="str">
        <f t="shared" si="52"/>
        <v/>
      </c>
      <c r="F77" s="76">
        <f t="shared" si="53"/>
        <v>0.50590219224283306</v>
      </c>
      <c r="G77" s="76">
        <f t="shared" si="54"/>
        <v>0.6932409012131715</v>
      </c>
      <c r="H77" s="76">
        <f t="shared" si="55"/>
        <v>0.32840722495894908</v>
      </c>
      <c r="I77" s="76" t="str">
        <f t="shared" si="56"/>
        <v/>
      </c>
      <c r="J77" s="76">
        <f t="shared" si="57"/>
        <v>0.44130626654898497</v>
      </c>
      <c r="K77" s="76">
        <f t="shared" si="58"/>
        <v>0.52083333333333326</v>
      </c>
      <c r="L77" s="76">
        <f t="shared" si="59"/>
        <v>0.35906642728904847</v>
      </c>
      <c r="M77" s="76" t="str">
        <f t="shared" si="60"/>
        <v/>
      </c>
      <c r="N77" s="76">
        <f t="shared" si="61"/>
        <v>9.4876660341555979E-2</v>
      </c>
      <c r="O77" s="76">
        <f t="shared" si="62"/>
        <v>0</v>
      </c>
      <c r="P77" s="76">
        <f t="shared" si="63"/>
        <v>0.19157088122605362</v>
      </c>
      <c r="Q77" s="76" t="str">
        <f t="shared" si="64"/>
        <v/>
      </c>
      <c r="R77" s="76">
        <f t="shared" si="65"/>
        <v>0.21598272138228944</v>
      </c>
      <c r="S77" s="76">
        <f t="shared" si="66"/>
        <v>0.41928721174004197</v>
      </c>
      <c r="T77" s="76">
        <f t="shared" si="67"/>
        <v>0</v>
      </c>
      <c r="U77" s="76" t="str">
        <f t="shared" si="68"/>
        <v/>
      </c>
      <c r="V77" s="76">
        <f t="shared" si="69"/>
        <v>0.11123470522803114</v>
      </c>
      <c r="W77" s="76">
        <f t="shared" si="70"/>
        <v>0.22371364653243847</v>
      </c>
      <c r="X77" s="76">
        <f t="shared" si="71"/>
        <v>0</v>
      </c>
      <c r="Y77" s="76" t="str">
        <f t="shared" ref="Y77:AB77" si="98">IFERROR(Y35/BE35*100,"")</f>
        <v/>
      </c>
      <c r="Z77" s="76">
        <f t="shared" si="98"/>
        <v>0</v>
      </c>
      <c r="AA77" s="76">
        <f t="shared" si="98"/>
        <v>0</v>
      </c>
      <c r="AB77" s="76">
        <f t="shared" si="98"/>
        <v>0</v>
      </c>
    </row>
    <row r="78" spans="1:61" s="8" customFormat="1" x14ac:dyDescent="0.2">
      <c r="A78" s="35" t="s">
        <v>87</v>
      </c>
      <c r="B78" s="76">
        <f t="shared" si="49"/>
        <v>0.55549732732417989</v>
      </c>
      <c r="C78" s="76">
        <f t="shared" si="50"/>
        <v>0.59867877786952939</v>
      </c>
      <c r="D78" s="76">
        <f t="shared" si="51"/>
        <v>0.51096444539067487</v>
      </c>
      <c r="E78" s="76" t="str">
        <f t="shared" si="52"/>
        <v/>
      </c>
      <c r="F78" s="76">
        <f t="shared" si="53"/>
        <v>0.23719165085388993</v>
      </c>
      <c r="G78" s="76">
        <f t="shared" si="54"/>
        <v>0.27497708524289644</v>
      </c>
      <c r="H78" s="76">
        <f t="shared" si="55"/>
        <v>0.19665683382497542</v>
      </c>
      <c r="I78" s="76" t="str">
        <f t="shared" si="56"/>
        <v/>
      </c>
      <c r="J78" s="76">
        <f t="shared" si="57"/>
        <v>0.91743119266055051</v>
      </c>
      <c r="K78" s="76">
        <f t="shared" si="58"/>
        <v>1.1235955056179776</v>
      </c>
      <c r="L78" s="76">
        <f t="shared" si="59"/>
        <v>0.69790628115653042</v>
      </c>
      <c r="M78" s="76" t="str">
        <f t="shared" si="60"/>
        <v/>
      </c>
      <c r="N78" s="76">
        <f t="shared" si="61"/>
        <v>0.69630423138725228</v>
      </c>
      <c r="O78" s="76">
        <f t="shared" si="62"/>
        <v>0.64446831364124602</v>
      </c>
      <c r="P78" s="76">
        <f t="shared" si="63"/>
        <v>0.74786324786324787</v>
      </c>
      <c r="Q78" s="76" t="str">
        <f t="shared" si="64"/>
        <v/>
      </c>
      <c r="R78" s="76">
        <f t="shared" si="65"/>
        <v>0.5605381165919282</v>
      </c>
      <c r="S78" s="76">
        <f t="shared" si="66"/>
        <v>0.54229934924078094</v>
      </c>
      <c r="T78" s="76">
        <f t="shared" si="67"/>
        <v>0.58004640371229699</v>
      </c>
      <c r="U78" s="76" t="str">
        <f t="shared" si="68"/>
        <v/>
      </c>
      <c r="V78" s="76">
        <f t="shared" si="69"/>
        <v>0.35231943628890194</v>
      </c>
      <c r="W78" s="76">
        <f t="shared" si="70"/>
        <v>0.36144578313253012</v>
      </c>
      <c r="X78" s="76">
        <f t="shared" si="71"/>
        <v>0.3436426116838488</v>
      </c>
      <c r="Y78" s="76" t="str">
        <f t="shared" ref="Y78:AB78" si="99">IFERROR(Y36/BE36*100,"")</f>
        <v/>
      </c>
      <c r="Z78" s="76">
        <f t="shared" si="99"/>
        <v>0</v>
      </c>
      <c r="AA78" s="76">
        <f t="shared" si="99"/>
        <v>0</v>
      </c>
      <c r="AB78" s="76">
        <f t="shared" si="99"/>
        <v>0</v>
      </c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</row>
    <row r="79" spans="1:61" s="8" customFormat="1" ht="13.5" thickBot="1" x14ac:dyDescent="0.25">
      <c r="A79" s="36" t="s">
        <v>88</v>
      </c>
      <c r="B79" s="97">
        <f t="shared" si="49"/>
        <v>0.68811438784629142</v>
      </c>
      <c r="C79" s="97">
        <f t="shared" si="50"/>
        <v>0.88621056362991857</v>
      </c>
      <c r="D79" s="97">
        <f t="shared" si="51"/>
        <v>0.48666186012977647</v>
      </c>
      <c r="E79" s="97" t="str">
        <f t="shared" si="52"/>
        <v/>
      </c>
      <c r="F79" s="97">
        <f t="shared" si="53"/>
        <v>1.3192612137203166</v>
      </c>
      <c r="G79" s="97">
        <f t="shared" si="54"/>
        <v>1.7358490566037734</v>
      </c>
      <c r="H79" s="97">
        <f t="shared" si="55"/>
        <v>0.90361445783132521</v>
      </c>
      <c r="I79" s="97" t="str">
        <f t="shared" si="56"/>
        <v/>
      </c>
      <c r="J79" s="97">
        <f t="shared" si="57"/>
        <v>0.6104540251812286</v>
      </c>
      <c r="K79" s="97">
        <f t="shared" si="58"/>
        <v>0.97087378640776689</v>
      </c>
      <c r="L79" s="97">
        <f t="shared" si="59"/>
        <v>0.234009360374415</v>
      </c>
      <c r="M79" s="97" t="str">
        <f t="shared" si="60"/>
        <v/>
      </c>
      <c r="N79" s="97">
        <f t="shared" si="61"/>
        <v>0.66953610712577716</v>
      </c>
      <c r="O79" s="97">
        <f t="shared" si="62"/>
        <v>0.76190476190476186</v>
      </c>
      <c r="P79" s="97">
        <f t="shared" si="63"/>
        <v>0.57636887608069165</v>
      </c>
      <c r="Q79" s="97" t="str">
        <f t="shared" si="64"/>
        <v/>
      </c>
      <c r="R79" s="97">
        <f t="shared" si="65"/>
        <v>0.50479555779909135</v>
      </c>
      <c r="S79" s="97">
        <f t="shared" si="66"/>
        <v>0.58422590068159685</v>
      </c>
      <c r="T79" s="97">
        <f t="shared" si="67"/>
        <v>0.41928721174004197</v>
      </c>
      <c r="U79" s="97" t="str">
        <f t="shared" si="68"/>
        <v/>
      </c>
      <c r="V79" s="97">
        <f t="shared" si="69"/>
        <v>0.10845986984815618</v>
      </c>
      <c r="W79" s="97">
        <f t="shared" si="70"/>
        <v>0</v>
      </c>
      <c r="X79" s="97">
        <f t="shared" si="71"/>
        <v>0.21208907741251329</v>
      </c>
      <c r="Y79" s="97" t="str">
        <f t="shared" ref="Y79" si="100">IFERROR(Y37/BE37*100,"")</f>
        <v/>
      </c>
      <c r="Z79" s="97" t="s">
        <v>6</v>
      </c>
      <c r="AA79" s="97" t="s">
        <v>6</v>
      </c>
      <c r="AB79" s="97" t="s">
        <v>6</v>
      </c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</row>
    <row r="80" spans="1:61" ht="15" x14ac:dyDescent="0.25">
      <c r="A80" s="134" t="s">
        <v>260</v>
      </c>
      <c r="B80" s="134"/>
      <c r="C80" s="134"/>
      <c r="D80" s="134"/>
      <c r="E80" s="134"/>
      <c r="F80" s="134"/>
      <c r="G80" s="134"/>
      <c r="H80" s="134"/>
      <c r="I80" s="134"/>
      <c r="J80" s="40"/>
      <c r="K80" s="40"/>
      <c r="L80" s="40"/>
      <c r="M80" s="40"/>
      <c r="N80" s="40"/>
      <c r="O80" s="19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</sheetData>
  <mergeCells count="26">
    <mergeCell ref="A44:AB44"/>
    <mergeCell ref="B6:D6"/>
    <mergeCell ref="F6:H6"/>
    <mergeCell ref="J6:L6"/>
    <mergeCell ref="N6:P6"/>
    <mergeCell ref="R6:T6"/>
    <mergeCell ref="V6:X6"/>
    <mergeCell ref="Z6:AB6"/>
    <mergeCell ref="A6:A7"/>
    <mergeCell ref="A1:AB1"/>
    <mergeCell ref="A3:AB3"/>
    <mergeCell ref="A4:AB4"/>
    <mergeCell ref="A5:AB5"/>
    <mergeCell ref="A43:AB43"/>
    <mergeCell ref="A2:AB2"/>
    <mergeCell ref="R48:T48"/>
    <mergeCell ref="V48:X48"/>
    <mergeCell ref="Z48:AB48"/>
    <mergeCell ref="A45:AB45"/>
    <mergeCell ref="A46:AB46"/>
    <mergeCell ref="A47:AB47"/>
    <mergeCell ref="A48:A49"/>
    <mergeCell ref="B48:D48"/>
    <mergeCell ref="F48:H48"/>
    <mergeCell ref="J48:L48"/>
    <mergeCell ref="N48:P48"/>
  </mergeCells>
  <hyperlinks>
    <hyperlink ref="AC1" location="'CONTENIDO-INDICE'!D5" display="Indice"/>
    <hyperlink ref="AC43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78" fitToHeight="0" orientation="landscape" r:id="rId1"/>
  <rowBreaks count="1" manualBreakCount="1">
    <brk id="42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H1:J2"/>
  <sheetViews>
    <sheetView showGridLines="0" zoomScaleNormal="100" zoomScaleSheetLayoutView="100" workbookViewId="0">
      <selection activeCell="N12" sqref="N12"/>
    </sheetView>
  </sheetViews>
  <sheetFormatPr baseColWidth="10" defaultRowHeight="15" x14ac:dyDescent="0.25"/>
  <cols>
    <col min="1" max="16384" width="11.42578125" style="19"/>
  </cols>
  <sheetData>
    <row r="1" spans="8:10" ht="15.75" thickBot="1" x14ac:dyDescent="0.3"/>
    <row r="2" spans="8:10" ht="16.5" thickBot="1" x14ac:dyDescent="0.3">
      <c r="H2" s="10"/>
      <c r="I2" s="110" t="s">
        <v>158</v>
      </c>
      <c r="J2" s="10"/>
    </row>
  </sheetData>
  <sheetProtection sheet="1" objects="1" scenarios="1"/>
  <hyperlinks>
    <hyperlink ref="I2" location="'CONTENIDO-INDICE'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9"/>
  <sheetViews>
    <sheetView showGridLines="0" zoomScaleNormal="100" workbookViewId="0">
      <selection activeCell="AF13" sqref="AF13"/>
    </sheetView>
  </sheetViews>
  <sheetFormatPr baseColWidth="10" defaultColWidth="1.7109375" defaultRowHeight="12.75" x14ac:dyDescent="0.25"/>
  <cols>
    <col min="1" max="1" width="16.7109375" style="1" bestFit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1.7109375" style="1" customWidth="1"/>
    <col min="6" max="6" width="6.5703125" style="1" bestFit="1" customWidth="1"/>
    <col min="7" max="7" width="6.7109375" style="1" bestFit="1" customWidth="1"/>
    <col min="8" max="8" width="5.140625" style="1" bestFit="1" customWidth="1"/>
    <col min="9" max="9" width="1.7109375" style="1" customWidth="1"/>
    <col min="10" max="10" width="6.57031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6.57031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6.57031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29" width="7.85546875" style="1" bestFit="1" customWidth="1"/>
    <col min="30" max="30" width="11.42578125" style="17" customWidth="1"/>
    <col min="31" max="33" width="7.85546875" style="17" customWidth="1"/>
    <col min="34" max="35" width="8.5703125" style="37" hidden="1" customWidth="1"/>
    <col min="36" max="36" width="6.85546875" style="37" hidden="1" customWidth="1"/>
    <col min="37" max="37" width="1.140625" style="37" hidden="1" customWidth="1"/>
    <col min="38" max="40" width="5.28515625" style="37" hidden="1" customWidth="1"/>
    <col min="41" max="41" width="1.140625" style="37" hidden="1" customWidth="1"/>
    <col min="42" max="44" width="5.28515625" style="37" hidden="1" customWidth="1"/>
    <col min="45" max="45" width="1.140625" style="37" hidden="1" customWidth="1"/>
    <col min="46" max="48" width="5.28515625" style="37" hidden="1" customWidth="1"/>
    <col min="49" max="49" width="1.140625" style="37" hidden="1" customWidth="1"/>
    <col min="50" max="52" width="5.28515625" style="37" hidden="1" customWidth="1"/>
    <col min="53" max="53" width="1.140625" style="37" hidden="1" customWidth="1"/>
    <col min="54" max="56" width="5.28515625" style="37" hidden="1" customWidth="1"/>
    <col min="57" max="57" width="1.140625" style="37" hidden="1" customWidth="1"/>
    <col min="58" max="58" width="5.28515625" style="37" hidden="1" customWidth="1"/>
    <col min="59" max="60" width="4.42578125" style="37" hidden="1" customWidth="1"/>
    <col min="61" max="62" width="1.7109375" style="1" customWidth="1"/>
    <col min="63" max="63" width="1.7109375" style="1"/>
    <col min="64" max="202" width="11.42578125" style="1" customWidth="1"/>
    <col min="203" max="203" width="22.7109375" style="1" customWidth="1"/>
    <col min="204" max="204" width="7.28515625" style="1" customWidth="1"/>
    <col min="205" max="205" width="6.85546875" style="1" customWidth="1"/>
    <col min="206" max="206" width="6" style="1" bestFit="1" customWidth="1"/>
    <col min="207" max="207" width="1.7109375" style="1"/>
    <col min="208" max="208" width="6" style="1" bestFit="1" customWidth="1"/>
    <col min="209" max="210" width="5.42578125" style="1" customWidth="1"/>
    <col min="211" max="211" width="1.7109375" style="1"/>
    <col min="212" max="214" width="5.140625" style="1" customWidth="1"/>
    <col min="215" max="215" width="1.7109375" style="1"/>
    <col min="216" max="218" width="4.7109375" style="1" customWidth="1"/>
    <col min="219" max="219" width="1.7109375" style="1"/>
    <col min="220" max="222" width="4.7109375" style="1" customWidth="1"/>
    <col min="223" max="223" width="1.7109375" style="1"/>
    <col min="224" max="226" width="4.7109375" style="1" customWidth="1"/>
    <col min="227" max="227" width="1.7109375" style="1"/>
    <col min="228" max="228" width="4.85546875" style="1" bestFit="1" customWidth="1"/>
    <col min="229" max="229" width="4" style="1" customWidth="1"/>
    <col min="230" max="230" width="5" style="1" customWidth="1"/>
    <col min="231" max="231" width="11.42578125" style="1" customWidth="1"/>
    <col min="232" max="232" width="12.42578125" style="1" customWidth="1"/>
    <col min="233" max="233" width="10.85546875" style="1" customWidth="1"/>
    <col min="234" max="235" width="6.140625" style="1" customWidth="1"/>
    <col min="236" max="236" width="1.7109375" style="1" customWidth="1"/>
    <col min="237" max="237" width="6" style="1" customWidth="1"/>
    <col min="238" max="239" width="5.28515625" style="1" customWidth="1"/>
    <col min="240" max="240" width="1.7109375" style="1" customWidth="1"/>
    <col min="241" max="243" width="5.28515625" style="1" customWidth="1"/>
    <col min="244" max="244" width="1.7109375" style="1" customWidth="1"/>
    <col min="245" max="247" width="5.28515625" style="1" customWidth="1"/>
    <col min="248" max="248" width="1.7109375" style="1" customWidth="1"/>
    <col min="249" max="251" width="5.28515625" style="1" customWidth="1"/>
    <col min="252" max="252" width="1.7109375" style="1" customWidth="1"/>
    <col min="253" max="255" width="5.28515625" style="1" customWidth="1"/>
    <col min="256" max="16384" width="1.7109375" style="1"/>
  </cols>
  <sheetData>
    <row r="1" spans="1:60" s="112" customFormat="1" ht="16.5" thickBot="1" x14ac:dyDescent="0.3">
      <c r="A1" s="234" t="s">
        <v>93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55"/>
      <c r="AC1" s="110" t="s">
        <v>158</v>
      </c>
      <c r="AD1" s="116"/>
      <c r="AE1" s="114"/>
      <c r="AF1" s="114"/>
      <c r="AG1" s="114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</row>
    <row r="2" spans="1:60" s="112" customFormat="1" ht="15.75" x14ac:dyDescent="0.25">
      <c r="A2" s="234" t="s">
        <v>310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D2" s="116"/>
      <c r="AE2" s="116"/>
      <c r="AF2" s="116"/>
      <c r="AG2" s="116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</row>
    <row r="3" spans="1:60" s="112" customFormat="1" ht="15.75" x14ac:dyDescent="0.25">
      <c r="A3" s="234" t="s">
        <v>363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D3" s="116"/>
      <c r="AE3" s="116"/>
      <c r="AF3" s="116"/>
      <c r="AG3" s="116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</row>
    <row r="4" spans="1:60" s="112" customFormat="1" ht="16.5" thickBot="1" x14ac:dyDescent="0.3">
      <c r="A4" s="256" t="s">
        <v>205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D4" s="116"/>
      <c r="AE4" s="116"/>
      <c r="AF4" s="116"/>
      <c r="AG4" s="116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</row>
    <row r="5" spans="1:60" ht="18" customHeight="1" x14ac:dyDescent="0.2">
      <c r="A5" s="236" t="s">
        <v>332</v>
      </c>
      <c r="B5" s="238" t="s">
        <v>9</v>
      </c>
      <c r="C5" s="238"/>
      <c r="D5" s="238"/>
      <c r="E5" s="180"/>
      <c r="F5" s="238" t="s">
        <v>19</v>
      </c>
      <c r="G5" s="238"/>
      <c r="H5" s="238"/>
      <c r="I5" s="180"/>
      <c r="J5" s="238" t="s">
        <v>20</v>
      </c>
      <c r="K5" s="238"/>
      <c r="L5" s="238"/>
      <c r="M5" s="180"/>
      <c r="N5" s="238" t="s">
        <v>21</v>
      </c>
      <c r="O5" s="238"/>
      <c r="P5" s="238"/>
      <c r="Q5" s="180"/>
      <c r="R5" s="238" t="s">
        <v>22</v>
      </c>
      <c r="S5" s="238"/>
      <c r="T5" s="238"/>
      <c r="U5" s="180"/>
      <c r="V5" s="238" t="s">
        <v>23</v>
      </c>
      <c r="W5" s="238"/>
      <c r="X5" s="238"/>
      <c r="Y5" s="180"/>
      <c r="Z5" s="238" t="s">
        <v>24</v>
      </c>
      <c r="AA5" s="238"/>
      <c r="AB5" s="238"/>
      <c r="AC5" s="45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27" customHeight="1" thickBot="1" x14ac:dyDescent="0.25">
      <c r="A6" s="237"/>
      <c r="B6" s="181" t="s">
        <v>9</v>
      </c>
      <c r="C6" s="182" t="s">
        <v>333</v>
      </c>
      <c r="D6" s="182" t="s">
        <v>334</v>
      </c>
      <c r="E6" s="181"/>
      <c r="F6" s="181" t="s">
        <v>9</v>
      </c>
      <c r="G6" s="182" t="s">
        <v>333</v>
      </c>
      <c r="H6" s="182" t="s">
        <v>334</v>
      </c>
      <c r="I6" s="181"/>
      <c r="J6" s="181" t="s">
        <v>9</v>
      </c>
      <c r="K6" s="182" t="s">
        <v>333</v>
      </c>
      <c r="L6" s="182" t="s">
        <v>334</v>
      </c>
      <c r="M6" s="181"/>
      <c r="N6" s="181" t="s">
        <v>9</v>
      </c>
      <c r="O6" s="182" t="s">
        <v>333</v>
      </c>
      <c r="P6" s="182" t="s">
        <v>334</v>
      </c>
      <c r="Q6" s="181"/>
      <c r="R6" s="181" t="s">
        <v>9</v>
      </c>
      <c r="S6" s="182" t="s">
        <v>333</v>
      </c>
      <c r="T6" s="182" t="s">
        <v>334</v>
      </c>
      <c r="U6" s="181"/>
      <c r="V6" s="181" t="s">
        <v>9</v>
      </c>
      <c r="W6" s="182" t="s">
        <v>333</v>
      </c>
      <c r="X6" s="182" t="s">
        <v>334</v>
      </c>
      <c r="Y6" s="181"/>
      <c r="Z6" s="181" t="s">
        <v>9</v>
      </c>
      <c r="AA6" s="182" t="s">
        <v>333</v>
      </c>
      <c r="AB6" s="182" t="s">
        <v>334</v>
      </c>
      <c r="AC6" s="4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x14ac:dyDescent="0.2">
      <c r="A7" s="135"/>
      <c r="B7" s="109"/>
      <c r="C7" s="117"/>
      <c r="D7" s="117"/>
      <c r="E7" s="109"/>
      <c r="F7" s="109"/>
      <c r="G7" s="117"/>
      <c r="H7" s="117"/>
      <c r="I7" s="109"/>
      <c r="J7" s="109"/>
      <c r="K7" s="117"/>
      <c r="L7" s="117"/>
      <c r="M7" s="109"/>
      <c r="N7" s="109"/>
      <c r="O7" s="117"/>
      <c r="P7" s="117"/>
      <c r="Q7" s="109"/>
      <c r="R7" s="109"/>
      <c r="S7" s="117"/>
      <c r="T7" s="117"/>
      <c r="U7" s="109"/>
      <c r="V7" s="109"/>
      <c r="W7" s="117"/>
      <c r="X7" s="117"/>
      <c r="Y7" s="109"/>
      <c r="Z7" s="109"/>
      <c r="AA7" s="117"/>
      <c r="AB7" s="117"/>
      <c r="AC7" s="45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5">
      <c r="A8" s="235" t="s">
        <v>4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17"/>
      <c r="AH8" s="37" t="s">
        <v>31</v>
      </c>
      <c r="AI8" s="37" t="s">
        <v>120</v>
      </c>
      <c r="AJ8" s="37" t="s">
        <v>121</v>
      </c>
      <c r="AL8" s="37" t="s">
        <v>102</v>
      </c>
      <c r="AM8" s="37" t="s">
        <v>103</v>
      </c>
      <c r="AN8" s="37" t="s">
        <v>104</v>
      </c>
      <c r="AP8" s="37" t="s">
        <v>105</v>
      </c>
      <c r="AQ8" s="37" t="s">
        <v>106</v>
      </c>
      <c r="AR8" s="37" t="s">
        <v>107</v>
      </c>
      <c r="AT8" s="37" t="s">
        <v>108</v>
      </c>
      <c r="AU8" s="37" t="s">
        <v>109</v>
      </c>
      <c r="AV8" s="37" t="s">
        <v>110</v>
      </c>
      <c r="AX8" s="37" t="s">
        <v>111</v>
      </c>
      <c r="AY8" s="37" t="s">
        <v>112</v>
      </c>
      <c r="AZ8" s="37" t="s">
        <v>113</v>
      </c>
      <c r="BB8" s="37" t="s">
        <v>114</v>
      </c>
      <c r="BC8" s="37" t="s">
        <v>115</v>
      </c>
      <c r="BD8" s="37" t="s">
        <v>116</v>
      </c>
      <c r="BF8" s="37" t="s">
        <v>117</v>
      </c>
      <c r="BG8" s="37" t="s">
        <v>118</v>
      </c>
      <c r="BH8" s="37" t="s">
        <v>119</v>
      </c>
    </row>
    <row r="9" spans="1:60" x14ac:dyDescent="0.25">
      <c r="A9" s="46" t="s">
        <v>9</v>
      </c>
      <c r="B9" s="47">
        <v>1121</v>
      </c>
      <c r="C9" s="47">
        <v>739</v>
      </c>
      <c r="D9" s="47">
        <v>382</v>
      </c>
      <c r="E9" s="47"/>
      <c r="F9" s="47">
        <v>348</v>
      </c>
      <c r="G9" s="47">
        <v>210</v>
      </c>
      <c r="H9" s="47">
        <v>138</v>
      </c>
      <c r="I9" s="47"/>
      <c r="J9" s="47">
        <v>209</v>
      </c>
      <c r="K9" s="47">
        <v>139</v>
      </c>
      <c r="L9" s="47">
        <v>70</v>
      </c>
      <c r="M9" s="47"/>
      <c r="N9" s="47">
        <v>219</v>
      </c>
      <c r="O9" s="47">
        <v>144</v>
      </c>
      <c r="P9" s="47">
        <v>75</v>
      </c>
      <c r="Q9" s="47"/>
      <c r="R9" s="47">
        <v>213</v>
      </c>
      <c r="S9" s="47">
        <v>164</v>
      </c>
      <c r="T9" s="47">
        <v>49</v>
      </c>
      <c r="U9" s="47"/>
      <c r="V9" s="47">
        <v>78</v>
      </c>
      <c r="W9" s="47">
        <v>53</v>
      </c>
      <c r="X9" s="47">
        <v>25</v>
      </c>
      <c r="Y9" s="47"/>
      <c r="Z9" s="47">
        <v>54</v>
      </c>
      <c r="AA9" s="47">
        <v>29</v>
      </c>
      <c r="AB9" s="47">
        <v>25</v>
      </c>
      <c r="AC9" s="13"/>
      <c r="AD9" s="13"/>
      <c r="AE9" s="13"/>
      <c r="AF9" s="13"/>
      <c r="AG9" s="13"/>
      <c r="AH9" s="87">
        <f>+AH14+AH19</f>
        <v>104817</v>
      </c>
      <c r="AI9" s="87">
        <f t="shared" ref="AI9:AJ11" si="0">+AI14+AI19</f>
        <v>52630</v>
      </c>
      <c r="AJ9" s="87">
        <f t="shared" si="0"/>
        <v>52187</v>
      </c>
      <c r="AK9" s="87"/>
      <c r="AL9" s="87">
        <f>+AL14+AL19</f>
        <v>18299</v>
      </c>
      <c r="AM9" s="87">
        <f t="shared" ref="AM9:AN11" si="1">+AM14+AM19</f>
        <v>9401</v>
      </c>
      <c r="AN9" s="87">
        <f t="shared" si="1"/>
        <v>8898</v>
      </c>
      <c r="AO9" s="87"/>
      <c r="AP9" s="87">
        <f>+AP14+AP19</f>
        <v>18335</v>
      </c>
      <c r="AQ9" s="87">
        <f t="shared" ref="AQ9:AR11" si="2">+AQ14+AQ19</f>
        <v>9452</v>
      </c>
      <c r="AR9" s="87">
        <f t="shared" si="2"/>
        <v>8883</v>
      </c>
      <c r="AS9" s="87"/>
      <c r="AT9" s="87">
        <f>+AT14+AT19</f>
        <v>16792</v>
      </c>
      <c r="AU9" s="87">
        <f t="shared" ref="AU9:AV11" si="3">+AU14+AU19</f>
        <v>8557</v>
      </c>
      <c r="AV9" s="87">
        <f t="shared" si="3"/>
        <v>8235</v>
      </c>
      <c r="AW9" s="87"/>
      <c r="AX9" s="87">
        <f>+AX14+AX19</f>
        <v>19549</v>
      </c>
      <c r="AY9" s="87">
        <f t="shared" ref="AY9:AZ11" si="4">+AY14+AY19</f>
        <v>9677</v>
      </c>
      <c r="AZ9" s="87">
        <f t="shared" si="4"/>
        <v>9872</v>
      </c>
      <c r="BA9" s="87"/>
      <c r="BB9" s="87">
        <f>+BB14+BB19</f>
        <v>17066</v>
      </c>
      <c r="BC9" s="87">
        <f t="shared" ref="BC9:BD11" si="5">+BC14+BC19</f>
        <v>8447</v>
      </c>
      <c r="BD9" s="87">
        <f t="shared" si="5"/>
        <v>8619</v>
      </c>
      <c r="BE9" s="87"/>
      <c r="BF9" s="87">
        <f>+BF14+BF19</f>
        <v>14776</v>
      </c>
      <c r="BG9" s="87">
        <f t="shared" ref="BG9:BH11" si="6">+BG14+BG19</f>
        <v>7096</v>
      </c>
      <c r="BH9" s="87">
        <f t="shared" si="6"/>
        <v>7680</v>
      </c>
    </row>
    <row r="10" spans="1:60" x14ac:dyDescent="0.25">
      <c r="A10" s="48" t="s">
        <v>27</v>
      </c>
      <c r="B10" s="41">
        <v>1046</v>
      </c>
      <c r="C10" s="41">
        <v>674</v>
      </c>
      <c r="D10" s="41">
        <v>372</v>
      </c>
      <c r="E10" s="41"/>
      <c r="F10" s="41">
        <v>335</v>
      </c>
      <c r="G10" s="41">
        <v>197</v>
      </c>
      <c r="H10" s="41">
        <v>138</v>
      </c>
      <c r="I10" s="41"/>
      <c r="J10" s="41">
        <v>200</v>
      </c>
      <c r="K10" s="41">
        <v>130</v>
      </c>
      <c r="L10" s="41">
        <v>70</v>
      </c>
      <c r="M10" s="41"/>
      <c r="N10" s="41">
        <v>219</v>
      </c>
      <c r="O10" s="41">
        <v>144</v>
      </c>
      <c r="P10" s="41">
        <v>75</v>
      </c>
      <c r="Q10" s="41"/>
      <c r="R10" s="41">
        <v>170</v>
      </c>
      <c r="S10" s="41">
        <v>130</v>
      </c>
      <c r="T10" s="41">
        <v>40</v>
      </c>
      <c r="U10" s="41"/>
      <c r="V10" s="41">
        <v>69</v>
      </c>
      <c r="W10" s="41">
        <v>45</v>
      </c>
      <c r="X10" s="41">
        <v>24</v>
      </c>
      <c r="Y10" s="41"/>
      <c r="Z10" s="41">
        <v>53</v>
      </c>
      <c r="AA10" s="41">
        <v>28</v>
      </c>
      <c r="AB10" s="41">
        <v>25</v>
      </c>
      <c r="AC10" s="13"/>
      <c r="AD10" s="13"/>
      <c r="AE10" s="13"/>
      <c r="AF10" s="13"/>
      <c r="AG10" s="13"/>
      <c r="AH10" s="88">
        <f>+AH15+AH20</f>
        <v>101390</v>
      </c>
      <c r="AI10" s="88">
        <f t="shared" si="0"/>
        <v>50536</v>
      </c>
      <c r="AJ10" s="88">
        <f t="shared" si="0"/>
        <v>50854</v>
      </c>
      <c r="AK10" s="88"/>
      <c r="AL10" s="88">
        <f>+AL15+AL20</f>
        <v>17802</v>
      </c>
      <c r="AM10" s="88">
        <f t="shared" si="1"/>
        <v>9083</v>
      </c>
      <c r="AN10" s="88">
        <f t="shared" si="1"/>
        <v>8719</v>
      </c>
      <c r="AO10" s="88"/>
      <c r="AP10" s="88">
        <f>+AP15+AP20</f>
        <v>17888</v>
      </c>
      <c r="AQ10" s="88">
        <f t="shared" si="2"/>
        <v>9158</v>
      </c>
      <c r="AR10" s="88">
        <f t="shared" si="2"/>
        <v>8730</v>
      </c>
      <c r="AS10" s="88"/>
      <c r="AT10" s="88">
        <f>+AT15+AT20</f>
        <v>16336</v>
      </c>
      <c r="AU10" s="88">
        <f t="shared" si="3"/>
        <v>8252</v>
      </c>
      <c r="AV10" s="88">
        <f t="shared" si="3"/>
        <v>8084</v>
      </c>
      <c r="AW10" s="88"/>
      <c r="AX10" s="88">
        <f>+AX15+AX20</f>
        <v>18748</v>
      </c>
      <c r="AY10" s="88">
        <f t="shared" si="4"/>
        <v>9212</v>
      </c>
      <c r="AZ10" s="88">
        <f t="shared" si="4"/>
        <v>9536</v>
      </c>
      <c r="BA10" s="88"/>
      <c r="BB10" s="88">
        <f>+BB15+BB20</f>
        <v>16425</v>
      </c>
      <c r="BC10" s="88">
        <f t="shared" si="5"/>
        <v>8061</v>
      </c>
      <c r="BD10" s="88">
        <f t="shared" si="5"/>
        <v>8364</v>
      </c>
      <c r="BE10" s="88"/>
      <c r="BF10" s="88">
        <f>+BF15+BF20</f>
        <v>14191</v>
      </c>
      <c r="BG10" s="88">
        <f t="shared" si="6"/>
        <v>6770</v>
      </c>
      <c r="BH10" s="88">
        <f t="shared" si="6"/>
        <v>7421</v>
      </c>
    </row>
    <row r="11" spans="1:60" x14ac:dyDescent="0.25">
      <c r="A11" s="48" t="s">
        <v>28</v>
      </c>
      <c r="B11" s="41">
        <v>0</v>
      </c>
      <c r="C11" s="41">
        <v>0</v>
      </c>
      <c r="D11" s="41">
        <v>0</v>
      </c>
      <c r="E11" s="41"/>
      <c r="F11" s="41">
        <v>0</v>
      </c>
      <c r="G11" s="41">
        <v>0</v>
      </c>
      <c r="H11" s="41">
        <v>0</v>
      </c>
      <c r="I11" s="41"/>
      <c r="J11" s="41">
        <v>0</v>
      </c>
      <c r="K11" s="41">
        <v>0</v>
      </c>
      <c r="L11" s="41">
        <v>0</v>
      </c>
      <c r="M11" s="41"/>
      <c r="N11" s="41">
        <v>0</v>
      </c>
      <c r="O11" s="41">
        <v>0</v>
      </c>
      <c r="P11" s="41">
        <v>0</v>
      </c>
      <c r="Q11" s="41"/>
      <c r="R11" s="41">
        <v>0</v>
      </c>
      <c r="S11" s="41">
        <v>0</v>
      </c>
      <c r="T11" s="41">
        <v>0</v>
      </c>
      <c r="U11" s="41"/>
      <c r="V11" s="41">
        <v>0</v>
      </c>
      <c r="W11" s="41">
        <v>0</v>
      </c>
      <c r="X11" s="41">
        <v>0</v>
      </c>
      <c r="Y11" s="41"/>
      <c r="Z11" s="41">
        <v>0</v>
      </c>
      <c r="AA11" s="41">
        <v>0</v>
      </c>
      <c r="AB11" s="41">
        <v>0</v>
      </c>
      <c r="AC11" s="13"/>
      <c r="AD11" s="13"/>
      <c r="AE11" s="13"/>
      <c r="AF11" s="13"/>
      <c r="AG11" s="13"/>
      <c r="AH11" s="88">
        <f>+AH16+AH21</f>
        <v>820</v>
      </c>
      <c r="AI11" s="88">
        <f t="shared" si="0"/>
        <v>469</v>
      </c>
      <c r="AJ11" s="88">
        <f t="shared" si="0"/>
        <v>351</v>
      </c>
      <c r="AK11" s="88"/>
      <c r="AL11" s="88">
        <f>+AL16+AL21</f>
        <v>158</v>
      </c>
      <c r="AM11" s="88">
        <f t="shared" si="1"/>
        <v>96</v>
      </c>
      <c r="AN11" s="88">
        <f t="shared" si="1"/>
        <v>62</v>
      </c>
      <c r="AO11" s="88"/>
      <c r="AP11" s="88">
        <f>+AP16+AP21</f>
        <v>122</v>
      </c>
      <c r="AQ11" s="88">
        <f t="shared" si="2"/>
        <v>60</v>
      </c>
      <c r="AR11" s="88">
        <f t="shared" si="2"/>
        <v>62</v>
      </c>
      <c r="AS11" s="88"/>
      <c r="AT11" s="88">
        <f>+AT16+AT21</f>
        <v>149</v>
      </c>
      <c r="AU11" s="88">
        <f t="shared" si="3"/>
        <v>89</v>
      </c>
      <c r="AV11" s="88">
        <f t="shared" si="3"/>
        <v>60</v>
      </c>
      <c r="AW11" s="88"/>
      <c r="AX11" s="88">
        <f>+AX16+AX21</f>
        <v>149</v>
      </c>
      <c r="AY11" s="88">
        <f t="shared" si="4"/>
        <v>78</v>
      </c>
      <c r="AZ11" s="88">
        <f t="shared" si="4"/>
        <v>71</v>
      </c>
      <c r="BA11" s="88"/>
      <c r="BB11" s="88">
        <f>+BB16+BB21</f>
        <v>110</v>
      </c>
      <c r="BC11" s="88">
        <f t="shared" si="5"/>
        <v>65</v>
      </c>
      <c r="BD11" s="88">
        <f t="shared" si="5"/>
        <v>45</v>
      </c>
      <c r="BE11" s="88"/>
      <c r="BF11" s="88">
        <f>+BF16+BF21</f>
        <v>132</v>
      </c>
      <c r="BG11" s="88">
        <f t="shared" si="6"/>
        <v>81</v>
      </c>
      <c r="BH11" s="88">
        <f t="shared" si="6"/>
        <v>51</v>
      </c>
    </row>
    <row r="12" spans="1:60" x14ac:dyDescent="0.25">
      <c r="A12" s="49" t="s">
        <v>79</v>
      </c>
      <c r="B12" s="41">
        <v>75</v>
      </c>
      <c r="C12" s="41">
        <v>65</v>
      </c>
      <c r="D12" s="41">
        <v>10</v>
      </c>
      <c r="E12" s="41"/>
      <c r="F12" s="41">
        <v>13</v>
      </c>
      <c r="G12" s="41">
        <v>13</v>
      </c>
      <c r="H12" s="41">
        <v>0</v>
      </c>
      <c r="I12" s="41"/>
      <c r="J12" s="41">
        <v>9</v>
      </c>
      <c r="K12" s="41">
        <v>9</v>
      </c>
      <c r="L12" s="41">
        <v>0</v>
      </c>
      <c r="M12" s="41"/>
      <c r="N12" s="41">
        <v>0</v>
      </c>
      <c r="O12" s="41">
        <v>0</v>
      </c>
      <c r="P12" s="41">
        <v>0</v>
      </c>
      <c r="Q12" s="41"/>
      <c r="R12" s="41">
        <v>43</v>
      </c>
      <c r="S12" s="41">
        <v>34</v>
      </c>
      <c r="T12" s="41">
        <v>9</v>
      </c>
      <c r="U12" s="41"/>
      <c r="V12" s="41">
        <v>9</v>
      </c>
      <c r="W12" s="41">
        <v>8</v>
      </c>
      <c r="X12" s="41">
        <v>1</v>
      </c>
      <c r="Y12" s="41"/>
      <c r="Z12" s="41">
        <v>1</v>
      </c>
      <c r="AA12" s="41">
        <v>1</v>
      </c>
      <c r="AB12" s="41">
        <v>0</v>
      </c>
      <c r="AC12" s="13"/>
      <c r="AD12" s="13"/>
      <c r="AE12" s="13"/>
      <c r="AF12" s="13"/>
      <c r="AG12" s="13"/>
      <c r="AH12" s="88">
        <f>+AH17</f>
        <v>2607</v>
      </c>
      <c r="AI12" s="88">
        <f t="shared" ref="AI12:AJ12" si="7">+AI17</f>
        <v>1625</v>
      </c>
      <c r="AJ12" s="88">
        <f t="shared" si="7"/>
        <v>982</v>
      </c>
      <c r="AK12" s="88"/>
      <c r="AL12" s="88">
        <f>+AL17</f>
        <v>339</v>
      </c>
      <c r="AM12" s="88">
        <f t="shared" ref="AM12:AN12" si="8">+AM17</f>
        <v>222</v>
      </c>
      <c r="AN12" s="88">
        <f t="shared" si="8"/>
        <v>117</v>
      </c>
      <c r="AO12" s="88"/>
      <c r="AP12" s="88">
        <f>+AP17</f>
        <v>325</v>
      </c>
      <c r="AQ12" s="88">
        <f t="shared" ref="AQ12:AR12" si="9">+AQ17</f>
        <v>234</v>
      </c>
      <c r="AR12" s="88">
        <f t="shared" si="9"/>
        <v>91</v>
      </c>
      <c r="AS12" s="88"/>
      <c r="AT12" s="88">
        <f>+AT17</f>
        <v>307</v>
      </c>
      <c r="AU12" s="88">
        <f t="shared" ref="AU12:AV12" si="10">+AU17</f>
        <v>216</v>
      </c>
      <c r="AV12" s="88">
        <f t="shared" si="10"/>
        <v>91</v>
      </c>
      <c r="AW12" s="88"/>
      <c r="AX12" s="88">
        <f>+AX17</f>
        <v>652</v>
      </c>
      <c r="AY12" s="88">
        <f t="shared" ref="AY12:AZ12" si="11">+AY17</f>
        <v>387</v>
      </c>
      <c r="AZ12" s="88">
        <f t="shared" si="11"/>
        <v>265</v>
      </c>
      <c r="BA12" s="88"/>
      <c r="BB12" s="88">
        <f>+BB17</f>
        <v>531</v>
      </c>
      <c r="BC12" s="88">
        <f t="shared" ref="BC12:BD12" si="12">+BC17</f>
        <v>321</v>
      </c>
      <c r="BD12" s="88">
        <f t="shared" si="12"/>
        <v>210</v>
      </c>
      <c r="BE12" s="88"/>
      <c r="BF12" s="88">
        <f>+BF17</f>
        <v>453</v>
      </c>
      <c r="BG12" s="88">
        <f t="shared" ref="BG12:BH12" si="13">+BG17</f>
        <v>245</v>
      </c>
      <c r="BH12" s="88">
        <f t="shared" si="13"/>
        <v>208</v>
      </c>
    </row>
    <row r="13" spans="1:60" x14ac:dyDescent="0.25">
      <c r="A13" s="6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78"/>
      <c r="AD13" s="78"/>
      <c r="AE13" s="78"/>
      <c r="AF13" s="78"/>
      <c r="AG13" s="78"/>
      <c r="AH13" s="79"/>
      <c r="AI13" s="79"/>
    </row>
    <row r="14" spans="1:60" x14ac:dyDescent="0.25">
      <c r="A14" s="6" t="s">
        <v>29</v>
      </c>
      <c r="B14" s="47">
        <v>876</v>
      </c>
      <c r="C14" s="47">
        <v>591</v>
      </c>
      <c r="D14" s="47">
        <v>285</v>
      </c>
      <c r="E14" s="47"/>
      <c r="F14" s="47">
        <v>271</v>
      </c>
      <c r="G14" s="47">
        <v>166</v>
      </c>
      <c r="H14" s="47">
        <v>105</v>
      </c>
      <c r="I14" s="47"/>
      <c r="J14" s="47">
        <v>149</v>
      </c>
      <c r="K14" s="47">
        <v>100</v>
      </c>
      <c r="L14" s="47">
        <v>49</v>
      </c>
      <c r="M14" s="47"/>
      <c r="N14" s="47">
        <v>167</v>
      </c>
      <c r="O14" s="47">
        <v>112</v>
      </c>
      <c r="P14" s="47">
        <v>55</v>
      </c>
      <c r="Q14" s="47"/>
      <c r="R14" s="47">
        <v>190</v>
      </c>
      <c r="S14" s="47">
        <v>147</v>
      </c>
      <c r="T14" s="47">
        <v>43</v>
      </c>
      <c r="U14" s="47"/>
      <c r="V14" s="47">
        <v>63</v>
      </c>
      <c r="W14" s="47">
        <v>47</v>
      </c>
      <c r="X14" s="47">
        <v>16</v>
      </c>
      <c r="Y14" s="47"/>
      <c r="Z14" s="47">
        <v>36</v>
      </c>
      <c r="AA14" s="47">
        <v>19</v>
      </c>
      <c r="AB14" s="47">
        <v>17</v>
      </c>
      <c r="AC14" s="18"/>
      <c r="AD14" s="18"/>
      <c r="AE14" s="18"/>
      <c r="AF14" s="18"/>
      <c r="AG14" s="18"/>
      <c r="AH14" s="39">
        <v>70183</v>
      </c>
      <c r="AI14" s="79">
        <v>34930</v>
      </c>
      <c r="AJ14" s="37">
        <v>35253</v>
      </c>
      <c r="AL14" s="37">
        <v>11235</v>
      </c>
      <c r="AM14" s="37">
        <v>5822</v>
      </c>
      <c r="AN14" s="37">
        <v>5413</v>
      </c>
      <c r="AP14" s="37">
        <v>11341</v>
      </c>
      <c r="AQ14" s="37">
        <v>5822</v>
      </c>
      <c r="AR14" s="37">
        <v>5519</v>
      </c>
      <c r="AT14" s="37">
        <v>10536</v>
      </c>
      <c r="AU14" s="37">
        <v>5401</v>
      </c>
      <c r="AV14" s="37">
        <v>5135</v>
      </c>
      <c r="AX14" s="37">
        <v>13851</v>
      </c>
      <c r="AY14" s="37">
        <v>6729</v>
      </c>
      <c r="AZ14" s="37">
        <v>7122</v>
      </c>
      <c r="BB14" s="37">
        <v>12363</v>
      </c>
      <c r="BC14" s="37">
        <v>6042</v>
      </c>
      <c r="BD14" s="37">
        <v>6321</v>
      </c>
      <c r="BF14" s="37">
        <v>10857</v>
      </c>
      <c r="BG14" s="37">
        <v>5114</v>
      </c>
      <c r="BH14" s="37">
        <v>5743</v>
      </c>
    </row>
    <row r="15" spans="1:60" x14ac:dyDescent="0.2">
      <c r="A15" s="48" t="s">
        <v>27</v>
      </c>
      <c r="B15" s="90">
        <v>801</v>
      </c>
      <c r="C15" s="90">
        <v>526</v>
      </c>
      <c r="D15" s="90">
        <v>275</v>
      </c>
      <c r="E15" s="90"/>
      <c r="F15" s="90">
        <v>258</v>
      </c>
      <c r="G15" s="90">
        <v>153</v>
      </c>
      <c r="H15" s="90">
        <v>105</v>
      </c>
      <c r="I15" s="90"/>
      <c r="J15" s="90">
        <v>140</v>
      </c>
      <c r="K15" s="90">
        <v>91</v>
      </c>
      <c r="L15" s="90">
        <v>49</v>
      </c>
      <c r="M15" s="90"/>
      <c r="N15" s="90">
        <v>167</v>
      </c>
      <c r="O15" s="90">
        <v>112</v>
      </c>
      <c r="P15" s="90">
        <v>55</v>
      </c>
      <c r="Q15" s="90"/>
      <c r="R15" s="90">
        <v>147</v>
      </c>
      <c r="S15" s="90">
        <v>113</v>
      </c>
      <c r="T15" s="90">
        <v>34</v>
      </c>
      <c r="U15" s="90"/>
      <c r="V15" s="90">
        <v>54</v>
      </c>
      <c r="W15" s="90">
        <v>39</v>
      </c>
      <c r="X15" s="90">
        <v>15</v>
      </c>
      <c r="Y15" s="90"/>
      <c r="Z15" s="90">
        <v>35</v>
      </c>
      <c r="AA15" s="90">
        <v>18</v>
      </c>
      <c r="AB15" s="90">
        <v>17</v>
      </c>
      <c r="AC15" s="12"/>
      <c r="AD15" s="18"/>
      <c r="AE15" s="18"/>
      <c r="AF15" s="18"/>
      <c r="AG15" s="18"/>
      <c r="AH15" s="39">
        <v>66756</v>
      </c>
      <c r="AI15" s="79">
        <v>32836</v>
      </c>
      <c r="AJ15" s="37">
        <v>33920</v>
      </c>
      <c r="AL15" s="37">
        <v>10738</v>
      </c>
      <c r="AM15" s="37">
        <v>5504</v>
      </c>
      <c r="AN15" s="37">
        <v>5234</v>
      </c>
      <c r="AP15" s="37">
        <v>10894</v>
      </c>
      <c r="AQ15" s="37">
        <v>5528</v>
      </c>
      <c r="AR15" s="37">
        <v>5366</v>
      </c>
      <c r="AT15" s="37">
        <v>10080</v>
      </c>
      <c r="AU15" s="37">
        <v>5096</v>
      </c>
      <c r="AV15" s="37">
        <v>4984</v>
      </c>
      <c r="AX15" s="37">
        <v>13050</v>
      </c>
      <c r="AY15" s="37">
        <v>6264</v>
      </c>
      <c r="AZ15" s="37">
        <v>6786</v>
      </c>
      <c r="BB15" s="37">
        <v>11722</v>
      </c>
      <c r="BC15" s="37">
        <v>5656</v>
      </c>
      <c r="BD15" s="37">
        <v>6066</v>
      </c>
      <c r="BF15" s="37">
        <v>10272</v>
      </c>
      <c r="BG15" s="37">
        <v>4788</v>
      </c>
      <c r="BH15" s="37">
        <v>5484</v>
      </c>
    </row>
    <row r="16" spans="1:60" x14ac:dyDescent="0.2">
      <c r="A16" s="48" t="s">
        <v>28</v>
      </c>
      <c r="B16" s="90">
        <v>0</v>
      </c>
      <c r="C16" s="90">
        <v>0</v>
      </c>
      <c r="D16" s="90">
        <v>0</v>
      </c>
      <c r="E16" s="90"/>
      <c r="F16" s="90">
        <v>0</v>
      </c>
      <c r="G16" s="90">
        <v>0</v>
      </c>
      <c r="H16" s="90">
        <v>0</v>
      </c>
      <c r="I16" s="90"/>
      <c r="J16" s="90">
        <v>0</v>
      </c>
      <c r="K16" s="90">
        <v>0</v>
      </c>
      <c r="L16" s="90">
        <v>0</v>
      </c>
      <c r="M16" s="90"/>
      <c r="N16" s="90">
        <v>0</v>
      </c>
      <c r="O16" s="90">
        <v>0</v>
      </c>
      <c r="P16" s="90">
        <v>0</v>
      </c>
      <c r="Q16" s="90"/>
      <c r="R16" s="90">
        <v>0</v>
      </c>
      <c r="S16" s="90">
        <v>0</v>
      </c>
      <c r="T16" s="90">
        <v>0</v>
      </c>
      <c r="U16" s="90"/>
      <c r="V16" s="90">
        <v>0</v>
      </c>
      <c r="W16" s="90">
        <v>0</v>
      </c>
      <c r="X16" s="90">
        <v>0</v>
      </c>
      <c r="Y16" s="90"/>
      <c r="Z16" s="90">
        <v>0</v>
      </c>
      <c r="AA16" s="90">
        <v>0</v>
      </c>
      <c r="AB16" s="90">
        <v>0</v>
      </c>
      <c r="AC16" s="12"/>
      <c r="AD16" s="18"/>
      <c r="AE16" s="18"/>
      <c r="AF16" s="18"/>
      <c r="AG16" s="18"/>
      <c r="AH16" s="39">
        <v>820</v>
      </c>
      <c r="AI16" s="79">
        <v>469</v>
      </c>
      <c r="AJ16" s="37">
        <v>351</v>
      </c>
      <c r="AL16" s="37">
        <v>158</v>
      </c>
      <c r="AM16" s="37">
        <v>96</v>
      </c>
      <c r="AN16" s="37">
        <v>62</v>
      </c>
      <c r="AP16" s="37">
        <v>122</v>
      </c>
      <c r="AQ16" s="37">
        <v>60</v>
      </c>
      <c r="AR16" s="37">
        <v>62</v>
      </c>
      <c r="AT16" s="37">
        <v>149</v>
      </c>
      <c r="AU16" s="37">
        <v>89</v>
      </c>
      <c r="AV16" s="37">
        <v>60</v>
      </c>
      <c r="AX16" s="37">
        <v>149</v>
      </c>
      <c r="AY16" s="37">
        <v>78</v>
      </c>
      <c r="AZ16" s="37">
        <v>71</v>
      </c>
      <c r="BB16" s="37">
        <v>110</v>
      </c>
      <c r="BC16" s="37">
        <v>65</v>
      </c>
      <c r="BD16" s="37">
        <v>45</v>
      </c>
      <c r="BF16" s="37">
        <v>132</v>
      </c>
      <c r="BG16" s="37">
        <v>81</v>
      </c>
      <c r="BH16" s="37">
        <v>51</v>
      </c>
    </row>
    <row r="17" spans="1:60" x14ac:dyDescent="0.2">
      <c r="A17" s="49" t="s">
        <v>79</v>
      </c>
      <c r="B17" s="90">
        <v>75</v>
      </c>
      <c r="C17" s="90">
        <v>65</v>
      </c>
      <c r="D17" s="90">
        <v>10</v>
      </c>
      <c r="E17" s="90"/>
      <c r="F17" s="90">
        <v>13</v>
      </c>
      <c r="G17" s="90">
        <v>13</v>
      </c>
      <c r="H17" s="90">
        <v>0</v>
      </c>
      <c r="I17" s="90"/>
      <c r="J17" s="90">
        <v>9</v>
      </c>
      <c r="K17" s="90">
        <v>9</v>
      </c>
      <c r="L17" s="90">
        <v>0</v>
      </c>
      <c r="M17" s="90"/>
      <c r="N17" s="90">
        <v>0</v>
      </c>
      <c r="O17" s="90">
        <v>0</v>
      </c>
      <c r="P17" s="90">
        <v>0</v>
      </c>
      <c r="Q17" s="90"/>
      <c r="R17" s="90">
        <v>43</v>
      </c>
      <c r="S17" s="90">
        <v>34</v>
      </c>
      <c r="T17" s="90">
        <v>9</v>
      </c>
      <c r="U17" s="90"/>
      <c r="V17" s="90">
        <v>9</v>
      </c>
      <c r="W17" s="90">
        <v>8</v>
      </c>
      <c r="X17" s="90">
        <v>1</v>
      </c>
      <c r="Y17" s="90"/>
      <c r="Z17" s="90">
        <v>1</v>
      </c>
      <c r="AA17" s="90">
        <v>1</v>
      </c>
      <c r="AB17" s="90">
        <v>0</v>
      </c>
      <c r="AC17" s="12"/>
      <c r="AD17" s="18"/>
      <c r="AE17" s="18"/>
      <c r="AF17" s="18"/>
      <c r="AG17" s="18"/>
      <c r="AH17" s="39">
        <v>2607</v>
      </c>
      <c r="AI17" s="79">
        <v>1625</v>
      </c>
      <c r="AJ17" s="37">
        <v>982</v>
      </c>
      <c r="AL17" s="37">
        <v>339</v>
      </c>
      <c r="AM17" s="37">
        <v>222</v>
      </c>
      <c r="AN17" s="37">
        <v>117</v>
      </c>
      <c r="AP17" s="37">
        <v>325</v>
      </c>
      <c r="AQ17" s="37">
        <v>234</v>
      </c>
      <c r="AR17" s="37">
        <v>91</v>
      </c>
      <c r="AT17" s="37">
        <v>307</v>
      </c>
      <c r="AU17" s="37">
        <v>216</v>
      </c>
      <c r="AV17" s="37">
        <v>91</v>
      </c>
      <c r="AX17" s="37">
        <v>652</v>
      </c>
      <c r="AY17" s="37">
        <v>387</v>
      </c>
      <c r="AZ17" s="37">
        <v>265</v>
      </c>
      <c r="BB17" s="37">
        <v>531</v>
      </c>
      <c r="BC17" s="37">
        <v>321</v>
      </c>
      <c r="BD17" s="37">
        <v>210</v>
      </c>
      <c r="BF17" s="37">
        <v>453</v>
      </c>
      <c r="BG17" s="37">
        <v>245</v>
      </c>
      <c r="BH17" s="37">
        <v>208</v>
      </c>
    </row>
    <row r="18" spans="1:60" x14ac:dyDescent="0.25">
      <c r="A18" s="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12"/>
      <c r="AD18" s="18"/>
      <c r="AE18" s="18"/>
      <c r="AF18" s="18"/>
      <c r="AG18" s="18"/>
      <c r="AH18" s="39"/>
      <c r="AI18" s="79"/>
    </row>
    <row r="19" spans="1:60" x14ac:dyDescent="0.25">
      <c r="A19" s="6" t="s">
        <v>30</v>
      </c>
      <c r="B19" s="47">
        <v>245</v>
      </c>
      <c r="C19" s="47">
        <v>148</v>
      </c>
      <c r="D19" s="47">
        <v>97</v>
      </c>
      <c r="E19" s="47"/>
      <c r="F19" s="47">
        <v>77</v>
      </c>
      <c r="G19" s="47">
        <v>44</v>
      </c>
      <c r="H19" s="47">
        <v>33</v>
      </c>
      <c r="I19" s="47"/>
      <c r="J19" s="47">
        <v>60</v>
      </c>
      <c r="K19" s="47">
        <v>39</v>
      </c>
      <c r="L19" s="47">
        <v>21</v>
      </c>
      <c r="M19" s="47"/>
      <c r="N19" s="47">
        <v>52</v>
      </c>
      <c r="O19" s="47">
        <v>32</v>
      </c>
      <c r="P19" s="47">
        <v>20</v>
      </c>
      <c r="Q19" s="47"/>
      <c r="R19" s="47">
        <v>23</v>
      </c>
      <c r="S19" s="47">
        <v>17</v>
      </c>
      <c r="T19" s="47">
        <v>6</v>
      </c>
      <c r="U19" s="47"/>
      <c r="V19" s="47">
        <v>15</v>
      </c>
      <c r="W19" s="47">
        <v>6</v>
      </c>
      <c r="X19" s="47">
        <v>9</v>
      </c>
      <c r="Y19" s="47"/>
      <c r="Z19" s="47">
        <v>18</v>
      </c>
      <c r="AA19" s="47">
        <v>10</v>
      </c>
      <c r="AB19" s="47">
        <v>8</v>
      </c>
      <c r="AC19" s="12"/>
      <c r="AD19" s="18"/>
      <c r="AE19" s="18"/>
      <c r="AF19" s="18"/>
      <c r="AG19" s="18"/>
      <c r="AH19" s="39">
        <v>34634</v>
      </c>
      <c r="AI19" s="79">
        <v>17700</v>
      </c>
      <c r="AJ19" s="37">
        <v>16934</v>
      </c>
      <c r="AL19" s="37">
        <v>7064</v>
      </c>
      <c r="AM19" s="37">
        <v>3579</v>
      </c>
      <c r="AN19" s="37">
        <v>3485</v>
      </c>
      <c r="AP19" s="37">
        <v>6994</v>
      </c>
      <c r="AQ19" s="37">
        <v>3630</v>
      </c>
      <c r="AR19" s="37">
        <v>3364</v>
      </c>
      <c r="AT19" s="37">
        <v>6256</v>
      </c>
      <c r="AU19" s="37">
        <v>3156</v>
      </c>
      <c r="AV19" s="37">
        <v>3100</v>
      </c>
      <c r="AX19" s="37">
        <v>5698</v>
      </c>
      <c r="AY19" s="37">
        <v>2948</v>
      </c>
      <c r="AZ19" s="37">
        <v>2750</v>
      </c>
      <c r="BB19" s="37">
        <v>4703</v>
      </c>
      <c r="BC19" s="37">
        <v>2405</v>
      </c>
      <c r="BD19" s="37">
        <v>2298</v>
      </c>
      <c r="BF19" s="37">
        <v>3919</v>
      </c>
      <c r="BG19" s="37">
        <v>1982</v>
      </c>
      <c r="BH19" s="37">
        <v>1937</v>
      </c>
    </row>
    <row r="20" spans="1:60" x14ac:dyDescent="0.25">
      <c r="A20" s="48" t="s">
        <v>27</v>
      </c>
      <c r="B20" s="72">
        <v>245</v>
      </c>
      <c r="C20" s="72">
        <v>148</v>
      </c>
      <c r="D20" s="72">
        <v>97</v>
      </c>
      <c r="E20" s="72"/>
      <c r="F20" s="72">
        <v>77</v>
      </c>
      <c r="G20" s="72">
        <v>44</v>
      </c>
      <c r="H20" s="72">
        <v>33</v>
      </c>
      <c r="I20" s="72"/>
      <c r="J20" s="72">
        <v>60</v>
      </c>
      <c r="K20" s="72">
        <v>39</v>
      </c>
      <c r="L20" s="72">
        <v>21</v>
      </c>
      <c r="M20" s="72"/>
      <c r="N20" s="72">
        <v>52</v>
      </c>
      <c r="O20" s="72">
        <v>32</v>
      </c>
      <c r="P20" s="72">
        <v>20</v>
      </c>
      <c r="Q20" s="72"/>
      <c r="R20" s="72">
        <v>23</v>
      </c>
      <c r="S20" s="72">
        <v>17</v>
      </c>
      <c r="T20" s="72">
        <v>6</v>
      </c>
      <c r="U20" s="72"/>
      <c r="V20" s="72">
        <v>15</v>
      </c>
      <c r="W20" s="72">
        <v>6</v>
      </c>
      <c r="X20" s="72">
        <v>9</v>
      </c>
      <c r="Y20" s="72"/>
      <c r="Z20" s="72">
        <v>18</v>
      </c>
      <c r="AA20" s="72">
        <v>10</v>
      </c>
      <c r="AB20" s="72">
        <v>8</v>
      </c>
      <c r="AC20" s="12"/>
      <c r="AD20" s="18"/>
      <c r="AE20" s="18"/>
      <c r="AF20" s="18"/>
      <c r="AG20" s="18"/>
      <c r="AH20" s="39">
        <v>34634</v>
      </c>
      <c r="AI20" s="79">
        <v>17700</v>
      </c>
      <c r="AJ20" s="37">
        <v>16934</v>
      </c>
      <c r="AL20" s="37">
        <v>7064</v>
      </c>
      <c r="AM20" s="37">
        <v>3579</v>
      </c>
      <c r="AN20" s="37">
        <v>3485</v>
      </c>
      <c r="AP20" s="37">
        <v>6994</v>
      </c>
      <c r="AQ20" s="37">
        <v>3630</v>
      </c>
      <c r="AR20" s="37">
        <v>3364</v>
      </c>
      <c r="AT20" s="37">
        <v>6256</v>
      </c>
      <c r="AU20" s="37">
        <v>3156</v>
      </c>
      <c r="AV20" s="37">
        <v>3100</v>
      </c>
      <c r="AX20" s="37">
        <v>5698</v>
      </c>
      <c r="AY20" s="37">
        <v>2948</v>
      </c>
      <c r="AZ20" s="37">
        <v>2750</v>
      </c>
      <c r="BB20" s="37">
        <v>4703</v>
      </c>
      <c r="BC20" s="37">
        <v>2405</v>
      </c>
      <c r="BD20" s="37">
        <v>2298</v>
      </c>
      <c r="BF20" s="37">
        <v>3919</v>
      </c>
      <c r="BG20" s="37">
        <v>1982</v>
      </c>
      <c r="BH20" s="37">
        <v>1937</v>
      </c>
    </row>
    <row r="21" spans="1:60" x14ac:dyDescent="0.25">
      <c r="A21" s="48" t="s">
        <v>28</v>
      </c>
      <c r="B21" s="72" t="s">
        <v>6</v>
      </c>
      <c r="C21" s="72" t="s">
        <v>6</v>
      </c>
      <c r="D21" s="72" t="s">
        <v>6</v>
      </c>
      <c r="E21" s="72"/>
      <c r="F21" s="72" t="s">
        <v>6</v>
      </c>
      <c r="G21" s="72" t="s">
        <v>6</v>
      </c>
      <c r="H21" s="72" t="s">
        <v>6</v>
      </c>
      <c r="I21" s="72"/>
      <c r="J21" s="72" t="s">
        <v>6</v>
      </c>
      <c r="K21" s="72" t="s">
        <v>6</v>
      </c>
      <c r="L21" s="72" t="s">
        <v>6</v>
      </c>
      <c r="M21" s="72"/>
      <c r="N21" s="72" t="s">
        <v>6</v>
      </c>
      <c r="O21" s="72" t="s">
        <v>6</v>
      </c>
      <c r="P21" s="72" t="s">
        <v>6</v>
      </c>
      <c r="Q21" s="72"/>
      <c r="R21" s="72" t="s">
        <v>6</v>
      </c>
      <c r="S21" s="72" t="s">
        <v>6</v>
      </c>
      <c r="T21" s="72" t="s">
        <v>6</v>
      </c>
      <c r="U21" s="72"/>
      <c r="V21" s="72" t="s">
        <v>6</v>
      </c>
      <c r="W21" s="72" t="s">
        <v>6</v>
      </c>
      <c r="X21" s="72" t="s">
        <v>6</v>
      </c>
      <c r="Y21" s="72"/>
      <c r="Z21" s="72" t="s">
        <v>6</v>
      </c>
      <c r="AA21" s="72" t="s">
        <v>6</v>
      </c>
      <c r="AB21" s="72" t="s">
        <v>6</v>
      </c>
      <c r="AC21" s="12"/>
      <c r="AD21" s="18"/>
      <c r="AE21" s="18"/>
      <c r="AF21" s="18"/>
      <c r="AG21" s="18"/>
      <c r="AH21" s="39"/>
      <c r="AI21" s="79"/>
    </row>
    <row r="22" spans="1:60" x14ac:dyDescent="0.25">
      <c r="A22" s="51" t="s">
        <v>79</v>
      </c>
      <c r="B22" s="41" t="s">
        <v>6</v>
      </c>
      <c r="C22" s="41" t="s">
        <v>6</v>
      </c>
      <c r="D22" s="41" t="s">
        <v>6</v>
      </c>
      <c r="E22" s="41"/>
      <c r="F22" s="41" t="s">
        <v>6</v>
      </c>
      <c r="G22" s="41" t="s">
        <v>6</v>
      </c>
      <c r="H22" s="41" t="s">
        <v>6</v>
      </c>
      <c r="I22" s="41"/>
      <c r="J22" s="41" t="s">
        <v>6</v>
      </c>
      <c r="K22" s="41" t="s">
        <v>6</v>
      </c>
      <c r="L22" s="41" t="s">
        <v>6</v>
      </c>
      <c r="M22" s="41"/>
      <c r="N22" s="41" t="s">
        <v>6</v>
      </c>
      <c r="O22" s="41" t="s">
        <v>6</v>
      </c>
      <c r="P22" s="41" t="s">
        <v>6</v>
      </c>
      <c r="Q22" s="41"/>
      <c r="R22" s="41" t="s">
        <v>6</v>
      </c>
      <c r="S22" s="41" t="s">
        <v>6</v>
      </c>
      <c r="T22" s="41" t="s">
        <v>6</v>
      </c>
      <c r="U22" s="41"/>
      <c r="V22" s="41" t="s">
        <v>6</v>
      </c>
      <c r="W22" s="41" t="s">
        <v>6</v>
      </c>
      <c r="X22" s="41" t="s">
        <v>6</v>
      </c>
      <c r="Y22" s="41"/>
      <c r="Z22" s="41" t="s">
        <v>6</v>
      </c>
      <c r="AA22" s="41" t="s">
        <v>6</v>
      </c>
      <c r="AB22" s="41" t="s">
        <v>6</v>
      </c>
      <c r="AC22" s="12"/>
      <c r="AD22" s="18"/>
      <c r="AE22" s="18"/>
      <c r="AF22" s="18"/>
      <c r="AG22" s="18"/>
      <c r="AH22" s="39"/>
      <c r="AI22" s="79"/>
    </row>
    <row r="23" spans="1:60" x14ac:dyDescent="0.25">
      <c r="A23" s="53"/>
      <c r="B23" s="54"/>
      <c r="C23" s="54"/>
      <c r="D23" s="54"/>
      <c r="E23" s="54"/>
      <c r="AC23" s="12"/>
      <c r="AD23" s="18"/>
      <c r="AE23" s="18"/>
      <c r="AF23" s="18"/>
      <c r="AG23" s="18"/>
      <c r="AH23" s="39"/>
      <c r="AI23" s="79"/>
    </row>
    <row r="24" spans="1:60" x14ac:dyDescent="0.25">
      <c r="A24" s="235" t="s">
        <v>77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12"/>
      <c r="AD24" s="18"/>
      <c r="AE24" s="18"/>
      <c r="AF24" s="18"/>
      <c r="AG24" s="18"/>
      <c r="AH24" s="39"/>
      <c r="AI24" s="79"/>
    </row>
    <row r="25" spans="1:60" x14ac:dyDescent="0.25">
      <c r="A25" s="46" t="s">
        <v>9</v>
      </c>
      <c r="B25" s="55">
        <f t="shared" ref="B25:B36" si="14">IFERROR(B9/AH9*100,"")</f>
        <v>1.06948300371123</v>
      </c>
      <c r="C25" s="55">
        <f t="shared" ref="C25:C36" si="15">IFERROR(C9/AI9*100,"")</f>
        <v>1.4041421242637278</v>
      </c>
      <c r="D25" s="55">
        <f t="shared" ref="D25:D36" si="16">IFERROR(D9/AJ9*100,"")</f>
        <v>0.73198306091555365</v>
      </c>
      <c r="E25" s="55" t="str">
        <f t="shared" ref="E25:E36" si="17">IFERROR(E9/AK9*100,"")</f>
        <v/>
      </c>
      <c r="F25" s="55">
        <f t="shared" ref="F25:F36" si="18">IFERROR(F9/AL9*100,"")</f>
        <v>1.9017432646592711</v>
      </c>
      <c r="G25" s="55">
        <f t="shared" ref="G25:G36" si="19">IFERROR(G9/AM9*100,"")</f>
        <v>2.2338049143708116</v>
      </c>
      <c r="H25" s="55">
        <f t="shared" ref="H25:H36" si="20">IFERROR(H9/AN9*100,"")</f>
        <v>1.5509103169251517</v>
      </c>
      <c r="I25" s="55" t="str">
        <f t="shared" ref="I25:I36" si="21">IFERROR(I9/AO9*100,"")</f>
        <v/>
      </c>
      <c r="J25" s="55">
        <f t="shared" ref="J25:J36" si="22">IFERROR(J9/AP9*100,"")</f>
        <v>1.1398963730569949</v>
      </c>
      <c r="K25" s="55">
        <f t="shared" ref="K25:K36" si="23">IFERROR(K9/AQ9*100,"")</f>
        <v>1.4705882352941175</v>
      </c>
      <c r="L25" s="55">
        <f t="shared" ref="L25:L36" si="24">IFERROR(L9/AR9*100,"")</f>
        <v>0.78802206461780921</v>
      </c>
      <c r="M25" s="55" t="str">
        <f t="shared" ref="M25:M36" si="25">IFERROR(M9/AS9*100,"")</f>
        <v/>
      </c>
      <c r="N25" s="55">
        <f t="shared" ref="N25:N36" si="26">IFERROR(N9/AT9*100,"")</f>
        <v>1.3041924726060028</v>
      </c>
      <c r="O25" s="55">
        <f t="shared" ref="O25:O36" si="27">IFERROR(O9/AU9*100,"")</f>
        <v>1.6828327684936311</v>
      </c>
      <c r="P25" s="55">
        <f t="shared" ref="P25:P36" si="28">IFERROR(P9/AV9*100,"")</f>
        <v>0.91074681238615673</v>
      </c>
      <c r="Q25" s="55" t="str">
        <f t="shared" ref="Q25:Q36" si="29">IFERROR(Q9/AW9*100,"")</f>
        <v/>
      </c>
      <c r="R25" s="55">
        <f t="shared" ref="R25:R36" si="30">IFERROR(R9/AX9*100,"")</f>
        <v>1.089569798966699</v>
      </c>
      <c r="S25" s="55">
        <f t="shared" ref="S25:S36" si="31">IFERROR(S9/AY9*100,"")</f>
        <v>1.6947401054045674</v>
      </c>
      <c r="T25" s="55">
        <f t="shared" ref="T25:T36" si="32">IFERROR(T9/AZ9*100,"")</f>
        <v>0.49635332252836301</v>
      </c>
      <c r="U25" s="55" t="str">
        <f t="shared" ref="U25:U36" si="33">IFERROR(U9/BA9*100,"")</f>
        <v/>
      </c>
      <c r="V25" s="55">
        <f t="shared" ref="V25:V36" si="34">IFERROR(V9/BB9*100,"")</f>
        <v>0.45704910348060473</v>
      </c>
      <c r="W25" s="55">
        <f t="shared" ref="W25:W36" si="35">IFERROR(W9/BC9*100,"")</f>
        <v>0.62744169527642946</v>
      </c>
      <c r="X25" s="55">
        <f t="shared" ref="X25:X36" si="36">IFERROR(X9/BD9*100,"")</f>
        <v>0.29005685114282403</v>
      </c>
      <c r="Y25" s="55" t="str">
        <f t="shared" ref="Y25:Y36" si="37">IFERROR(Y9/BE9*100,"")</f>
        <v/>
      </c>
      <c r="Z25" s="55">
        <f t="shared" ref="Z25:Z36" si="38">IFERROR(Z9/BF9*100,"")</f>
        <v>0.36545749864645372</v>
      </c>
      <c r="AA25" s="55">
        <f t="shared" ref="AA25:AA36" si="39">IFERROR(AA9/BG9*100,"")</f>
        <v>0.40868094701240137</v>
      </c>
      <c r="AB25" s="55">
        <f t="shared" ref="AB25:AB36" si="40">IFERROR(AB9/BH9*100,"")</f>
        <v>0.32552083333333337</v>
      </c>
      <c r="AC25" s="12"/>
      <c r="AD25" s="18"/>
      <c r="AE25" s="18"/>
      <c r="AF25" s="18"/>
      <c r="AG25" s="18"/>
      <c r="AH25" s="39"/>
    </row>
    <row r="26" spans="1:60" x14ac:dyDescent="0.25">
      <c r="A26" s="48" t="s">
        <v>27</v>
      </c>
      <c r="B26" s="42">
        <f t="shared" si="14"/>
        <v>1.0316599270144986</v>
      </c>
      <c r="C26" s="42">
        <f t="shared" si="15"/>
        <v>1.333702706981162</v>
      </c>
      <c r="D26" s="42">
        <f t="shared" si="16"/>
        <v>0.73150587957682778</v>
      </c>
      <c r="E26" s="42" t="str">
        <f t="shared" si="17"/>
        <v/>
      </c>
      <c r="F26" s="42">
        <f t="shared" si="18"/>
        <v>1.881811032468262</v>
      </c>
      <c r="G26" s="42">
        <f t="shared" si="19"/>
        <v>2.1688869316305186</v>
      </c>
      <c r="H26" s="42">
        <f t="shared" si="20"/>
        <v>1.5827503154031426</v>
      </c>
      <c r="I26" s="42" t="str">
        <f t="shared" si="21"/>
        <v/>
      </c>
      <c r="J26" s="42">
        <f t="shared" si="22"/>
        <v>1.1180679785330949</v>
      </c>
      <c r="K26" s="42">
        <f t="shared" si="23"/>
        <v>1.4195239135182356</v>
      </c>
      <c r="L26" s="42">
        <f t="shared" si="24"/>
        <v>0.80183276059564712</v>
      </c>
      <c r="M26" s="42" t="str">
        <f t="shared" si="25"/>
        <v/>
      </c>
      <c r="N26" s="42">
        <f t="shared" si="26"/>
        <v>1.3405974534769833</v>
      </c>
      <c r="O26" s="42">
        <f t="shared" si="27"/>
        <v>1.74503150751333</v>
      </c>
      <c r="P26" s="42">
        <f t="shared" si="28"/>
        <v>0.92775853537852537</v>
      </c>
      <c r="Q26" s="42" t="str">
        <f t="shared" si="29"/>
        <v/>
      </c>
      <c r="R26" s="42">
        <f t="shared" si="30"/>
        <v>0.90676338809473012</v>
      </c>
      <c r="S26" s="42">
        <f t="shared" si="31"/>
        <v>1.4112027789839341</v>
      </c>
      <c r="T26" s="42">
        <f t="shared" si="32"/>
        <v>0.41946308724832215</v>
      </c>
      <c r="U26" s="42" t="str">
        <f t="shared" si="33"/>
        <v/>
      </c>
      <c r="V26" s="42">
        <f t="shared" si="34"/>
        <v>0.42009132420091322</v>
      </c>
      <c r="W26" s="42">
        <f t="shared" si="35"/>
        <v>0.55824339411983626</v>
      </c>
      <c r="X26" s="42">
        <f t="shared" si="36"/>
        <v>0.28694404591104739</v>
      </c>
      <c r="Y26" s="42" t="str">
        <f t="shared" si="37"/>
        <v/>
      </c>
      <c r="Z26" s="42">
        <f t="shared" si="38"/>
        <v>0.37347614685363961</v>
      </c>
      <c r="AA26" s="42">
        <f t="shared" si="39"/>
        <v>0.41358936484490399</v>
      </c>
      <c r="AB26" s="42">
        <f t="shared" si="40"/>
        <v>0.33688182185689258</v>
      </c>
      <c r="AC26" s="12"/>
      <c r="AD26" s="18"/>
      <c r="AE26" s="18"/>
      <c r="AF26" s="18"/>
      <c r="AG26" s="18"/>
      <c r="AH26" s="39"/>
    </row>
    <row r="27" spans="1:60" x14ac:dyDescent="0.25">
      <c r="A27" s="48" t="s">
        <v>28</v>
      </c>
      <c r="B27" s="42">
        <f t="shared" si="14"/>
        <v>0</v>
      </c>
      <c r="C27" s="42">
        <f t="shared" si="15"/>
        <v>0</v>
      </c>
      <c r="D27" s="42">
        <f t="shared" si="16"/>
        <v>0</v>
      </c>
      <c r="E27" s="42" t="str">
        <f t="shared" si="17"/>
        <v/>
      </c>
      <c r="F27" s="42">
        <f t="shared" si="18"/>
        <v>0</v>
      </c>
      <c r="G27" s="42">
        <f t="shared" si="19"/>
        <v>0</v>
      </c>
      <c r="H27" s="42">
        <f t="shared" si="20"/>
        <v>0</v>
      </c>
      <c r="I27" s="42" t="str">
        <f t="shared" si="21"/>
        <v/>
      </c>
      <c r="J27" s="42">
        <f t="shared" si="22"/>
        <v>0</v>
      </c>
      <c r="K27" s="42">
        <f t="shared" si="23"/>
        <v>0</v>
      </c>
      <c r="L27" s="42">
        <f t="shared" si="24"/>
        <v>0</v>
      </c>
      <c r="M27" s="42" t="str">
        <f t="shared" si="25"/>
        <v/>
      </c>
      <c r="N27" s="42">
        <f t="shared" si="26"/>
        <v>0</v>
      </c>
      <c r="O27" s="42">
        <f t="shared" si="27"/>
        <v>0</v>
      </c>
      <c r="P27" s="42">
        <f t="shared" si="28"/>
        <v>0</v>
      </c>
      <c r="Q27" s="42" t="str">
        <f t="shared" si="29"/>
        <v/>
      </c>
      <c r="R27" s="42">
        <f t="shared" si="30"/>
        <v>0</v>
      </c>
      <c r="S27" s="42">
        <f t="shared" si="31"/>
        <v>0</v>
      </c>
      <c r="T27" s="42">
        <f t="shared" si="32"/>
        <v>0</v>
      </c>
      <c r="U27" s="42" t="str">
        <f t="shared" si="33"/>
        <v/>
      </c>
      <c r="V27" s="42">
        <f t="shared" si="34"/>
        <v>0</v>
      </c>
      <c r="W27" s="42">
        <f t="shared" si="35"/>
        <v>0</v>
      </c>
      <c r="X27" s="42">
        <f t="shared" si="36"/>
        <v>0</v>
      </c>
      <c r="Y27" s="42" t="str">
        <f t="shared" si="37"/>
        <v/>
      </c>
      <c r="Z27" s="42">
        <f t="shared" si="38"/>
        <v>0</v>
      </c>
      <c r="AA27" s="42">
        <f t="shared" si="39"/>
        <v>0</v>
      </c>
      <c r="AB27" s="42">
        <f t="shared" si="40"/>
        <v>0</v>
      </c>
    </row>
    <row r="28" spans="1:60" x14ac:dyDescent="0.25">
      <c r="A28" s="49" t="s">
        <v>79</v>
      </c>
      <c r="B28" s="42">
        <f t="shared" si="14"/>
        <v>2.8768699654775602</v>
      </c>
      <c r="C28" s="42">
        <f t="shared" si="15"/>
        <v>4</v>
      </c>
      <c r="D28" s="42">
        <f t="shared" si="16"/>
        <v>1.0183299389002036</v>
      </c>
      <c r="E28" s="42" t="str">
        <f t="shared" si="17"/>
        <v/>
      </c>
      <c r="F28" s="42">
        <f t="shared" si="18"/>
        <v>3.8348082595870205</v>
      </c>
      <c r="G28" s="42">
        <f t="shared" si="19"/>
        <v>5.8558558558558556</v>
      </c>
      <c r="H28" s="42">
        <f t="shared" si="20"/>
        <v>0</v>
      </c>
      <c r="I28" s="42" t="str">
        <f t="shared" si="21"/>
        <v/>
      </c>
      <c r="J28" s="42">
        <f t="shared" si="22"/>
        <v>2.7692307692307692</v>
      </c>
      <c r="K28" s="42">
        <f t="shared" si="23"/>
        <v>3.8461538461538463</v>
      </c>
      <c r="L28" s="42">
        <f t="shared" si="24"/>
        <v>0</v>
      </c>
      <c r="M28" s="42" t="str">
        <f t="shared" si="25"/>
        <v/>
      </c>
      <c r="N28" s="42">
        <f t="shared" si="26"/>
        <v>0</v>
      </c>
      <c r="O28" s="42">
        <f t="shared" si="27"/>
        <v>0</v>
      </c>
      <c r="P28" s="42">
        <f t="shared" si="28"/>
        <v>0</v>
      </c>
      <c r="Q28" s="42" t="str">
        <f t="shared" si="29"/>
        <v/>
      </c>
      <c r="R28" s="42">
        <f t="shared" si="30"/>
        <v>6.595092024539877</v>
      </c>
      <c r="S28" s="42">
        <f t="shared" si="31"/>
        <v>8.7855297157622729</v>
      </c>
      <c r="T28" s="42">
        <f t="shared" si="32"/>
        <v>3.3962264150943398</v>
      </c>
      <c r="U28" s="42" t="str">
        <f t="shared" si="33"/>
        <v/>
      </c>
      <c r="V28" s="42">
        <f t="shared" si="34"/>
        <v>1.6949152542372881</v>
      </c>
      <c r="W28" s="42">
        <f t="shared" si="35"/>
        <v>2.4922118380062304</v>
      </c>
      <c r="X28" s="42">
        <f t="shared" si="36"/>
        <v>0.47619047619047622</v>
      </c>
      <c r="Y28" s="42" t="str">
        <f t="shared" si="37"/>
        <v/>
      </c>
      <c r="Z28" s="42">
        <f t="shared" si="38"/>
        <v>0.22075055187637968</v>
      </c>
      <c r="AA28" s="42">
        <f t="shared" si="39"/>
        <v>0.40816326530612246</v>
      </c>
      <c r="AB28" s="42">
        <f t="shared" si="40"/>
        <v>0</v>
      </c>
    </row>
    <row r="29" spans="1:60" x14ac:dyDescent="0.25">
      <c r="A29" s="6"/>
      <c r="B29" s="42" t="str">
        <f t="shared" si="14"/>
        <v/>
      </c>
      <c r="C29" s="42" t="str">
        <f t="shared" si="15"/>
        <v/>
      </c>
      <c r="D29" s="42" t="str">
        <f t="shared" si="16"/>
        <v/>
      </c>
      <c r="E29" s="42" t="str">
        <f t="shared" si="17"/>
        <v/>
      </c>
      <c r="F29" s="42" t="str">
        <f t="shared" si="18"/>
        <v/>
      </c>
      <c r="G29" s="42" t="str">
        <f t="shared" si="19"/>
        <v/>
      </c>
      <c r="H29" s="42" t="str">
        <f t="shared" si="20"/>
        <v/>
      </c>
      <c r="I29" s="42" t="str">
        <f t="shared" si="21"/>
        <v/>
      </c>
      <c r="J29" s="42" t="str">
        <f t="shared" si="22"/>
        <v/>
      </c>
      <c r="K29" s="42" t="str">
        <f t="shared" si="23"/>
        <v/>
      </c>
      <c r="L29" s="42" t="str">
        <f t="shared" si="24"/>
        <v/>
      </c>
      <c r="M29" s="42" t="str">
        <f t="shared" si="25"/>
        <v/>
      </c>
      <c r="N29" s="42" t="str">
        <f t="shared" si="26"/>
        <v/>
      </c>
      <c r="O29" s="42" t="str">
        <f t="shared" si="27"/>
        <v/>
      </c>
      <c r="P29" s="42" t="str">
        <f t="shared" si="28"/>
        <v/>
      </c>
      <c r="Q29" s="42" t="str">
        <f t="shared" si="29"/>
        <v/>
      </c>
      <c r="R29" s="42" t="str">
        <f t="shared" si="30"/>
        <v/>
      </c>
      <c r="S29" s="42" t="str">
        <f t="shared" si="31"/>
        <v/>
      </c>
      <c r="T29" s="42" t="str">
        <f t="shared" si="32"/>
        <v/>
      </c>
      <c r="U29" s="42" t="str">
        <f t="shared" si="33"/>
        <v/>
      </c>
      <c r="V29" s="42" t="str">
        <f t="shared" si="34"/>
        <v/>
      </c>
      <c r="W29" s="42" t="str">
        <f t="shared" si="35"/>
        <v/>
      </c>
      <c r="X29" s="42" t="str">
        <f t="shared" si="36"/>
        <v/>
      </c>
      <c r="Y29" s="42" t="str">
        <f t="shared" si="37"/>
        <v/>
      </c>
      <c r="Z29" s="42" t="str">
        <f t="shared" si="38"/>
        <v/>
      </c>
      <c r="AA29" s="42" t="str">
        <f t="shared" si="39"/>
        <v/>
      </c>
      <c r="AB29" s="42" t="str">
        <f t="shared" si="40"/>
        <v/>
      </c>
    </row>
    <row r="30" spans="1:60" x14ac:dyDescent="0.25">
      <c r="A30" s="6" t="s">
        <v>29</v>
      </c>
      <c r="B30" s="55">
        <f t="shared" si="14"/>
        <v>1.2481655101662796</v>
      </c>
      <c r="C30" s="55">
        <f t="shared" si="15"/>
        <v>1.6919553392499282</v>
      </c>
      <c r="D30" s="55">
        <f t="shared" si="16"/>
        <v>0.80844183473746911</v>
      </c>
      <c r="E30" s="55" t="str">
        <f t="shared" si="17"/>
        <v/>
      </c>
      <c r="F30" s="55">
        <f t="shared" si="18"/>
        <v>2.412105028927459</v>
      </c>
      <c r="G30" s="55">
        <f t="shared" si="19"/>
        <v>2.8512538646513224</v>
      </c>
      <c r="H30" s="55">
        <f t="shared" si="20"/>
        <v>1.9397746166635876</v>
      </c>
      <c r="I30" s="55" t="str">
        <f t="shared" si="21"/>
        <v/>
      </c>
      <c r="J30" s="55">
        <f t="shared" si="22"/>
        <v>1.3138171237104312</v>
      </c>
      <c r="K30" s="55">
        <f t="shared" si="23"/>
        <v>1.7176228100309172</v>
      </c>
      <c r="L30" s="55">
        <f t="shared" si="24"/>
        <v>0.88784200036238459</v>
      </c>
      <c r="M30" s="55" t="str">
        <f t="shared" si="25"/>
        <v/>
      </c>
      <c r="N30" s="55">
        <f t="shared" si="26"/>
        <v>1.5850417615793471</v>
      </c>
      <c r="O30" s="55">
        <f t="shared" si="27"/>
        <v>2.073690057396778</v>
      </c>
      <c r="P30" s="55">
        <f t="shared" si="28"/>
        <v>1.071080817916261</v>
      </c>
      <c r="Q30" s="55" t="str">
        <f t="shared" si="29"/>
        <v/>
      </c>
      <c r="R30" s="55">
        <f t="shared" si="30"/>
        <v>1.3717421124828533</v>
      </c>
      <c r="S30" s="55">
        <f t="shared" si="31"/>
        <v>2.1845742309407044</v>
      </c>
      <c r="T30" s="55">
        <f t="shared" si="32"/>
        <v>0.60376298792474026</v>
      </c>
      <c r="U30" s="55" t="str">
        <f t="shared" si="33"/>
        <v/>
      </c>
      <c r="V30" s="55">
        <f t="shared" si="34"/>
        <v>0.50958505217180294</v>
      </c>
      <c r="W30" s="55">
        <f t="shared" si="35"/>
        <v>0.77788811651770939</v>
      </c>
      <c r="X30" s="55">
        <f t="shared" si="36"/>
        <v>0.25312450561619998</v>
      </c>
      <c r="Y30" s="55" t="str">
        <f t="shared" si="37"/>
        <v/>
      </c>
      <c r="Z30" s="55">
        <f t="shared" si="38"/>
        <v>0.33158331030671456</v>
      </c>
      <c r="AA30" s="55">
        <f t="shared" si="39"/>
        <v>0.37152913570590534</v>
      </c>
      <c r="AB30" s="55">
        <f t="shared" si="40"/>
        <v>0.29601253700156716</v>
      </c>
    </row>
    <row r="31" spans="1:60" x14ac:dyDescent="0.25">
      <c r="A31" s="48" t="s">
        <v>27</v>
      </c>
      <c r="B31" s="42">
        <f t="shared" si="14"/>
        <v>1.1998921445263349</v>
      </c>
      <c r="C31" s="42">
        <f t="shared" si="15"/>
        <v>1.6019003532708003</v>
      </c>
      <c r="D31" s="42">
        <f t="shared" si="16"/>
        <v>0.81073113207547165</v>
      </c>
      <c r="E31" s="42" t="str">
        <f t="shared" si="17"/>
        <v/>
      </c>
      <c r="F31" s="42">
        <f t="shared" si="18"/>
        <v>2.4026820636990127</v>
      </c>
      <c r="G31" s="42">
        <f t="shared" si="19"/>
        <v>2.7797965116279069</v>
      </c>
      <c r="H31" s="42">
        <f t="shared" si="20"/>
        <v>2.0061138708444783</v>
      </c>
      <c r="I31" s="42" t="str">
        <f t="shared" si="21"/>
        <v/>
      </c>
      <c r="J31" s="42">
        <f t="shared" si="22"/>
        <v>1.2851110703139343</v>
      </c>
      <c r="K31" s="42">
        <f t="shared" si="23"/>
        <v>1.64616497829233</v>
      </c>
      <c r="L31" s="42">
        <f t="shared" si="24"/>
        <v>0.9131569139023481</v>
      </c>
      <c r="M31" s="42" t="str">
        <f t="shared" si="25"/>
        <v/>
      </c>
      <c r="N31" s="42">
        <f t="shared" si="26"/>
        <v>1.6567460317460319</v>
      </c>
      <c r="O31" s="42">
        <f t="shared" si="27"/>
        <v>2.197802197802198</v>
      </c>
      <c r="P31" s="42">
        <f t="shared" si="28"/>
        <v>1.1035313001605136</v>
      </c>
      <c r="Q31" s="42" t="str">
        <f t="shared" si="29"/>
        <v/>
      </c>
      <c r="R31" s="42">
        <f t="shared" si="30"/>
        <v>1.1264367816091954</v>
      </c>
      <c r="S31" s="42">
        <f t="shared" si="31"/>
        <v>1.8039591315453383</v>
      </c>
      <c r="T31" s="42">
        <f t="shared" si="32"/>
        <v>0.50103153551429414</v>
      </c>
      <c r="U31" s="42" t="str">
        <f t="shared" si="33"/>
        <v/>
      </c>
      <c r="V31" s="42">
        <f t="shared" si="34"/>
        <v>0.46067224023204234</v>
      </c>
      <c r="W31" s="42">
        <f t="shared" si="35"/>
        <v>0.68953323903818953</v>
      </c>
      <c r="X31" s="42">
        <f t="shared" si="36"/>
        <v>0.2472799208704253</v>
      </c>
      <c r="Y31" s="42" t="str">
        <f t="shared" si="37"/>
        <v/>
      </c>
      <c r="Z31" s="42">
        <f t="shared" si="38"/>
        <v>0.34073208722741433</v>
      </c>
      <c r="AA31" s="42">
        <f t="shared" si="39"/>
        <v>0.37593984962406013</v>
      </c>
      <c r="AB31" s="42">
        <f t="shared" si="40"/>
        <v>0.30999270605397522</v>
      </c>
    </row>
    <row r="32" spans="1:60" x14ac:dyDescent="0.25">
      <c r="A32" s="48" t="s">
        <v>28</v>
      </c>
      <c r="B32" s="42">
        <f t="shared" si="14"/>
        <v>0</v>
      </c>
      <c r="C32" s="42">
        <f t="shared" si="15"/>
        <v>0</v>
      </c>
      <c r="D32" s="42">
        <f t="shared" si="16"/>
        <v>0</v>
      </c>
      <c r="E32" s="42" t="str">
        <f t="shared" si="17"/>
        <v/>
      </c>
      <c r="F32" s="42">
        <f t="shared" si="18"/>
        <v>0</v>
      </c>
      <c r="G32" s="42">
        <f t="shared" si="19"/>
        <v>0</v>
      </c>
      <c r="H32" s="42">
        <f t="shared" si="20"/>
        <v>0</v>
      </c>
      <c r="I32" s="42" t="str">
        <f t="shared" si="21"/>
        <v/>
      </c>
      <c r="J32" s="42">
        <f t="shared" si="22"/>
        <v>0</v>
      </c>
      <c r="K32" s="42">
        <f t="shared" si="23"/>
        <v>0</v>
      </c>
      <c r="L32" s="42">
        <f t="shared" si="24"/>
        <v>0</v>
      </c>
      <c r="M32" s="42" t="str">
        <f t="shared" si="25"/>
        <v/>
      </c>
      <c r="N32" s="42">
        <f t="shared" si="26"/>
        <v>0</v>
      </c>
      <c r="O32" s="42">
        <f t="shared" si="27"/>
        <v>0</v>
      </c>
      <c r="P32" s="42">
        <f t="shared" si="28"/>
        <v>0</v>
      </c>
      <c r="Q32" s="42" t="str">
        <f t="shared" si="29"/>
        <v/>
      </c>
      <c r="R32" s="42">
        <f t="shared" si="30"/>
        <v>0</v>
      </c>
      <c r="S32" s="42">
        <f t="shared" si="31"/>
        <v>0</v>
      </c>
      <c r="T32" s="42">
        <f t="shared" si="32"/>
        <v>0</v>
      </c>
      <c r="U32" s="42" t="str">
        <f t="shared" si="33"/>
        <v/>
      </c>
      <c r="V32" s="42">
        <f t="shared" si="34"/>
        <v>0</v>
      </c>
      <c r="W32" s="42">
        <f t="shared" si="35"/>
        <v>0</v>
      </c>
      <c r="X32" s="42">
        <f t="shared" si="36"/>
        <v>0</v>
      </c>
      <c r="Y32" s="42" t="str">
        <f t="shared" si="37"/>
        <v/>
      </c>
      <c r="Z32" s="42">
        <f t="shared" si="38"/>
        <v>0</v>
      </c>
      <c r="AA32" s="42">
        <f t="shared" si="39"/>
        <v>0</v>
      </c>
      <c r="AB32" s="42">
        <f t="shared" si="40"/>
        <v>0</v>
      </c>
    </row>
    <row r="33" spans="1:60" x14ac:dyDescent="0.25">
      <c r="A33" s="49" t="s">
        <v>79</v>
      </c>
      <c r="B33" s="42">
        <f t="shared" si="14"/>
        <v>2.8768699654775602</v>
      </c>
      <c r="C33" s="42">
        <f t="shared" si="15"/>
        <v>4</v>
      </c>
      <c r="D33" s="42">
        <f t="shared" si="16"/>
        <v>1.0183299389002036</v>
      </c>
      <c r="E33" s="42" t="str">
        <f t="shared" si="17"/>
        <v/>
      </c>
      <c r="F33" s="42">
        <f t="shared" si="18"/>
        <v>3.8348082595870205</v>
      </c>
      <c r="G33" s="42">
        <f t="shared" si="19"/>
        <v>5.8558558558558556</v>
      </c>
      <c r="H33" s="42">
        <f t="shared" si="20"/>
        <v>0</v>
      </c>
      <c r="I33" s="42" t="str">
        <f t="shared" si="21"/>
        <v/>
      </c>
      <c r="J33" s="42">
        <f t="shared" si="22"/>
        <v>2.7692307692307692</v>
      </c>
      <c r="K33" s="42">
        <f t="shared" si="23"/>
        <v>3.8461538461538463</v>
      </c>
      <c r="L33" s="42">
        <f t="shared" si="24"/>
        <v>0</v>
      </c>
      <c r="M33" s="42" t="str">
        <f t="shared" si="25"/>
        <v/>
      </c>
      <c r="N33" s="42">
        <f t="shared" si="26"/>
        <v>0</v>
      </c>
      <c r="O33" s="42">
        <f t="shared" si="27"/>
        <v>0</v>
      </c>
      <c r="P33" s="42">
        <f t="shared" si="28"/>
        <v>0</v>
      </c>
      <c r="Q33" s="42" t="str">
        <f t="shared" si="29"/>
        <v/>
      </c>
      <c r="R33" s="42">
        <f t="shared" si="30"/>
        <v>6.595092024539877</v>
      </c>
      <c r="S33" s="42">
        <f t="shared" si="31"/>
        <v>8.7855297157622729</v>
      </c>
      <c r="T33" s="42">
        <f t="shared" si="32"/>
        <v>3.3962264150943398</v>
      </c>
      <c r="U33" s="42" t="str">
        <f t="shared" si="33"/>
        <v/>
      </c>
      <c r="V33" s="42">
        <f t="shared" si="34"/>
        <v>1.6949152542372881</v>
      </c>
      <c r="W33" s="42">
        <f t="shared" si="35"/>
        <v>2.4922118380062304</v>
      </c>
      <c r="X33" s="42">
        <f t="shared" si="36"/>
        <v>0.47619047619047622</v>
      </c>
      <c r="Y33" s="42" t="str">
        <f t="shared" si="37"/>
        <v/>
      </c>
      <c r="Z33" s="42">
        <f t="shared" si="38"/>
        <v>0.22075055187637968</v>
      </c>
      <c r="AA33" s="42">
        <f t="shared" si="39"/>
        <v>0.40816326530612246</v>
      </c>
      <c r="AB33" s="42">
        <f t="shared" si="40"/>
        <v>0</v>
      </c>
    </row>
    <row r="34" spans="1:60" x14ac:dyDescent="0.25">
      <c r="A34" s="6"/>
      <c r="B34" s="42" t="str">
        <f t="shared" si="14"/>
        <v/>
      </c>
      <c r="C34" s="42" t="str">
        <f t="shared" si="15"/>
        <v/>
      </c>
      <c r="D34" s="42" t="str">
        <f t="shared" si="16"/>
        <v/>
      </c>
      <c r="E34" s="42" t="str">
        <f t="shared" si="17"/>
        <v/>
      </c>
      <c r="F34" s="42" t="str">
        <f t="shared" si="18"/>
        <v/>
      </c>
      <c r="G34" s="42" t="str">
        <f t="shared" si="19"/>
        <v/>
      </c>
      <c r="H34" s="42" t="str">
        <f t="shared" si="20"/>
        <v/>
      </c>
      <c r="I34" s="42" t="str">
        <f t="shared" si="21"/>
        <v/>
      </c>
      <c r="J34" s="42" t="str">
        <f t="shared" si="22"/>
        <v/>
      </c>
      <c r="K34" s="42" t="str">
        <f t="shared" si="23"/>
        <v/>
      </c>
      <c r="L34" s="42" t="str">
        <f t="shared" si="24"/>
        <v/>
      </c>
      <c r="M34" s="42" t="str">
        <f t="shared" si="25"/>
        <v/>
      </c>
      <c r="N34" s="42" t="str">
        <f t="shared" si="26"/>
        <v/>
      </c>
      <c r="O34" s="42" t="str">
        <f t="shared" si="27"/>
        <v/>
      </c>
      <c r="P34" s="42" t="str">
        <f t="shared" si="28"/>
        <v/>
      </c>
      <c r="Q34" s="42" t="str">
        <f t="shared" si="29"/>
        <v/>
      </c>
      <c r="R34" s="42" t="str">
        <f t="shared" si="30"/>
        <v/>
      </c>
      <c r="S34" s="42" t="str">
        <f t="shared" si="31"/>
        <v/>
      </c>
      <c r="T34" s="42" t="str">
        <f t="shared" si="32"/>
        <v/>
      </c>
      <c r="U34" s="42" t="str">
        <f t="shared" si="33"/>
        <v/>
      </c>
      <c r="V34" s="42" t="str">
        <f t="shared" si="34"/>
        <v/>
      </c>
      <c r="W34" s="42" t="str">
        <f t="shared" si="35"/>
        <v/>
      </c>
      <c r="X34" s="42" t="str">
        <f t="shared" si="36"/>
        <v/>
      </c>
      <c r="Y34" s="42" t="str">
        <f t="shared" si="37"/>
        <v/>
      </c>
      <c r="Z34" s="42" t="str">
        <f t="shared" si="38"/>
        <v/>
      </c>
      <c r="AA34" s="42" t="str">
        <f t="shared" si="39"/>
        <v/>
      </c>
      <c r="AB34" s="42" t="str">
        <f t="shared" si="40"/>
        <v/>
      </c>
    </row>
    <row r="35" spans="1:60" x14ac:dyDescent="0.25">
      <c r="A35" s="6" t="s">
        <v>30</v>
      </c>
      <c r="B35" s="55">
        <f t="shared" si="14"/>
        <v>0.70739735520009239</v>
      </c>
      <c r="C35" s="55">
        <f t="shared" si="15"/>
        <v>0.83615819209039555</v>
      </c>
      <c r="D35" s="55">
        <f t="shared" si="16"/>
        <v>0.57281209401204669</v>
      </c>
      <c r="E35" s="55" t="str">
        <f t="shared" si="17"/>
        <v/>
      </c>
      <c r="F35" s="55">
        <f t="shared" si="18"/>
        <v>1.0900339750849377</v>
      </c>
      <c r="G35" s="55">
        <f t="shared" si="19"/>
        <v>1.2293936853869796</v>
      </c>
      <c r="H35" s="55">
        <f t="shared" si="20"/>
        <v>0.94691535150645634</v>
      </c>
      <c r="I35" s="55" t="str">
        <f t="shared" si="21"/>
        <v/>
      </c>
      <c r="J35" s="55">
        <f t="shared" si="22"/>
        <v>0.85787818129825566</v>
      </c>
      <c r="K35" s="55">
        <f t="shared" si="23"/>
        <v>1.0743801652892562</v>
      </c>
      <c r="L35" s="55">
        <f t="shared" si="24"/>
        <v>0.62425683709869206</v>
      </c>
      <c r="M35" s="55" t="str">
        <f t="shared" si="25"/>
        <v/>
      </c>
      <c r="N35" s="55">
        <f t="shared" si="26"/>
        <v>0.83120204603580572</v>
      </c>
      <c r="O35" s="55">
        <f t="shared" si="27"/>
        <v>1.0139416983523446</v>
      </c>
      <c r="P35" s="55">
        <f t="shared" si="28"/>
        <v>0.64516129032258063</v>
      </c>
      <c r="Q35" s="55" t="str">
        <f t="shared" si="29"/>
        <v/>
      </c>
      <c r="R35" s="55">
        <f t="shared" si="30"/>
        <v>0.40365040365040367</v>
      </c>
      <c r="S35" s="55">
        <f t="shared" si="31"/>
        <v>0.57666214382632286</v>
      </c>
      <c r="T35" s="55">
        <f t="shared" si="32"/>
        <v>0.2181818181818182</v>
      </c>
      <c r="U35" s="55" t="str">
        <f t="shared" si="33"/>
        <v/>
      </c>
      <c r="V35" s="55">
        <f t="shared" si="34"/>
        <v>0.31894535402934299</v>
      </c>
      <c r="W35" s="55">
        <f t="shared" si="35"/>
        <v>0.24948024948024949</v>
      </c>
      <c r="X35" s="55">
        <f t="shared" si="36"/>
        <v>0.39164490861618795</v>
      </c>
      <c r="Y35" s="55" t="str">
        <f t="shared" si="37"/>
        <v/>
      </c>
      <c r="Z35" s="55">
        <f t="shared" si="38"/>
        <v>0.45930084205154376</v>
      </c>
      <c r="AA35" s="55">
        <f t="shared" si="39"/>
        <v>0.50454086781029261</v>
      </c>
      <c r="AB35" s="55">
        <f t="shared" si="40"/>
        <v>0.41300980898296336</v>
      </c>
    </row>
    <row r="36" spans="1:60" x14ac:dyDescent="0.25">
      <c r="A36" s="48" t="s">
        <v>27</v>
      </c>
      <c r="B36" s="42">
        <f t="shared" si="14"/>
        <v>0.70739735520009239</v>
      </c>
      <c r="C36" s="42">
        <f t="shared" si="15"/>
        <v>0.83615819209039555</v>
      </c>
      <c r="D36" s="42">
        <f t="shared" si="16"/>
        <v>0.57281209401204669</v>
      </c>
      <c r="E36" s="42" t="str">
        <f t="shared" si="17"/>
        <v/>
      </c>
      <c r="F36" s="42">
        <f t="shared" si="18"/>
        <v>1.0900339750849377</v>
      </c>
      <c r="G36" s="42">
        <f t="shared" si="19"/>
        <v>1.2293936853869796</v>
      </c>
      <c r="H36" s="42">
        <f t="shared" si="20"/>
        <v>0.94691535150645634</v>
      </c>
      <c r="I36" s="42" t="str">
        <f t="shared" si="21"/>
        <v/>
      </c>
      <c r="J36" s="42">
        <f t="shared" si="22"/>
        <v>0.85787818129825566</v>
      </c>
      <c r="K36" s="42">
        <f t="shared" si="23"/>
        <v>1.0743801652892562</v>
      </c>
      <c r="L36" s="42">
        <f t="shared" si="24"/>
        <v>0.62425683709869206</v>
      </c>
      <c r="M36" s="42" t="str">
        <f t="shared" si="25"/>
        <v/>
      </c>
      <c r="N36" s="42">
        <f t="shared" si="26"/>
        <v>0.83120204603580572</v>
      </c>
      <c r="O36" s="42">
        <f t="shared" si="27"/>
        <v>1.0139416983523446</v>
      </c>
      <c r="P36" s="42">
        <f t="shared" si="28"/>
        <v>0.64516129032258063</v>
      </c>
      <c r="Q36" s="42" t="str">
        <f t="shared" si="29"/>
        <v/>
      </c>
      <c r="R36" s="42">
        <f t="shared" si="30"/>
        <v>0.40365040365040367</v>
      </c>
      <c r="S36" s="42">
        <f t="shared" si="31"/>
        <v>0.57666214382632286</v>
      </c>
      <c r="T36" s="42">
        <f t="shared" si="32"/>
        <v>0.2181818181818182</v>
      </c>
      <c r="U36" s="42" t="str">
        <f t="shared" si="33"/>
        <v/>
      </c>
      <c r="V36" s="42">
        <f t="shared" si="34"/>
        <v>0.31894535402934299</v>
      </c>
      <c r="W36" s="42">
        <f t="shared" si="35"/>
        <v>0.24948024948024949</v>
      </c>
      <c r="X36" s="42">
        <f t="shared" si="36"/>
        <v>0.39164490861618795</v>
      </c>
      <c r="Y36" s="42" t="str">
        <f t="shared" si="37"/>
        <v/>
      </c>
      <c r="Z36" s="42">
        <f t="shared" si="38"/>
        <v>0.45930084205154376</v>
      </c>
      <c r="AA36" s="42">
        <f t="shared" si="39"/>
        <v>0.50454086781029261</v>
      </c>
      <c r="AB36" s="42">
        <f t="shared" si="40"/>
        <v>0.41300980898296336</v>
      </c>
    </row>
    <row r="37" spans="1:60" x14ac:dyDescent="0.25">
      <c r="A37" s="48" t="s">
        <v>28</v>
      </c>
      <c r="B37" s="41" t="s">
        <v>6</v>
      </c>
      <c r="C37" s="41" t="s">
        <v>6</v>
      </c>
      <c r="D37" s="41" t="s">
        <v>6</v>
      </c>
      <c r="E37" s="41"/>
      <c r="F37" s="41" t="s">
        <v>6</v>
      </c>
      <c r="G37" s="41" t="s">
        <v>6</v>
      </c>
      <c r="H37" s="41" t="s">
        <v>6</v>
      </c>
      <c r="I37" s="41"/>
      <c r="J37" s="41" t="s">
        <v>6</v>
      </c>
      <c r="K37" s="41" t="s">
        <v>6</v>
      </c>
      <c r="L37" s="41" t="s">
        <v>6</v>
      </c>
      <c r="M37" s="41"/>
      <c r="N37" s="41" t="s">
        <v>6</v>
      </c>
      <c r="O37" s="41" t="s">
        <v>6</v>
      </c>
      <c r="P37" s="41" t="s">
        <v>6</v>
      </c>
      <c r="Q37" s="41"/>
      <c r="R37" s="41" t="s">
        <v>6</v>
      </c>
      <c r="S37" s="41" t="s">
        <v>6</v>
      </c>
      <c r="T37" s="41" t="s">
        <v>6</v>
      </c>
      <c r="U37" s="41"/>
      <c r="V37" s="41" t="s">
        <v>6</v>
      </c>
      <c r="W37" s="41" t="s">
        <v>6</v>
      </c>
      <c r="X37" s="41" t="s">
        <v>6</v>
      </c>
      <c r="Y37" s="41"/>
      <c r="Z37" s="41" t="s">
        <v>6</v>
      </c>
      <c r="AA37" s="41" t="s">
        <v>6</v>
      </c>
      <c r="AB37" s="41" t="s">
        <v>6</v>
      </c>
    </row>
    <row r="38" spans="1:60" ht="13.5" thickBot="1" x14ac:dyDescent="0.3">
      <c r="A38" s="56" t="s">
        <v>79</v>
      </c>
      <c r="B38" s="91" t="s">
        <v>6</v>
      </c>
      <c r="C38" s="91" t="s">
        <v>6</v>
      </c>
      <c r="D38" s="91" t="s">
        <v>6</v>
      </c>
      <c r="E38" s="91"/>
      <c r="F38" s="91" t="s">
        <v>6</v>
      </c>
      <c r="G38" s="91" t="s">
        <v>6</v>
      </c>
      <c r="H38" s="91" t="s">
        <v>6</v>
      </c>
      <c r="I38" s="91"/>
      <c r="J38" s="91" t="s">
        <v>6</v>
      </c>
      <c r="K38" s="91" t="s">
        <v>6</v>
      </c>
      <c r="L38" s="91" t="s">
        <v>6</v>
      </c>
      <c r="M38" s="91"/>
      <c r="N38" s="91" t="s">
        <v>6</v>
      </c>
      <c r="O38" s="91" t="s">
        <v>6</v>
      </c>
      <c r="P38" s="91" t="s">
        <v>6</v>
      </c>
      <c r="Q38" s="91"/>
      <c r="R38" s="91" t="s">
        <v>6</v>
      </c>
      <c r="S38" s="91" t="s">
        <v>6</v>
      </c>
      <c r="T38" s="91" t="s">
        <v>6</v>
      </c>
      <c r="U38" s="91"/>
      <c r="V38" s="91" t="s">
        <v>6</v>
      </c>
      <c r="W38" s="91" t="s">
        <v>6</v>
      </c>
      <c r="X38" s="91" t="s">
        <v>6</v>
      </c>
      <c r="Y38" s="91"/>
      <c r="Z38" s="91" t="s">
        <v>6</v>
      </c>
      <c r="AA38" s="91" t="s">
        <v>6</v>
      </c>
      <c r="AB38" s="91" t="s">
        <v>6</v>
      </c>
    </row>
    <row r="39" spans="1:60" x14ac:dyDescent="0.25">
      <c r="A39" s="254" t="s">
        <v>260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</sheetData>
  <mergeCells count="15">
    <mergeCell ref="A39:AB39"/>
    <mergeCell ref="A8:AB8"/>
    <mergeCell ref="A24:AB24"/>
    <mergeCell ref="A1:AB1"/>
    <mergeCell ref="A2:AB2"/>
    <mergeCell ref="A3:AB3"/>
    <mergeCell ref="A4:AB4"/>
    <mergeCell ref="R5:T5"/>
    <mergeCell ref="V5:X5"/>
    <mergeCell ref="Z5:AB5"/>
    <mergeCell ref="A5:A6"/>
    <mergeCell ref="B5:D5"/>
    <mergeCell ref="F5:H5"/>
    <mergeCell ref="J5:L5"/>
    <mergeCell ref="N5:P5"/>
  </mergeCells>
  <hyperlinks>
    <hyperlink ref="AC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D82"/>
  <sheetViews>
    <sheetView showGridLines="0" workbookViewId="0">
      <selection activeCell="A3" sqref="A3:AB3"/>
    </sheetView>
  </sheetViews>
  <sheetFormatPr baseColWidth="10" defaultRowHeight="15" x14ac:dyDescent="0.25"/>
  <cols>
    <col min="1" max="1" width="7.5703125" style="6" bestFit="1" customWidth="1"/>
    <col min="2" max="2" width="4.85546875" style="8" bestFit="1" customWidth="1"/>
    <col min="3" max="3" width="6.7109375" style="8" bestFit="1" customWidth="1"/>
    <col min="4" max="4" width="5.140625" style="8" bestFit="1" customWidth="1"/>
    <col min="5" max="5" width="1.7109375" style="8" customWidth="1"/>
    <col min="6" max="6" width="4.5703125" style="8" bestFit="1" customWidth="1"/>
    <col min="7" max="7" width="6.7109375" style="8" bestFit="1" customWidth="1"/>
    <col min="8" max="8" width="5.140625" style="8" bestFit="1" customWidth="1"/>
    <col min="9" max="9" width="1.7109375" style="8" customWidth="1"/>
    <col min="10" max="10" width="4.85546875" style="8" bestFit="1" customWidth="1"/>
    <col min="11" max="11" width="6.7109375" style="8" bestFit="1" customWidth="1"/>
    <col min="12" max="12" width="5.140625" style="8" bestFit="1" customWidth="1"/>
    <col min="13" max="13" width="1.7109375" style="8" customWidth="1"/>
    <col min="14" max="14" width="4.5703125" style="8" bestFit="1" customWidth="1"/>
    <col min="15" max="15" width="6.7109375" style="8" bestFit="1" customWidth="1"/>
    <col min="16" max="16" width="5.140625" style="8" bestFit="1" customWidth="1"/>
    <col min="17" max="17" width="1.7109375" style="8" customWidth="1"/>
    <col min="18" max="18" width="4.85546875" style="8" bestFit="1" customWidth="1"/>
    <col min="19" max="19" width="6.7109375" style="8" bestFit="1" customWidth="1"/>
    <col min="20" max="20" width="5.140625" style="8" bestFit="1" customWidth="1"/>
    <col min="21" max="21" width="1.7109375" style="8" customWidth="1"/>
    <col min="22" max="22" width="4.5703125" style="8" bestFit="1" customWidth="1"/>
    <col min="23" max="23" width="6.7109375" style="8" bestFit="1" customWidth="1"/>
    <col min="24" max="24" width="5.140625" style="8" bestFit="1" customWidth="1"/>
    <col min="25" max="25" width="1.7109375" style="8" customWidth="1"/>
    <col min="26" max="26" width="4.5703125" style="8" bestFit="1" customWidth="1"/>
    <col min="27" max="27" width="6.7109375" style="8" bestFit="1" customWidth="1"/>
    <col min="28" max="28" width="5.140625" style="8" bestFit="1" customWidth="1"/>
    <col min="29" max="29" width="11.42578125" style="19"/>
    <col min="30" max="105" width="11.42578125" style="1"/>
    <col min="106" max="106" width="7.85546875" style="1" bestFit="1" customWidth="1"/>
    <col min="107" max="108" width="5.7109375" style="1" bestFit="1" customWidth="1"/>
    <col min="109" max="109" width="5.140625" style="1" customWidth="1"/>
    <col min="110" max="110" width="2.140625" style="1" customWidth="1"/>
    <col min="111" max="113" width="5.140625" style="1" customWidth="1"/>
    <col min="114" max="114" width="1.140625" style="1" customWidth="1"/>
    <col min="115" max="117" width="5.140625" style="1" customWidth="1"/>
    <col min="118" max="118" width="1.5703125" style="1" customWidth="1"/>
    <col min="119" max="121" width="5.140625" style="1" customWidth="1"/>
    <col min="122" max="122" width="1.42578125" style="1" customWidth="1"/>
    <col min="123" max="125" width="5.140625" style="1" customWidth="1"/>
    <col min="126" max="126" width="2" style="1" customWidth="1"/>
    <col min="127" max="129" width="5.140625" style="1" customWidth="1"/>
    <col min="130" max="130" width="1.85546875" style="1" customWidth="1"/>
    <col min="131" max="133" width="5.140625" style="1" customWidth="1"/>
    <col min="134" max="16384" width="11.42578125" style="1"/>
  </cols>
  <sheetData>
    <row r="1" spans="1:30" s="112" customFormat="1" ht="16.5" thickBot="1" x14ac:dyDescent="0.3">
      <c r="A1" s="240" t="s">
        <v>291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30" s="112" customFormat="1" ht="15.75" x14ac:dyDescent="0.25">
      <c r="A2" s="240" t="s">
        <v>348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114"/>
      <c r="AD2" s="118"/>
    </row>
    <row r="3" spans="1:30" s="112" customFormat="1" ht="15.75" x14ac:dyDescent="0.25">
      <c r="A3" s="240" t="s">
        <v>315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111"/>
    </row>
    <row r="4" spans="1:30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111"/>
    </row>
    <row r="5" spans="1:30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111"/>
    </row>
    <row r="6" spans="1:30" s="8" customFormat="1" ht="18" customHeight="1" thickBot="1" x14ac:dyDescent="0.25">
      <c r="A6" s="241" t="s">
        <v>32</v>
      </c>
      <c r="B6" s="231" t="s">
        <v>9</v>
      </c>
      <c r="C6" s="231"/>
      <c r="D6" s="231"/>
      <c r="E6" s="183"/>
      <c r="F6" s="231" t="s">
        <v>19</v>
      </c>
      <c r="G6" s="231"/>
      <c r="H6" s="231"/>
      <c r="I6" s="183"/>
      <c r="J6" s="231" t="s">
        <v>20</v>
      </c>
      <c r="K6" s="231"/>
      <c r="L6" s="231"/>
      <c r="M6" s="183"/>
      <c r="N6" s="231" t="s">
        <v>21</v>
      </c>
      <c r="O6" s="231"/>
      <c r="P6" s="231"/>
      <c r="Q6" s="183"/>
      <c r="R6" s="231" t="s">
        <v>22</v>
      </c>
      <c r="S6" s="231"/>
      <c r="T6" s="231"/>
      <c r="U6" s="183"/>
      <c r="V6" s="231" t="s">
        <v>23</v>
      </c>
      <c r="W6" s="231"/>
      <c r="X6" s="231"/>
      <c r="Y6" s="183"/>
      <c r="Z6" s="231" t="s">
        <v>24</v>
      </c>
      <c r="AA6" s="231"/>
      <c r="AB6" s="231"/>
      <c r="AC6" s="24"/>
    </row>
    <row r="7" spans="1:30" s="8" customFormat="1" ht="27" customHeight="1" thickBot="1" x14ac:dyDescent="0.25">
      <c r="A7" s="242"/>
      <c r="B7" s="190" t="s">
        <v>9</v>
      </c>
      <c r="C7" s="182" t="s">
        <v>333</v>
      </c>
      <c r="D7" s="182" t="s">
        <v>334</v>
      </c>
      <c r="E7" s="190"/>
      <c r="F7" s="190" t="s">
        <v>9</v>
      </c>
      <c r="G7" s="182" t="s">
        <v>333</v>
      </c>
      <c r="H7" s="182" t="s">
        <v>334</v>
      </c>
      <c r="I7" s="190"/>
      <c r="J7" s="190" t="s">
        <v>9</v>
      </c>
      <c r="K7" s="182" t="s">
        <v>333</v>
      </c>
      <c r="L7" s="182" t="s">
        <v>334</v>
      </c>
      <c r="M7" s="190"/>
      <c r="N7" s="190" t="s">
        <v>9</v>
      </c>
      <c r="O7" s="182" t="s">
        <v>333</v>
      </c>
      <c r="P7" s="182" t="s">
        <v>334</v>
      </c>
      <c r="Q7" s="190"/>
      <c r="R7" s="190" t="s">
        <v>9</v>
      </c>
      <c r="S7" s="182" t="s">
        <v>333</v>
      </c>
      <c r="T7" s="182" t="s">
        <v>334</v>
      </c>
      <c r="U7" s="190"/>
      <c r="V7" s="190" t="s">
        <v>9</v>
      </c>
      <c r="W7" s="182" t="s">
        <v>333</v>
      </c>
      <c r="X7" s="182" t="s">
        <v>334</v>
      </c>
      <c r="Y7" s="190"/>
      <c r="Z7" s="190" t="s">
        <v>9</v>
      </c>
      <c r="AA7" s="182" t="s">
        <v>333</v>
      </c>
      <c r="AB7" s="182" t="s">
        <v>334</v>
      </c>
      <c r="AC7" s="24"/>
    </row>
    <row r="8" spans="1:30" s="8" customFormat="1" ht="12" x14ac:dyDescent="0.2">
      <c r="AC8" s="24"/>
    </row>
    <row r="9" spans="1:30" s="8" customFormat="1" ht="12" x14ac:dyDescent="0.2">
      <c r="A9" s="25" t="s">
        <v>9</v>
      </c>
      <c r="B9" s="84">
        <v>1121</v>
      </c>
      <c r="C9" s="84">
        <v>739</v>
      </c>
      <c r="D9" s="84">
        <v>382</v>
      </c>
      <c r="E9" s="84"/>
      <c r="F9" s="84">
        <v>348</v>
      </c>
      <c r="G9" s="84">
        <v>210</v>
      </c>
      <c r="H9" s="84">
        <v>138</v>
      </c>
      <c r="I9" s="84"/>
      <c r="J9" s="84">
        <v>209</v>
      </c>
      <c r="K9" s="84">
        <v>139</v>
      </c>
      <c r="L9" s="84">
        <v>70</v>
      </c>
      <c r="M9" s="84"/>
      <c r="N9" s="84">
        <v>219</v>
      </c>
      <c r="O9" s="84">
        <v>144</v>
      </c>
      <c r="P9" s="84">
        <v>75</v>
      </c>
      <c r="Q9" s="84"/>
      <c r="R9" s="84">
        <v>213</v>
      </c>
      <c r="S9" s="84">
        <v>164</v>
      </c>
      <c r="T9" s="84">
        <v>49</v>
      </c>
      <c r="U9" s="84"/>
      <c r="V9" s="84">
        <v>78</v>
      </c>
      <c r="W9" s="84">
        <v>53</v>
      </c>
      <c r="X9" s="84">
        <v>25</v>
      </c>
      <c r="Y9" s="84"/>
      <c r="Z9" s="84">
        <v>54</v>
      </c>
      <c r="AA9" s="84">
        <v>29</v>
      </c>
      <c r="AB9" s="84">
        <v>25</v>
      </c>
      <c r="AC9" s="24"/>
    </row>
    <row r="10" spans="1:30" s="32" customFormat="1" ht="12" x14ac:dyDescent="0.2">
      <c r="A10" s="30"/>
      <c r="B10" s="31"/>
      <c r="C10" s="31"/>
      <c r="D10" s="31"/>
      <c r="E10" s="31"/>
      <c r="F10" s="31" t="s">
        <v>335</v>
      </c>
      <c r="G10" s="31" t="s">
        <v>335</v>
      </c>
      <c r="H10" s="31" t="s">
        <v>335</v>
      </c>
      <c r="I10" s="31"/>
      <c r="J10" s="31" t="s">
        <v>335</v>
      </c>
      <c r="K10" s="31" t="s">
        <v>335</v>
      </c>
      <c r="L10" s="31" t="s">
        <v>335</v>
      </c>
      <c r="M10" s="31"/>
      <c r="N10" s="31" t="s">
        <v>335</v>
      </c>
      <c r="O10" s="31" t="s">
        <v>335</v>
      </c>
      <c r="P10" s="31" t="s">
        <v>335</v>
      </c>
      <c r="Q10" s="31"/>
      <c r="R10" s="31" t="s">
        <v>335</v>
      </c>
      <c r="S10" s="31" t="s">
        <v>335</v>
      </c>
      <c r="T10" s="31" t="s">
        <v>335</v>
      </c>
      <c r="U10" s="31"/>
      <c r="V10" s="31" t="s">
        <v>335</v>
      </c>
      <c r="W10" s="31" t="s">
        <v>335</v>
      </c>
      <c r="X10" s="31" t="s">
        <v>335</v>
      </c>
      <c r="Y10" s="31"/>
      <c r="Z10" s="31" t="s">
        <v>335</v>
      </c>
      <c r="AA10" s="31" t="s">
        <v>335</v>
      </c>
      <c r="AB10" s="31" t="s">
        <v>335</v>
      </c>
      <c r="AC10" s="24"/>
    </row>
    <row r="11" spans="1:30" s="8" customFormat="1" ht="12" x14ac:dyDescent="0.2">
      <c r="A11" s="26">
        <v>11</v>
      </c>
      <c r="B11" s="33">
        <v>0</v>
      </c>
      <c r="C11" s="33">
        <v>0</v>
      </c>
      <c r="D11" s="33">
        <v>0</v>
      </c>
      <c r="E11" s="33"/>
      <c r="F11" s="33">
        <v>0</v>
      </c>
      <c r="G11" s="33">
        <v>0</v>
      </c>
      <c r="H11" s="33">
        <v>0</v>
      </c>
      <c r="I11" s="33"/>
      <c r="J11" s="33">
        <v>0</v>
      </c>
      <c r="K11" s="33">
        <v>0</v>
      </c>
      <c r="L11" s="33">
        <v>0</v>
      </c>
      <c r="M11" s="33"/>
      <c r="N11" s="33">
        <v>0</v>
      </c>
      <c r="O11" s="33">
        <v>0</v>
      </c>
      <c r="P11" s="33">
        <v>0</v>
      </c>
      <c r="Q11" s="33"/>
      <c r="R11" s="33">
        <v>0</v>
      </c>
      <c r="S11" s="33">
        <v>0</v>
      </c>
      <c r="T11" s="33">
        <v>0</v>
      </c>
      <c r="U11" s="33"/>
      <c r="V11" s="33">
        <v>0</v>
      </c>
      <c r="W11" s="33">
        <v>0</v>
      </c>
      <c r="X11" s="33">
        <v>0</v>
      </c>
      <c r="Y11" s="33"/>
      <c r="Z11" s="33">
        <v>0</v>
      </c>
      <c r="AA11" s="33">
        <v>0</v>
      </c>
      <c r="AB11" s="33">
        <v>0</v>
      </c>
      <c r="AC11" s="24"/>
    </row>
    <row r="12" spans="1:30" s="8" customFormat="1" ht="12" x14ac:dyDescent="0.2">
      <c r="A12" s="26">
        <v>12</v>
      </c>
      <c r="B12" s="21">
        <v>6</v>
      </c>
      <c r="C12" s="21">
        <v>2</v>
      </c>
      <c r="D12" s="21">
        <v>4</v>
      </c>
      <c r="E12" s="21"/>
      <c r="F12" s="21">
        <v>4</v>
      </c>
      <c r="G12" s="21">
        <v>0</v>
      </c>
      <c r="H12" s="21">
        <v>4</v>
      </c>
      <c r="I12" s="21"/>
      <c r="J12" s="21">
        <v>2</v>
      </c>
      <c r="K12" s="21">
        <v>2</v>
      </c>
      <c r="L12" s="21">
        <v>0</v>
      </c>
      <c r="M12" s="21"/>
      <c r="N12" s="21">
        <v>0</v>
      </c>
      <c r="O12" s="21">
        <v>0</v>
      </c>
      <c r="P12" s="21">
        <v>0</v>
      </c>
      <c r="Q12" s="21"/>
      <c r="R12" s="21">
        <v>0</v>
      </c>
      <c r="S12" s="21">
        <v>0</v>
      </c>
      <c r="T12" s="21">
        <v>0</v>
      </c>
      <c r="U12" s="21"/>
      <c r="V12" s="21">
        <v>0</v>
      </c>
      <c r="W12" s="21">
        <v>0</v>
      </c>
      <c r="X12" s="21">
        <v>0</v>
      </c>
      <c r="Y12" s="21"/>
      <c r="Z12" s="21">
        <v>0</v>
      </c>
      <c r="AA12" s="21">
        <v>0</v>
      </c>
      <c r="AB12" s="21">
        <v>0</v>
      </c>
      <c r="AC12" s="24"/>
    </row>
    <row r="13" spans="1:30" s="8" customFormat="1" ht="12" x14ac:dyDescent="0.2">
      <c r="A13" s="26">
        <v>13</v>
      </c>
      <c r="B13" s="21">
        <v>163</v>
      </c>
      <c r="C13" s="21">
        <v>98</v>
      </c>
      <c r="D13" s="21">
        <v>65</v>
      </c>
      <c r="E13" s="21"/>
      <c r="F13" s="21">
        <v>141</v>
      </c>
      <c r="G13" s="21">
        <v>83</v>
      </c>
      <c r="H13" s="21">
        <v>58</v>
      </c>
      <c r="I13" s="21"/>
      <c r="J13" s="21">
        <v>22</v>
      </c>
      <c r="K13" s="21">
        <v>15</v>
      </c>
      <c r="L13" s="21">
        <v>7</v>
      </c>
      <c r="M13" s="21"/>
      <c r="N13" s="21">
        <v>0</v>
      </c>
      <c r="O13" s="21">
        <v>0</v>
      </c>
      <c r="P13" s="21">
        <v>0</v>
      </c>
      <c r="Q13" s="21"/>
      <c r="R13" s="21">
        <v>0</v>
      </c>
      <c r="S13" s="21">
        <v>0</v>
      </c>
      <c r="T13" s="21">
        <v>0</v>
      </c>
      <c r="U13" s="21"/>
      <c r="V13" s="21">
        <v>0</v>
      </c>
      <c r="W13" s="21">
        <v>0</v>
      </c>
      <c r="X13" s="21">
        <v>0</v>
      </c>
      <c r="Y13" s="21"/>
      <c r="Z13" s="21">
        <v>0</v>
      </c>
      <c r="AA13" s="21">
        <v>0</v>
      </c>
      <c r="AB13" s="21">
        <v>0</v>
      </c>
      <c r="AC13" s="24"/>
    </row>
    <row r="14" spans="1:30" s="8" customFormat="1" ht="12" x14ac:dyDescent="0.2">
      <c r="A14" s="26">
        <v>14</v>
      </c>
      <c r="B14" s="21">
        <v>244</v>
      </c>
      <c r="C14" s="21">
        <v>147</v>
      </c>
      <c r="D14" s="21">
        <v>97</v>
      </c>
      <c r="E14" s="21"/>
      <c r="F14" s="21">
        <v>136</v>
      </c>
      <c r="G14" s="21">
        <v>81</v>
      </c>
      <c r="H14" s="21">
        <v>55</v>
      </c>
      <c r="I14" s="21"/>
      <c r="J14" s="21">
        <v>88</v>
      </c>
      <c r="K14" s="21">
        <v>51</v>
      </c>
      <c r="L14" s="21">
        <v>37</v>
      </c>
      <c r="M14" s="21"/>
      <c r="N14" s="21">
        <v>18</v>
      </c>
      <c r="O14" s="21">
        <v>13</v>
      </c>
      <c r="P14" s="21">
        <v>5</v>
      </c>
      <c r="Q14" s="21"/>
      <c r="R14" s="21">
        <v>2</v>
      </c>
      <c r="S14" s="21">
        <v>2</v>
      </c>
      <c r="T14" s="21">
        <v>0</v>
      </c>
      <c r="U14" s="21"/>
      <c r="V14" s="21">
        <v>0</v>
      </c>
      <c r="W14" s="21">
        <v>0</v>
      </c>
      <c r="X14" s="21">
        <v>0</v>
      </c>
      <c r="Y14" s="21"/>
      <c r="Z14" s="21">
        <v>0</v>
      </c>
      <c r="AA14" s="21">
        <v>0</v>
      </c>
      <c r="AB14" s="21">
        <v>0</v>
      </c>
      <c r="AC14" s="24"/>
    </row>
    <row r="15" spans="1:30" s="8" customFormat="1" ht="12" x14ac:dyDescent="0.2">
      <c r="A15" s="26">
        <v>15</v>
      </c>
      <c r="B15" s="21">
        <v>239</v>
      </c>
      <c r="C15" s="21">
        <v>146</v>
      </c>
      <c r="D15" s="21">
        <v>93</v>
      </c>
      <c r="E15" s="21"/>
      <c r="F15" s="21">
        <v>58</v>
      </c>
      <c r="G15" s="21">
        <v>37</v>
      </c>
      <c r="H15" s="21">
        <v>21</v>
      </c>
      <c r="I15" s="21"/>
      <c r="J15" s="21">
        <v>65</v>
      </c>
      <c r="K15" s="21">
        <v>44</v>
      </c>
      <c r="L15" s="21">
        <v>21</v>
      </c>
      <c r="M15" s="21"/>
      <c r="N15" s="21">
        <v>100</v>
      </c>
      <c r="O15" s="21">
        <v>65</v>
      </c>
      <c r="P15" s="21">
        <v>35</v>
      </c>
      <c r="Q15" s="21"/>
      <c r="R15" s="21">
        <v>16</v>
      </c>
      <c r="S15" s="21">
        <v>0</v>
      </c>
      <c r="T15" s="21">
        <v>16</v>
      </c>
      <c r="U15" s="21"/>
      <c r="V15" s="21">
        <v>0</v>
      </c>
      <c r="W15" s="21">
        <v>0</v>
      </c>
      <c r="X15" s="21">
        <v>0</v>
      </c>
      <c r="Y15" s="21"/>
      <c r="Z15" s="21">
        <v>0</v>
      </c>
      <c r="AA15" s="21">
        <v>0</v>
      </c>
      <c r="AB15" s="21">
        <v>0</v>
      </c>
      <c r="AC15" s="24"/>
    </row>
    <row r="16" spans="1:30" s="8" customFormat="1" ht="12" x14ac:dyDescent="0.2">
      <c r="A16" s="26">
        <v>16</v>
      </c>
      <c r="B16" s="21">
        <v>221</v>
      </c>
      <c r="C16" s="21">
        <v>167</v>
      </c>
      <c r="D16" s="21">
        <v>54</v>
      </c>
      <c r="E16" s="21"/>
      <c r="F16" s="21">
        <v>9</v>
      </c>
      <c r="G16" s="21">
        <v>9</v>
      </c>
      <c r="H16" s="21">
        <v>0</v>
      </c>
      <c r="I16" s="21"/>
      <c r="J16" s="21">
        <v>30</v>
      </c>
      <c r="K16" s="21">
        <v>27</v>
      </c>
      <c r="L16" s="21">
        <v>3</v>
      </c>
      <c r="M16" s="21"/>
      <c r="N16" s="21">
        <v>77</v>
      </c>
      <c r="O16" s="21">
        <v>45</v>
      </c>
      <c r="P16" s="21">
        <v>32</v>
      </c>
      <c r="Q16" s="21"/>
      <c r="R16" s="21">
        <v>99</v>
      </c>
      <c r="S16" s="21">
        <v>82</v>
      </c>
      <c r="T16" s="21">
        <v>17</v>
      </c>
      <c r="U16" s="21"/>
      <c r="V16" s="21">
        <v>6</v>
      </c>
      <c r="W16" s="21">
        <v>4</v>
      </c>
      <c r="X16" s="21">
        <v>2</v>
      </c>
      <c r="Y16" s="21"/>
      <c r="Z16" s="21">
        <v>0</v>
      </c>
      <c r="AA16" s="21">
        <v>0</v>
      </c>
      <c r="AB16" s="21">
        <v>0</v>
      </c>
      <c r="AC16" s="24"/>
    </row>
    <row r="17" spans="1:29" s="8" customFormat="1" ht="12" x14ac:dyDescent="0.2">
      <c r="A17" s="26">
        <v>17</v>
      </c>
      <c r="B17" s="21">
        <v>119</v>
      </c>
      <c r="C17" s="21">
        <v>91</v>
      </c>
      <c r="D17" s="21">
        <v>28</v>
      </c>
      <c r="E17" s="21"/>
      <c r="F17" s="21">
        <v>0</v>
      </c>
      <c r="G17" s="21">
        <v>0</v>
      </c>
      <c r="H17" s="21">
        <v>0</v>
      </c>
      <c r="I17" s="21"/>
      <c r="J17" s="21">
        <v>2</v>
      </c>
      <c r="K17" s="21">
        <v>0</v>
      </c>
      <c r="L17" s="21">
        <v>2</v>
      </c>
      <c r="M17" s="21"/>
      <c r="N17" s="21">
        <v>24</v>
      </c>
      <c r="O17" s="21">
        <v>21</v>
      </c>
      <c r="P17" s="21">
        <v>3</v>
      </c>
      <c r="Q17" s="21"/>
      <c r="R17" s="21">
        <v>63</v>
      </c>
      <c r="S17" s="21">
        <v>50</v>
      </c>
      <c r="T17" s="21">
        <v>13</v>
      </c>
      <c r="U17" s="21"/>
      <c r="V17" s="21">
        <v>23</v>
      </c>
      <c r="W17" s="21">
        <v>18</v>
      </c>
      <c r="X17" s="21">
        <v>5</v>
      </c>
      <c r="Y17" s="21"/>
      <c r="Z17" s="21">
        <v>7</v>
      </c>
      <c r="AA17" s="21">
        <v>2</v>
      </c>
      <c r="AB17" s="21">
        <v>5</v>
      </c>
      <c r="AC17" s="24"/>
    </row>
    <row r="18" spans="1:29" s="8" customFormat="1" ht="12" x14ac:dyDescent="0.2">
      <c r="A18" s="26">
        <v>18</v>
      </c>
      <c r="B18" s="21">
        <v>76</v>
      </c>
      <c r="C18" s="21">
        <v>58</v>
      </c>
      <c r="D18" s="21">
        <v>18</v>
      </c>
      <c r="E18" s="21"/>
      <c r="F18" s="21">
        <v>0</v>
      </c>
      <c r="G18" s="21">
        <v>0</v>
      </c>
      <c r="H18" s="21">
        <v>0</v>
      </c>
      <c r="I18" s="21"/>
      <c r="J18" s="21">
        <v>0</v>
      </c>
      <c r="K18" s="21">
        <v>0</v>
      </c>
      <c r="L18" s="21">
        <v>0</v>
      </c>
      <c r="M18" s="21"/>
      <c r="N18" s="21">
        <v>0</v>
      </c>
      <c r="O18" s="21">
        <v>0</v>
      </c>
      <c r="P18" s="21">
        <v>0</v>
      </c>
      <c r="Q18" s="21"/>
      <c r="R18" s="21">
        <v>29</v>
      </c>
      <c r="S18" s="21">
        <v>28</v>
      </c>
      <c r="T18" s="21">
        <v>1</v>
      </c>
      <c r="U18" s="21"/>
      <c r="V18" s="21">
        <v>37</v>
      </c>
      <c r="W18" s="21">
        <v>23</v>
      </c>
      <c r="X18" s="21">
        <v>14</v>
      </c>
      <c r="Y18" s="21"/>
      <c r="Z18" s="21">
        <v>10</v>
      </c>
      <c r="AA18" s="21">
        <v>7</v>
      </c>
      <c r="AB18" s="21">
        <v>3</v>
      </c>
      <c r="AC18" s="24"/>
    </row>
    <row r="19" spans="1:29" s="8" customFormat="1" ht="12" x14ac:dyDescent="0.2">
      <c r="A19" s="34">
        <v>19</v>
      </c>
      <c r="B19" s="21">
        <v>32</v>
      </c>
      <c r="C19" s="21">
        <v>16</v>
      </c>
      <c r="D19" s="21">
        <v>16</v>
      </c>
      <c r="E19" s="21"/>
      <c r="F19" s="21">
        <v>0</v>
      </c>
      <c r="G19" s="21">
        <v>0</v>
      </c>
      <c r="H19" s="21">
        <v>0</v>
      </c>
      <c r="I19" s="21"/>
      <c r="J19" s="21">
        <v>0</v>
      </c>
      <c r="K19" s="21">
        <v>0</v>
      </c>
      <c r="L19" s="21">
        <v>0</v>
      </c>
      <c r="M19" s="21"/>
      <c r="N19" s="21">
        <v>0</v>
      </c>
      <c r="O19" s="21">
        <v>0</v>
      </c>
      <c r="P19" s="21">
        <v>0</v>
      </c>
      <c r="Q19" s="21"/>
      <c r="R19" s="21">
        <v>2</v>
      </c>
      <c r="S19" s="21">
        <v>0</v>
      </c>
      <c r="T19" s="21">
        <v>2</v>
      </c>
      <c r="U19" s="21"/>
      <c r="V19" s="21">
        <v>6</v>
      </c>
      <c r="W19" s="21">
        <v>4</v>
      </c>
      <c r="X19" s="21">
        <v>2</v>
      </c>
      <c r="Y19" s="21"/>
      <c r="Z19" s="21">
        <v>24</v>
      </c>
      <c r="AA19" s="21">
        <v>12</v>
      </c>
      <c r="AB19" s="21">
        <v>12</v>
      </c>
      <c r="AC19" s="24"/>
    </row>
    <row r="20" spans="1:29" s="8" customFormat="1" ht="12" x14ac:dyDescent="0.2">
      <c r="A20" s="26">
        <v>20</v>
      </c>
      <c r="B20" s="21">
        <v>11</v>
      </c>
      <c r="C20" s="21">
        <v>9</v>
      </c>
      <c r="D20" s="21">
        <v>2</v>
      </c>
      <c r="E20" s="21"/>
      <c r="F20" s="21">
        <v>0</v>
      </c>
      <c r="G20" s="21">
        <v>0</v>
      </c>
      <c r="H20" s="21">
        <v>0</v>
      </c>
      <c r="I20" s="21"/>
      <c r="J20" s="21">
        <v>0</v>
      </c>
      <c r="K20" s="21">
        <v>0</v>
      </c>
      <c r="L20" s="21">
        <v>0</v>
      </c>
      <c r="M20" s="21"/>
      <c r="N20" s="21">
        <v>0</v>
      </c>
      <c r="O20" s="21">
        <v>0</v>
      </c>
      <c r="P20" s="21">
        <v>0</v>
      </c>
      <c r="Q20" s="21"/>
      <c r="R20" s="21">
        <v>2</v>
      </c>
      <c r="S20" s="21">
        <v>2</v>
      </c>
      <c r="T20" s="21">
        <v>0</v>
      </c>
      <c r="U20" s="21"/>
      <c r="V20" s="21">
        <v>0</v>
      </c>
      <c r="W20" s="21">
        <v>0</v>
      </c>
      <c r="X20" s="21">
        <v>0</v>
      </c>
      <c r="Y20" s="21"/>
      <c r="Z20" s="21">
        <v>9</v>
      </c>
      <c r="AA20" s="21">
        <v>7</v>
      </c>
      <c r="AB20" s="21">
        <v>2</v>
      </c>
      <c r="AC20" s="24"/>
    </row>
    <row r="21" spans="1:29" s="8" customFormat="1" ht="12" x14ac:dyDescent="0.2">
      <c r="A21" s="26">
        <v>21</v>
      </c>
      <c r="B21" s="21">
        <v>8</v>
      </c>
      <c r="C21" s="21">
        <v>4</v>
      </c>
      <c r="D21" s="21">
        <v>4</v>
      </c>
      <c r="E21" s="21"/>
      <c r="F21" s="21">
        <v>0</v>
      </c>
      <c r="G21" s="21">
        <v>0</v>
      </c>
      <c r="H21" s="21">
        <v>0</v>
      </c>
      <c r="I21" s="21"/>
      <c r="J21" s="21">
        <v>0</v>
      </c>
      <c r="K21" s="21">
        <v>0</v>
      </c>
      <c r="L21" s="21">
        <v>0</v>
      </c>
      <c r="M21" s="21"/>
      <c r="N21" s="21">
        <v>0</v>
      </c>
      <c r="O21" s="21">
        <v>0</v>
      </c>
      <c r="P21" s="21">
        <v>0</v>
      </c>
      <c r="Q21" s="21"/>
      <c r="R21" s="21">
        <v>0</v>
      </c>
      <c r="S21" s="21">
        <v>0</v>
      </c>
      <c r="T21" s="21">
        <v>0</v>
      </c>
      <c r="U21" s="21"/>
      <c r="V21" s="21">
        <v>6</v>
      </c>
      <c r="W21" s="21">
        <v>4</v>
      </c>
      <c r="X21" s="21">
        <v>2</v>
      </c>
      <c r="Y21" s="21"/>
      <c r="Z21" s="21">
        <v>2</v>
      </c>
      <c r="AA21" s="21">
        <v>0</v>
      </c>
      <c r="AB21" s="21">
        <v>2</v>
      </c>
      <c r="AC21" s="24"/>
    </row>
    <row r="22" spans="1:29" s="8" customFormat="1" ht="12" x14ac:dyDescent="0.2">
      <c r="A22" s="26">
        <v>22</v>
      </c>
      <c r="B22" s="21">
        <v>1</v>
      </c>
      <c r="C22" s="21">
        <v>0</v>
      </c>
      <c r="D22" s="21">
        <v>1</v>
      </c>
      <c r="E22" s="21"/>
      <c r="F22" s="21">
        <v>0</v>
      </c>
      <c r="G22" s="21">
        <v>0</v>
      </c>
      <c r="H22" s="21">
        <v>0</v>
      </c>
      <c r="I22" s="21"/>
      <c r="J22" s="21">
        <v>0</v>
      </c>
      <c r="K22" s="21">
        <v>0</v>
      </c>
      <c r="L22" s="21">
        <v>0</v>
      </c>
      <c r="M22" s="21"/>
      <c r="N22" s="21">
        <v>0</v>
      </c>
      <c r="O22" s="21">
        <v>0</v>
      </c>
      <c r="P22" s="21">
        <v>0</v>
      </c>
      <c r="Q22" s="21"/>
      <c r="R22" s="21">
        <v>0</v>
      </c>
      <c r="S22" s="21">
        <v>0</v>
      </c>
      <c r="T22" s="21">
        <v>0</v>
      </c>
      <c r="U22" s="21"/>
      <c r="V22" s="21">
        <v>0</v>
      </c>
      <c r="W22" s="21">
        <v>0</v>
      </c>
      <c r="X22" s="21">
        <v>0</v>
      </c>
      <c r="Y22" s="21"/>
      <c r="Z22" s="21">
        <v>1</v>
      </c>
      <c r="AA22" s="21">
        <v>0</v>
      </c>
      <c r="AB22" s="21">
        <v>1</v>
      </c>
      <c r="AC22" s="24"/>
    </row>
    <row r="23" spans="1:29" s="8" customFormat="1" ht="12" x14ac:dyDescent="0.2">
      <c r="A23" s="26">
        <v>23</v>
      </c>
      <c r="B23" s="21">
        <v>0</v>
      </c>
      <c r="C23" s="21">
        <v>0</v>
      </c>
      <c r="D23" s="21">
        <v>0</v>
      </c>
      <c r="E23" s="21"/>
      <c r="F23" s="21">
        <v>0</v>
      </c>
      <c r="G23" s="21">
        <v>0</v>
      </c>
      <c r="H23" s="21">
        <v>0</v>
      </c>
      <c r="I23" s="21"/>
      <c r="J23" s="21">
        <v>0</v>
      </c>
      <c r="K23" s="21">
        <v>0</v>
      </c>
      <c r="L23" s="21">
        <v>0</v>
      </c>
      <c r="M23" s="21"/>
      <c r="N23" s="21">
        <v>0</v>
      </c>
      <c r="O23" s="21">
        <v>0</v>
      </c>
      <c r="P23" s="21">
        <v>0</v>
      </c>
      <c r="Q23" s="21"/>
      <c r="R23" s="21">
        <v>0</v>
      </c>
      <c r="S23" s="21">
        <v>0</v>
      </c>
      <c r="T23" s="21">
        <v>0</v>
      </c>
      <c r="U23" s="21"/>
      <c r="V23" s="21">
        <v>0</v>
      </c>
      <c r="W23" s="21">
        <v>0</v>
      </c>
      <c r="X23" s="21">
        <v>0</v>
      </c>
      <c r="Y23" s="21"/>
      <c r="Z23" s="21">
        <v>0</v>
      </c>
      <c r="AA23" s="21">
        <v>0</v>
      </c>
      <c r="AB23" s="21">
        <v>0</v>
      </c>
      <c r="AC23" s="24"/>
    </row>
    <row r="24" spans="1:29" s="8" customFormat="1" ht="12" x14ac:dyDescent="0.2">
      <c r="A24" s="26">
        <v>24</v>
      </c>
      <c r="B24" s="21">
        <v>1</v>
      </c>
      <c r="C24" s="21">
        <v>1</v>
      </c>
      <c r="D24" s="21">
        <v>0</v>
      </c>
      <c r="E24" s="21"/>
      <c r="F24" s="21">
        <v>0</v>
      </c>
      <c r="G24" s="21">
        <v>0</v>
      </c>
      <c r="H24" s="21">
        <v>0</v>
      </c>
      <c r="I24" s="21"/>
      <c r="J24" s="21">
        <v>0</v>
      </c>
      <c r="K24" s="21">
        <v>0</v>
      </c>
      <c r="L24" s="21">
        <v>0</v>
      </c>
      <c r="M24" s="21"/>
      <c r="N24" s="21">
        <v>0</v>
      </c>
      <c r="O24" s="21">
        <v>0</v>
      </c>
      <c r="P24" s="21">
        <v>0</v>
      </c>
      <c r="Q24" s="21"/>
      <c r="R24" s="21">
        <v>0</v>
      </c>
      <c r="S24" s="21">
        <v>0</v>
      </c>
      <c r="T24" s="21">
        <v>0</v>
      </c>
      <c r="U24" s="21"/>
      <c r="V24" s="21">
        <v>0</v>
      </c>
      <c r="W24" s="21">
        <v>0</v>
      </c>
      <c r="X24" s="21">
        <v>0</v>
      </c>
      <c r="Y24" s="21"/>
      <c r="Z24" s="21">
        <v>1</v>
      </c>
      <c r="AA24" s="21">
        <v>1</v>
      </c>
      <c r="AB24" s="21">
        <v>0</v>
      </c>
      <c r="AC24" s="24"/>
    </row>
    <row r="25" spans="1:29" s="8" customFormat="1" ht="12" x14ac:dyDescent="0.2">
      <c r="A25" s="26" t="s">
        <v>336</v>
      </c>
      <c r="B25" s="21">
        <v>0</v>
      </c>
      <c r="C25" s="21">
        <v>0</v>
      </c>
      <c r="D25" s="21">
        <v>0</v>
      </c>
      <c r="E25" s="21"/>
      <c r="F25" s="21">
        <v>0</v>
      </c>
      <c r="G25" s="21">
        <v>0</v>
      </c>
      <c r="H25" s="21">
        <v>0</v>
      </c>
      <c r="I25" s="21"/>
      <c r="J25" s="21">
        <v>0</v>
      </c>
      <c r="K25" s="21">
        <v>0</v>
      </c>
      <c r="L25" s="21">
        <v>0</v>
      </c>
      <c r="M25" s="21"/>
      <c r="N25" s="21">
        <v>0</v>
      </c>
      <c r="O25" s="21">
        <v>0</v>
      </c>
      <c r="P25" s="21">
        <v>0</v>
      </c>
      <c r="Q25" s="21"/>
      <c r="R25" s="21">
        <v>0</v>
      </c>
      <c r="S25" s="21">
        <v>0</v>
      </c>
      <c r="T25" s="21">
        <v>0</v>
      </c>
      <c r="U25" s="21"/>
      <c r="V25" s="21">
        <v>0</v>
      </c>
      <c r="W25" s="21">
        <v>0</v>
      </c>
      <c r="X25" s="21">
        <v>0</v>
      </c>
      <c r="Y25" s="21"/>
      <c r="Z25" s="21">
        <v>0</v>
      </c>
      <c r="AA25" s="21">
        <v>0</v>
      </c>
      <c r="AB25" s="21">
        <v>0</v>
      </c>
      <c r="AC25" s="24"/>
    </row>
    <row r="26" spans="1:29" s="8" customFormat="1" ht="12" x14ac:dyDescent="0.2">
      <c r="A26" s="26" t="s">
        <v>337</v>
      </c>
      <c r="B26" s="21">
        <v>0</v>
      </c>
      <c r="C26" s="21">
        <v>0</v>
      </c>
      <c r="D26" s="21">
        <v>0</v>
      </c>
      <c r="E26" s="21"/>
      <c r="F26" s="21">
        <v>0</v>
      </c>
      <c r="G26" s="21">
        <v>0</v>
      </c>
      <c r="H26" s="21">
        <v>0</v>
      </c>
      <c r="I26" s="21"/>
      <c r="J26" s="21">
        <v>0</v>
      </c>
      <c r="K26" s="21">
        <v>0</v>
      </c>
      <c r="L26" s="21">
        <v>0</v>
      </c>
      <c r="M26" s="21"/>
      <c r="N26" s="21">
        <v>0</v>
      </c>
      <c r="O26" s="21">
        <v>0</v>
      </c>
      <c r="P26" s="21">
        <v>0</v>
      </c>
      <c r="Q26" s="21"/>
      <c r="R26" s="21">
        <v>0</v>
      </c>
      <c r="S26" s="21">
        <v>0</v>
      </c>
      <c r="T26" s="21">
        <v>0</v>
      </c>
      <c r="U26" s="21"/>
      <c r="V26" s="21">
        <v>0</v>
      </c>
      <c r="W26" s="21">
        <v>0</v>
      </c>
      <c r="X26" s="21">
        <v>0</v>
      </c>
      <c r="Y26" s="21"/>
      <c r="Z26" s="21">
        <v>0</v>
      </c>
      <c r="AA26" s="21">
        <v>0</v>
      </c>
      <c r="AB26" s="21">
        <v>0</v>
      </c>
      <c r="AC26" s="24"/>
    </row>
    <row r="27" spans="1:29" s="8" customFormat="1" ht="12" x14ac:dyDescent="0.2">
      <c r="A27" s="26" t="s">
        <v>338</v>
      </c>
      <c r="B27" s="21">
        <v>0</v>
      </c>
      <c r="C27" s="21">
        <v>0</v>
      </c>
      <c r="D27" s="21">
        <v>0</v>
      </c>
      <c r="E27" s="21"/>
      <c r="F27" s="21">
        <v>0</v>
      </c>
      <c r="G27" s="21">
        <v>0</v>
      </c>
      <c r="H27" s="21">
        <v>0</v>
      </c>
      <c r="I27" s="21"/>
      <c r="J27" s="21">
        <v>0</v>
      </c>
      <c r="K27" s="21">
        <v>0</v>
      </c>
      <c r="L27" s="21">
        <v>0</v>
      </c>
      <c r="M27" s="21"/>
      <c r="N27" s="21">
        <v>0</v>
      </c>
      <c r="O27" s="21">
        <v>0</v>
      </c>
      <c r="P27" s="21">
        <v>0</v>
      </c>
      <c r="Q27" s="21"/>
      <c r="R27" s="21">
        <v>0</v>
      </c>
      <c r="S27" s="21">
        <v>0</v>
      </c>
      <c r="T27" s="21">
        <v>0</v>
      </c>
      <c r="U27" s="21"/>
      <c r="V27" s="21">
        <v>0</v>
      </c>
      <c r="W27" s="21">
        <v>0</v>
      </c>
      <c r="X27" s="21">
        <v>0</v>
      </c>
      <c r="Y27" s="21"/>
      <c r="Z27" s="21">
        <v>0</v>
      </c>
      <c r="AA27" s="21">
        <v>0</v>
      </c>
      <c r="AB27" s="21">
        <v>0</v>
      </c>
      <c r="AC27" s="24"/>
    </row>
    <row r="28" spans="1:29" s="8" customFormat="1" ht="12" x14ac:dyDescent="0.2">
      <c r="A28" s="26" t="s">
        <v>339</v>
      </c>
      <c r="B28" s="21">
        <v>0</v>
      </c>
      <c r="C28" s="21">
        <v>0</v>
      </c>
      <c r="D28" s="21">
        <v>0</v>
      </c>
      <c r="E28" s="21"/>
      <c r="F28" s="21">
        <v>0</v>
      </c>
      <c r="G28" s="21">
        <v>0</v>
      </c>
      <c r="H28" s="21">
        <v>0</v>
      </c>
      <c r="I28" s="21"/>
      <c r="J28" s="21">
        <v>0</v>
      </c>
      <c r="K28" s="21">
        <v>0</v>
      </c>
      <c r="L28" s="21">
        <v>0</v>
      </c>
      <c r="M28" s="21"/>
      <c r="N28" s="21">
        <v>0</v>
      </c>
      <c r="O28" s="21">
        <v>0</v>
      </c>
      <c r="P28" s="21">
        <v>0</v>
      </c>
      <c r="Q28" s="21"/>
      <c r="R28" s="21">
        <v>0</v>
      </c>
      <c r="S28" s="21">
        <v>0</v>
      </c>
      <c r="T28" s="21">
        <v>0</v>
      </c>
      <c r="U28" s="21"/>
      <c r="V28" s="21">
        <v>0</v>
      </c>
      <c r="W28" s="21">
        <v>0</v>
      </c>
      <c r="X28" s="21">
        <v>0</v>
      </c>
      <c r="Y28" s="21"/>
      <c r="Z28" s="21">
        <v>0</v>
      </c>
      <c r="AA28" s="21">
        <v>0</v>
      </c>
      <c r="AB28" s="21">
        <v>0</v>
      </c>
      <c r="AC28" s="24"/>
    </row>
    <row r="29" spans="1:29" s="8" customFormat="1" ht="12" x14ac:dyDescent="0.2">
      <c r="A29" s="26" t="s">
        <v>340</v>
      </c>
      <c r="B29" s="21">
        <v>0</v>
      </c>
      <c r="C29" s="21">
        <v>0</v>
      </c>
      <c r="D29" s="21">
        <v>0</v>
      </c>
      <c r="E29" s="21"/>
      <c r="F29" s="21">
        <v>0</v>
      </c>
      <c r="G29" s="21">
        <v>0</v>
      </c>
      <c r="H29" s="21">
        <v>0</v>
      </c>
      <c r="I29" s="21"/>
      <c r="J29" s="21">
        <v>0</v>
      </c>
      <c r="K29" s="21">
        <v>0</v>
      </c>
      <c r="L29" s="21">
        <v>0</v>
      </c>
      <c r="M29" s="21"/>
      <c r="N29" s="21">
        <v>0</v>
      </c>
      <c r="O29" s="21">
        <v>0</v>
      </c>
      <c r="P29" s="21">
        <v>0</v>
      </c>
      <c r="Q29" s="21"/>
      <c r="R29" s="21">
        <v>0</v>
      </c>
      <c r="S29" s="21">
        <v>0</v>
      </c>
      <c r="T29" s="21">
        <v>0</v>
      </c>
      <c r="U29" s="21"/>
      <c r="V29" s="21">
        <v>0</v>
      </c>
      <c r="W29" s="21">
        <v>0</v>
      </c>
      <c r="X29" s="21">
        <v>0</v>
      </c>
      <c r="Y29" s="21"/>
      <c r="Z29" s="21">
        <v>0</v>
      </c>
      <c r="AA29" s="21">
        <v>0</v>
      </c>
      <c r="AB29" s="21">
        <v>0</v>
      </c>
      <c r="AC29" s="24"/>
    </row>
    <row r="30" spans="1:29" s="8" customFormat="1" ht="12.75" thickBot="1" x14ac:dyDescent="0.25">
      <c r="A30" s="27" t="s">
        <v>38</v>
      </c>
      <c r="B30" s="202">
        <v>0</v>
      </c>
      <c r="C30" s="202">
        <v>0</v>
      </c>
      <c r="D30" s="202">
        <v>0</v>
      </c>
      <c r="E30" s="202"/>
      <c r="F30" s="202">
        <v>0</v>
      </c>
      <c r="G30" s="202">
        <v>0</v>
      </c>
      <c r="H30" s="202">
        <v>0</v>
      </c>
      <c r="I30" s="202"/>
      <c r="J30" s="202">
        <v>0</v>
      </c>
      <c r="K30" s="202">
        <v>0</v>
      </c>
      <c r="L30" s="202">
        <v>0</v>
      </c>
      <c r="M30" s="202"/>
      <c r="N30" s="202">
        <v>0</v>
      </c>
      <c r="O30" s="202">
        <v>0</v>
      </c>
      <c r="P30" s="202">
        <v>0</v>
      </c>
      <c r="Q30" s="202"/>
      <c r="R30" s="202">
        <v>0</v>
      </c>
      <c r="S30" s="202">
        <v>0</v>
      </c>
      <c r="T30" s="202">
        <v>0</v>
      </c>
      <c r="U30" s="202"/>
      <c r="V30" s="202">
        <v>0</v>
      </c>
      <c r="W30" s="202">
        <v>0</v>
      </c>
      <c r="X30" s="202">
        <v>0</v>
      </c>
      <c r="Y30" s="202"/>
      <c r="Z30" s="202">
        <v>0</v>
      </c>
      <c r="AA30" s="202">
        <v>0</v>
      </c>
      <c r="AB30" s="202">
        <v>0</v>
      </c>
      <c r="AC30" s="24"/>
    </row>
    <row r="31" spans="1:29" s="8" customFormat="1" ht="12" customHeight="1" x14ac:dyDescent="0.2">
      <c r="A31" s="244" t="s">
        <v>329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"/>
    </row>
    <row r="32" spans="1:29" s="8" customFormat="1" ht="12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4"/>
    </row>
    <row r="33" spans="1:29" s="8" customFormat="1" ht="12" x14ac:dyDescent="0.2">
      <c r="A33" s="249" t="s">
        <v>260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"/>
    </row>
    <row r="34" spans="1:29" s="8" customFormat="1" ht="12" x14ac:dyDescent="0.2">
      <c r="A34" s="26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4"/>
    </row>
    <row r="35" spans="1:29" s="8" customFormat="1" ht="12" x14ac:dyDescent="0.2">
      <c r="A35" s="26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4"/>
    </row>
    <row r="36" spans="1:29" s="8" customFormat="1" ht="12" x14ac:dyDescent="0.2">
      <c r="A36" s="2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4"/>
    </row>
    <row r="37" spans="1:29" s="8" customFormat="1" ht="12" x14ac:dyDescent="0.2">
      <c r="A37" s="26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4"/>
    </row>
    <row r="38" spans="1:29" s="8" customFormat="1" ht="12" x14ac:dyDescent="0.2">
      <c r="A38" s="26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4"/>
    </row>
    <row r="39" spans="1:29" s="8" customFormat="1" ht="12" x14ac:dyDescent="0.2">
      <c r="A39" s="26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4"/>
    </row>
    <row r="40" spans="1:29" s="8" customFormat="1" ht="12" x14ac:dyDescent="0.2">
      <c r="A40" s="2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4"/>
    </row>
    <row r="41" spans="1:29" s="8" customFormat="1" ht="12" x14ac:dyDescent="0.2">
      <c r="A41" s="26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4"/>
    </row>
    <row r="42" spans="1:29" s="8" customFormat="1" ht="12" x14ac:dyDescent="0.2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4"/>
    </row>
    <row r="43" spans="1:29" s="8" customFormat="1" ht="12" x14ac:dyDescent="0.2">
      <c r="A43" s="26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4"/>
    </row>
    <row r="44" spans="1:29" s="8" customFormat="1" ht="12" x14ac:dyDescent="0.2">
      <c r="A44" s="26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4"/>
    </row>
    <row r="45" spans="1:29" s="8" customFormat="1" ht="12" x14ac:dyDescent="0.2">
      <c r="A45" s="26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4"/>
    </row>
    <row r="46" spans="1:29" s="8" customFormat="1" ht="12" x14ac:dyDescent="0.2">
      <c r="A46" s="26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4"/>
    </row>
    <row r="47" spans="1:29" s="8" customFormat="1" ht="12" x14ac:dyDescent="0.2">
      <c r="A47" s="26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4"/>
    </row>
    <row r="48" spans="1:29" s="8" customFormat="1" ht="12" x14ac:dyDescent="0.2">
      <c r="A48" s="26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4"/>
    </row>
    <row r="49" spans="1:29" s="8" customFormat="1" ht="12" x14ac:dyDescent="0.2">
      <c r="A49" s="26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4"/>
    </row>
    <row r="50" spans="1:29" s="8" customFormat="1" ht="12" x14ac:dyDescent="0.2">
      <c r="A50" s="26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4"/>
    </row>
    <row r="51" spans="1:29" s="8" customFormat="1" ht="12" x14ac:dyDescent="0.2">
      <c r="A51" s="26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4"/>
    </row>
    <row r="52" spans="1:29" s="8" customFormat="1" ht="12" x14ac:dyDescent="0.2">
      <c r="A52" s="26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4"/>
    </row>
    <row r="53" spans="1:29" s="8" customFormat="1" ht="12" x14ac:dyDescent="0.2">
      <c r="A53" s="26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4"/>
    </row>
    <row r="54" spans="1:29" s="8" customFormat="1" ht="12" x14ac:dyDescent="0.2">
      <c r="A54" s="26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4"/>
    </row>
    <row r="55" spans="1:29" s="8" customFormat="1" ht="12" x14ac:dyDescent="0.2">
      <c r="A55" s="26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4"/>
    </row>
    <row r="56" spans="1:29" s="8" customFormat="1" ht="12" x14ac:dyDescent="0.2">
      <c r="A56" s="239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4"/>
    </row>
    <row r="57" spans="1:29" s="8" customFormat="1" ht="12" x14ac:dyDescent="0.2">
      <c r="A57" s="2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24"/>
    </row>
    <row r="58" spans="1:29" s="8" customFormat="1" ht="12" x14ac:dyDescent="0.2">
      <c r="A58" s="25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4"/>
    </row>
    <row r="59" spans="1:29" s="8" customFormat="1" ht="12" x14ac:dyDescent="0.2">
      <c r="A59" s="26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4"/>
    </row>
    <row r="60" spans="1:29" s="8" customFormat="1" ht="12" x14ac:dyDescent="0.2">
      <c r="A60" s="26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4"/>
    </row>
    <row r="61" spans="1:29" s="8" customFormat="1" ht="12" x14ac:dyDescent="0.2">
      <c r="A61" s="26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4"/>
    </row>
    <row r="62" spans="1:29" s="8" customFormat="1" ht="12" x14ac:dyDescent="0.2">
      <c r="A62" s="26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4"/>
    </row>
    <row r="63" spans="1:29" s="8" customFormat="1" ht="12" x14ac:dyDescent="0.2">
      <c r="A63" s="26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161"/>
      <c r="T63" s="22"/>
      <c r="U63" s="22"/>
      <c r="V63" s="22"/>
      <c r="W63" s="22"/>
      <c r="X63" s="22"/>
      <c r="Y63" s="22"/>
      <c r="Z63" s="22"/>
      <c r="AA63" s="22"/>
      <c r="AB63" s="22"/>
      <c r="AC63" s="24"/>
    </row>
    <row r="64" spans="1:29" s="8" customFormat="1" ht="12" x14ac:dyDescent="0.2">
      <c r="A64" s="26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4"/>
    </row>
    <row r="65" spans="1:29" s="8" customFormat="1" ht="12" x14ac:dyDescent="0.2">
      <c r="A65" s="26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161"/>
      <c r="AB65" s="22"/>
      <c r="AC65" s="24"/>
    </row>
    <row r="66" spans="1:29" s="8" customFormat="1" ht="12" x14ac:dyDescent="0.2">
      <c r="A66" s="26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4"/>
    </row>
    <row r="67" spans="1:29" s="8" customFormat="1" ht="12" x14ac:dyDescent="0.2">
      <c r="A67" s="34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4"/>
    </row>
    <row r="68" spans="1:29" s="8" customFormat="1" ht="12" x14ac:dyDescent="0.2">
      <c r="A68" s="26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4"/>
    </row>
    <row r="69" spans="1:29" s="8" customFormat="1" ht="12" x14ac:dyDescent="0.2">
      <c r="A69" s="26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4"/>
    </row>
    <row r="70" spans="1:29" s="8" customFormat="1" ht="12" x14ac:dyDescent="0.2">
      <c r="A70" s="26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4"/>
    </row>
    <row r="71" spans="1:29" s="8" customFormat="1" ht="12" x14ac:dyDescent="0.2">
      <c r="A71" s="26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4"/>
    </row>
    <row r="72" spans="1:29" s="8" customFormat="1" ht="12" x14ac:dyDescent="0.2">
      <c r="A72" s="26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4"/>
    </row>
    <row r="73" spans="1:29" s="8" customFormat="1" ht="12" x14ac:dyDescent="0.2">
      <c r="A73" s="26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4"/>
    </row>
    <row r="74" spans="1:29" s="8" customFormat="1" ht="12" x14ac:dyDescent="0.2">
      <c r="A74" s="26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4"/>
    </row>
    <row r="75" spans="1:29" s="8" customFormat="1" ht="12" x14ac:dyDescent="0.2">
      <c r="A75" s="26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4"/>
    </row>
    <row r="76" spans="1:29" s="8" customFormat="1" ht="12" x14ac:dyDescent="0.2">
      <c r="A76" s="26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4"/>
    </row>
    <row r="77" spans="1:29" s="8" customFormat="1" ht="12" x14ac:dyDescent="0.2">
      <c r="A77" s="26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4"/>
    </row>
    <row r="78" spans="1:29" s="8" customFormat="1" ht="12.75" thickBot="1" x14ac:dyDescent="0.25">
      <c r="A78" s="27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24"/>
    </row>
    <row r="79" spans="1:29" ht="15" customHeight="1" x14ac:dyDescent="0.25">
      <c r="A79" s="244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1"/>
    </row>
    <row r="80" spans="1:29" ht="15" customHeight="1" x14ac:dyDescent="0.25">
      <c r="A80" s="252"/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1"/>
    </row>
    <row r="81" spans="1:29" x14ac:dyDescent="0.25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</row>
    <row r="82" spans="1:29" s="8" customFormat="1" ht="12" x14ac:dyDescent="0.2">
      <c r="A82" s="26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4"/>
    </row>
  </sheetData>
  <mergeCells count="18">
    <mergeCell ref="A1:AB1"/>
    <mergeCell ref="A2:AB2"/>
    <mergeCell ref="A3:AB3"/>
    <mergeCell ref="A4:AB4"/>
    <mergeCell ref="A5:AB5"/>
    <mergeCell ref="V6:X6"/>
    <mergeCell ref="Z6:AB6"/>
    <mergeCell ref="A56:AB56"/>
    <mergeCell ref="A79:AB80"/>
    <mergeCell ref="A81:AB81"/>
    <mergeCell ref="A31:AB32"/>
    <mergeCell ref="A33:AB33"/>
    <mergeCell ref="A6:A7"/>
    <mergeCell ref="B6:D6"/>
    <mergeCell ref="F6:H6"/>
    <mergeCell ref="J6:L6"/>
    <mergeCell ref="N6:P6"/>
    <mergeCell ref="R6:T6"/>
  </mergeCells>
  <conditionalFormatting sqref="B9:AB30 B34:AB54">
    <cfRule type="cellIs" dxfId="3" priority="2" operator="equal">
      <formula>0</formula>
    </cfRule>
  </conditionalFormatting>
  <conditionalFormatting sqref="B59:AB78">
    <cfRule type="cellIs" dxfId="2" priority="1" operator="equal">
      <formula>0</formula>
    </cfRule>
  </conditionalFormatting>
  <hyperlinks>
    <hyperlink ref="AC1" location="'CONTENIDO-INDICE'!D5" display="Indice"/>
  </hyperlink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8"/>
  <sheetViews>
    <sheetView showGridLines="0" zoomScaleNormal="100" workbookViewId="0">
      <selection activeCell="AF9" sqref="AF9"/>
    </sheetView>
  </sheetViews>
  <sheetFormatPr baseColWidth="10" defaultRowHeight="12.75" x14ac:dyDescent="0.25"/>
  <cols>
    <col min="1" max="1" width="16.140625" style="1" customWidth="1"/>
    <col min="2" max="2" width="6.5703125" style="1" bestFit="1" customWidth="1"/>
    <col min="3" max="3" width="6.7109375" style="1" bestFit="1" customWidth="1"/>
    <col min="4" max="4" width="5.140625" style="1" bestFit="1" customWidth="1"/>
    <col min="5" max="5" width="1.7109375" style="1" customWidth="1"/>
    <col min="6" max="6" width="5.5703125" style="1" bestFit="1" customWidth="1"/>
    <col min="7" max="7" width="6.7109375" style="1" bestFit="1" customWidth="1"/>
    <col min="8" max="8" width="5.5703125" style="1" bestFit="1" customWidth="1"/>
    <col min="9" max="9" width="1.7109375" style="1" customWidth="1"/>
    <col min="10" max="10" width="5.140625" style="1" bestFit="1" customWidth="1"/>
    <col min="11" max="11" width="6.7109375" style="1" bestFit="1" customWidth="1"/>
    <col min="12" max="12" width="5.140625" style="1" bestFit="1" customWidth="1"/>
    <col min="13" max="13" width="1.7109375" style="1" customWidth="1"/>
    <col min="14" max="14" width="5.140625" style="1" bestFit="1" customWidth="1"/>
    <col min="15" max="15" width="6.7109375" style="1" bestFit="1" customWidth="1"/>
    <col min="16" max="16" width="5.140625" style="1" bestFit="1" customWidth="1"/>
    <col min="17" max="17" width="1.7109375" style="1" customWidth="1"/>
    <col min="18" max="18" width="5.140625" style="1" bestFit="1" customWidth="1"/>
    <col min="19" max="19" width="6.7109375" style="1" bestFit="1" customWidth="1"/>
    <col min="20" max="20" width="5.1406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1.7109375" style="1" customWidth="1"/>
    <col min="26" max="26" width="4.5703125" style="1" bestFit="1" customWidth="1"/>
    <col min="27" max="27" width="6.7109375" style="1" bestFit="1" customWidth="1"/>
    <col min="28" max="28" width="5.140625" style="1" bestFit="1" customWidth="1"/>
    <col min="29" max="32" width="11.42578125" style="1"/>
    <col min="33" max="33" width="7.7109375" style="1" hidden="1" customWidth="1"/>
    <col min="34" max="34" width="9" style="1" hidden="1" customWidth="1"/>
    <col min="35" max="35" width="9.42578125" style="1" hidden="1" customWidth="1"/>
    <col min="36" max="36" width="1" style="1" hidden="1" customWidth="1"/>
    <col min="37" max="37" width="8.28515625" style="1" hidden="1" customWidth="1"/>
    <col min="38" max="38" width="8.42578125" style="1" hidden="1" customWidth="1"/>
    <col min="39" max="39" width="8.85546875" style="1" hidden="1" customWidth="1"/>
    <col min="40" max="40" width="1" style="1" hidden="1" customWidth="1"/>
    <col min="41" max="41" width="8.28515625" style="1" hidden="1" customWidth="1"/>
    <col min="42" max="42" width="8.42578125" style="1" hidden="1" customWidth="1"/>
    <col min="43" max="43" width="8.85546875" style="1" hidden="1" customWidth="1"/>
    <col min="44" max="44" width="1" style="1" hidden="1" customWidth="1"/>
    <col min="45" max="45" width="8.28515625" style="1" hidden="1" customWidth="1"/>
    <col min="46" max="46" width="8.42578125" style="1" hidden="1" customWidth="1"/>
    <col min="47" max="47" width="8.85546875" style="1" hidden="1" customWidth="1"/>
    <col min="48" max="48" width="1" style="1" hidden="1" customWidth="1"/>
    <col min="49" max="49" width="8.28515625" style="1" hidden="1" customWidth="1"/>
    <col min="50" max="50" width="8.42578125" style="1" hidden="1" customWidth="1"/>
    <col min="51" max="51" width="8.85546875" style="1" hidden="1" customWidth="1"/>
    <col min="52" max="52" width="1" style="1" hidden="1" customWidth="1"/>
    <col min="53" max="53" width="8.28515625" style="1" hidden="1" customWidth="1"/>
    <col min="54" max="54" width="8.42578125" style="1" hidden="1" customWidth="1"/>
    <col min="55" max="55" width="8.85546875" style="1" hidden="1" customWidth="1"/>
    <col min="56" max="56" width="1" style="1" hidden="1" customWidth="1"/>
    <col min="57" max="57" width="8.28515625" style="1" hidden="1" customWidth="1"/>
    <col min="58" max="58" width="8.42578125" style="1" hidden="1" customWidth="1"/>
    <col min="59" max="59" width="8.85546875" style="1" hidden="1" customWidth="1"/>
    <col min="60" max="60" width="11.42578125" style="1" customWidth="1"/>
    <col min="61" max="61" width="8.7109375" style="1" bestFit="1" customWidth="1"/>
    <col min="62" max="62" width="8.85546875" style="1" bestFit="1" customWidth="1"/>
    <col min="63" max="63" width="9.28515625" style="1" bestFit="1" customWidth="1"/>
    <col min="64" max="64" width="11.42578125" style="1"/>
    <col min="65" max="65" width="9.5703125" style="1" bestFit="1" customWidth="1"/>
    <col min="66" max="66" width="9.7109375" style="1" bestFit="1" customWidth="1"/>
    <col min="67" max="67" width="10.140625" style="1" bestFit="1" customWidth="1"/>
    <col min="68" max="68" width="11.42578125" style="1"/>
    <col min="69" max="69" width="9.5703125" style="1" bestFit="1" customWidth="1"/>
    <col min="70" max="70" width="9.7109375" style="1" bestFit="1" customWidth="1"/>
    <col min="71" max="71" width="10.140625" style="1" bestFit="1" customWidth="1"/>
    <col min="72" max="72" width="11.42578125" style="1"/>
    <col min="73" max="73" width="9.5703125" style="1" bestFit="1" customWidth="1"/>
    <col min="74" max="74" width="9.7109375" style="1" bestFit="1" customWidth="1"/>
    <col min="75" max="75" width="10.140625" style="1" bestFit="1" customWidth="1"/>
    <col min="76" max="76" width="11.42578125" style="1"/>
    <col min="77" max="77" width="9.5703125" style="1" bestFit="1" customWidth="1"/>
    <col min="78" max="78" width="9.7109375" style="1" bestFit="1" customWidth="1"/>
    <col min="79" max="79" width="10.140625" style="1" bestFit="1" customWidth="1"/>
    <col min="80" max="80" width="11.42578125" style="1"/>
    <col min="81" max="81" width="9.5703125" style="1" bestFit="1" customWidth="1"/>
    <col min="82" max="82" width="9.7109375" style="1" bestFit="1" customWidth="1"/>
    <col min="83" max="83" width="10.140625" style="1" bestFit="1" customWidth="1"/>
    <col min="84" max="84" width="11.42578125" style="1"/>
    <col min="85" max="85" width="9.5703125" style="1" bestFit="1" customWidth="1"/>
    <col min="86" max="86" width="9.7109375" style="1" bestFit="1" customWidth="1"/>
    <col min="87" max="87" width="10.140625" style="1" bestFit="1" customWidth="1"/>
    <col min="88" max="149" width="11.42578125" style="1"/>
    <col min="150" max="150" width="16.140625" style="1" customWidth="1"/>
    <col min="151" max="151" width="6" style="1" customWidth="1"/>
    <col min="152" max="152" width="6" style="1" bestFit="1" customWidth="1"/>
    <col min="153" max="153" width="5.7109375" style="1" bestFit="1" customWidth="1"/>
    <col min="154" max="154" width="1.7109375" style="1" customWidth="1"/>
    <col min="155" max="155" width="6" style="1" bestFit="1" customWidth="1"/>
    <col min="156" max="157" width="5" style="1" customWidth="1"/>
    <col min="158" max="158" width="1.7109375" style="1" customWidth="1"/>
    <col min="159" max="161" width="5" style="1" customWidth="1"/>
    <col min="162" max="162" width="1.7109375" style="1" customWidth="1"/>
    <col min="163" max="165" width="5.140625" style="1" bestFit="1" customWidth="1"/>
    <col min="166" max="166" width="1.7109375" style="1" customWidth="1"/>
    <col min="167" max="169" width="5.140625" style="1" bestFit="1" customWidth="1"/>
    <col min="170" max="170" width="1.7109375" style="1" customWidth="1"/>
    <col min="171" max="173" width="5.140625" style="1" bestFit="1" customWidth="1"/>
    <col min="174" max="174" width="1.7109375" style="1" customWidth="1"/>
    <col min="175" max="175" width="4.85546875" style="1" bestFit="1" customWidth="1"/>
    <col min="176" max="177" width="4.42578125" style="1" customWidth="1"/>
    <col min="178" max="178" width="8.85546875" style="1" customWidth="1"/>
    <col min="179" max="179" width="12" style="1" customWidth="1"/>
    <col min="180" max="182" width="6" style="1" customWidth="1"/>
    <col min="183" max="183" width="1.7109375" style="1" customWidth="1"/>
    <col min="184" max="184" width="6.140625" style="1" customWidth="1"/>
    <col min="185" max="186" width="5.140625" style="1" customWidth="1"/>
    <col min="187" max="187" width="1.7109375" style="1" customWidth="1"/>
    <col min="188" max="190" width="5" style="1" customWidth="1"/>
    <col min="191" max="191" width="1.7109375" style="1" customWidth="1"/>
    <col min="192" max="194" width="5" style="1" customWidth="1"/>
    <col min="195" max="195" width="1.7109375" style="1" customWidth="1"/>
    <col min="196" max="198" width="5" style="1" customWidth="1"/>
    <col min="199" max="199" width="1.7109375" style="1" customWidth="1"/>
    <col min="200" max="202" width="5.140625" style="1" customWidth="1"/>
    <col min="203" max="203" width="1.7109375" style="1" customWidth="1"/>
    <col min="204" max="205" width="5" style="1" customWidth="1"/>
    <col min="206" max="206" width="5.28515625" style="1" customWidth="1"/>
    <col min="207" max="16384" width="11.42578125" style="1"/>
  </cols>
  <sheetData>
    <row r="1" spans="1:59" s="112" customFormat="1" ht="16.5" thickBot="1" x14ac:dyDescent="0.3">
      <c r="A1" s="240" t="s">
        <v>292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110" t="s">
        <v>158</v>
      </c>
    </row>
    <row r="2" spans="1:59" s="112" customFormat="1" ht="15.75" x14ac:dyDescent="0.25">
      <c r="A2" s="240" t="s">
        <v>310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</row>
    <row r="3" spans="1:59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59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59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59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</row>
    <row r="7" spans="1:59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</row>
    <row r="8" spans="1:59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G8" s="37" t="s">
        <v>31</v>
      </c>
      <c r="AH8" s="37" t="s">
        <v>120</v>
      </c>
      <c r="AI8" s="37" t="s">
        <v>121</v>
      </c>
      <c r="AJ8" s="37"/>
      <c r="AK8" s="37" t="s">
        <v>102</v>
      </c>
      <c r="AL8" s="37" t="s">
        <v>103</v>
      </c>
      <c r="AM8" s="37" t="s">
        <v>104</v>
      </c>
      <c r="AN8" s="37"/>
      <c r="AO8" s="37" t="s">
        <v>105</v>
      </c>
      <c r="AP8" s="37" t="s">
        <v>106</v>
      </c>
      <c r="AQ8" s="37" t="s">
        <v>107</v>
      </c>
      <c r="AR8" s="37"/>
      <c r="AS8" s="37" t="s">
        <v>108</v>
      </c>
      <c r="AT8" s="37" t="s">
        <v>109</v>
      </c>
      <c r="AU8" s="37" t="s">
        <v>110</v>
      </c>
      <c r="AV8" s="37"/>
      <c r="AW8" s="37" t="s">
        <v>111</v>
      </c>
      <c r="AX8" s="37" t="s">
        <v>112</v>
      </c>
      <c r="AY8" s="37" t="s">
        <v>113</v>
      </c>
      <c r="AZ8" s="37"/>
      <c r="BA8" s="37" t="s">
        <v>114</v>
      </c>
      <c r="BB8" s="37" t="s">
        <v>115</v>
      </c>
      <c r="BC8" s="37" t="s">
        <v>116</v>
      </c>
      <c r="BD8" s="37"/>
      <c r="BE8" s="37" t="s">
        <v>117</v>
      </c>
      <c r="BF8" s="37" t="s">
        <v>118</v>
      </c>
      <c r="BG8" s="37" t="s">
        <v>119</v>
      </c>
    </row>
    <row r="9" spans="1:59" s="6" customFormat="1" x14ac:dyDescent="0.25">
      <c r="A9" s="46" t="s">
        <v>9</v>
      </c>
      <c r="B9" s="59">
        <v>1121</v>
      </c>
      <c r="C9" s="59">
        <v>739</v>
      </c>
      <c r="D9" s="59">
        <v>382</v>
      </c>
      <c r="E9" s="59"/>
      <c r="F9" s="59">
        <v>348</v>
      </c>
      <c r="G9" s="59">
        <v>210</v>
      </c>
      <c r="H9" s="59">
        <v>138</v>
      </c>
      <c r="I9" s="59"/>
      <c r="J9" s="59">
        <v>209</v>
      </c>
      <c r="K9" s="59">
        <v>139</v>
      </c>
      <c r="L9" s="59">
        <v>70</v>
      </c>
      <c r="M9" s="59"/>
      <c r="N9" s="59">
        <v>219</v>
      </c>
      <c r="O9" s="59">
        <v>144</v>
      </c>
      <c r="P9" s="59">
        <v>75</v>
      </c>
      <c r="Q9" s="59"/>
      <c r="R9" s="59">
        <v>213</v>
      </c>
      <c r="S9" s="59">
        <v>164</v>
      </c>
      <c r="T9" s="59">
        <v>49</v>
      </c>
      <c r="U9" s="59"/>
      <c r="V9" s="59">
        <v>78</v>
      </c>
      <c r="W9" s="59">
        <v>53</v>
      </c>
      <c r="X9" s="59">
        <v>25</v>
      </c>
      <c r="Y9" s="59"/>
      <c r="Z9" s="47">
        <v>54</v>
      </c>
      <c r="AA9" s="47">
        <v>29</v>
      </c>
      <c r="AB9" s="47">
        <v>25</v>
      </c>
      <c r="AG9" s="60">
        <v>104817</v>
      </c>
      <c r="AH9" s="60">
        <v>52630</v>
      </c>
      <c r="AI9" s="60">
        <v>52187</v>
      </c>
      <c r="AJ9" s="60"/>
      <c r="AK9" s="60">
        <v>18299</v>
      </c>
      <c r="AL9" s="60">
        <v>9401</v>
      </c>
      <c r="AM9" s="60">
        <v>8898</v>
      </c>
      <c r="AN9" s="60"/>
      <c r="AO9" s="60">
        <v>18335</v>
      </c>
      <c r="AP9" s="60">
        <v>9452</v>
      </c>
      <c r="AQ9" s="60">
        <v>8883</v>
      </c>
      <c r="AR9" s="60"/>
      <c r="AS9" s="60">
        <v>16792</v>
      </c>
      <c r="AT9" s="60">
        <v>8557</v>
      </c>
      <c r="AU9" s="60">
        <v>8235</v>
      </c>
      <c r="AV9" s="60"/>
      <c r="AW9" s="60">
        <v>19549</v>
      </c>
      <c r="AX9" s="60">
        <v>9677</v>
      </c>
      <c r="AY9" s="60">
        <v>9872</v>
      </c>
      <c r="AZ9" s="60"/>
      <c r="BA9" s="60">
        <v>17066</v>
      </c>
      <c r="BB9" s="60">
        <v>8447</v>
      </c>
      <c r="BC9" s="60">
        <v>8619</v>
      </c>
      <c r="BD9" s="60"/>
      <c r="BE9" s="60">
        <v>14776</v>
      </c>
      <c r="BF9" s="60">
        <v>7096</v>
      </c>
      <c r="BG9" s="60">
        <v>7680</v>
      </c>
    </row>
    <row r="10" spans="1:59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41"/>
      <c r="AA10" s="41"/>
      <c r="AB10" s="4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</row>
    <row r="11" spans="1:59" x14ac:dyDescent="0.25">
      <c r="A11" s="1" t="s">
        <v>39</v>
      </c>
      <c r="B11" s="50">
        <v>25</v>
      </c>
      <c r="C11" s="50">
        <v>15</v>
      </c>
      <c r="D11" s="50">
        <v>10</v>
      </c>
      <c r="E11" s="50"/>
      <c r="F11" s="50">
        <v>7</v>
      </c>
      <c r="G11" s="50">
        <v>4</v>
      </c>
      <c r="H11" s="61">
        <v>3</v>
      </c>
      <c r="I11" s="50"/>
      <c r="J11" s="50">
        <v>1</v>
      </c>
      <c r="K11" s="50">
        <v>1</v>
      </c>
      <c r="L11" s="61">
        <v>0</v>
      </c>
      <c r="M11" s="50"/>
      <c r="N11" s="50">
        <v>9</v>
      </c>
      <c r="O11" s="50">
        <v>4</v>
      </c>
      <c r="P11" s="61">
        <v>5</v>
      </c>
      <c r="Q11" s="50"/>
      <c r="R11" s="50">
        <v>6</v>
      </c>
      <c r="S11" s="50">
        <v>4</v>
      </c>
      <c r="T11" s="61">
        <v>2</v>
      </c>
      <c r="U11" s="50"/>
      <c r="V11" s="50">
        <v>0</v>
      </c>
      <c r="W11" s="50">
        <v>0</v>
      </c>
      <c r="X11" s="61">
        <v>0</v>
      </c>
      <c r="Y11" s="61"/>
      <c r="Z11" s="41">
        <v>2</v>
      </c>
      <c r="AA11" s="41">
        <v>2</v>
      </c>
      <c r="AB11" s="41">
        <v>0</v>
      </c>
      <c r="AG11" s="37">
        <v>5367</v>
      </c>
      <c r="AH11" s="37">
        <v>2694</v>
      </c>
      <c r="AI11" s="37">
        <v>2673</v>
      </c>
      <c r="AJ11" s="37"/>
      <c r="AK11" s="37">
        <v>754</v>
      </c>
      <c r="AL11" s="37">
        <v>387</v>
      </c>
      <c r="AM11" s="37">
        <v>367</v>
      </c>
      <c r="AN11" s="37"/>
      <c r="AO11" s="37">
        <v>788</v>
      </c>
      <c r="AP11" s="37">
        <v>401</v>
      </c>
      <c r="AQ11" s="37">
        <v>387</v>
      </c>
      <c r="AR11" s="37"/>
      <c r="AS11" s="37">
        <v>825</v>
      </c>
      <c r="AT11" s="37">
        <v>424</v>
      </c>
      <c r="AU11" s="37">
        <v>401</v>
      </c>
      <c r="AV11" s="37"/>
      <c r="AW11" s="37">
        <v>1051</v>
      </c>
      <c r="AX11" s="37">
        <v>524</v>
      </c>
      <c r="AY11" s="37">
        <v>527</v>
      </c>
      <c r="AZ11" s="37"/>
      <c r="BA11" s="37">
        <v>1033</v>
      </c>
      <c r="BB11" s="37">
        <v>526</v>
      </c>
      <c r="BC11" s="37">
        <v>507</v>
      </c>
      <c r="BD11" s="37"/>
      <c r="BE11" s="37">
        <v>916</v>
      </c>
      <c r="BF11" s="37">
        <v>432</v>
      </c>
      <c r="BG11" s="37">
        <v>484</v>
      </c>
    </row>
    <row r="12" spans="1:59" x14ac:dyDescent="0.25">
      <c r="A12" s="1" t="s">
        <v>40</v>
      </c>
      <c r="B12" s="50">
        <v>119</v>
      </c>
      <c r="C12" s="50">
        <v>71</v>
      </c>
      <c r="D12" s="50">
        <v>48</v>
      </c>
      <c r="E12" s="50"/>
      <c r="F12" s="50">
        <v>48</v>
      </c>
      <c r="G12" s="50">
        <v>23</v>
      </c>
      <c r="H12" s="61">
        <v>25</v>
      </c>
      <c r="I12" s="50"/>
      <c r="J12" s="50">
        <v>25</v>
      </c>
      <c r="K12" s="50">
        <v>13</v>
      </c>
      <c r="L12" s="61">
        <v>12</v>
      </c>
      <c r="M12" s="50"/>
      <c r="N12" s="50">
        <v>16</v>
      </c>
      <c r="O12" s="50">
        <v>13</v>
      </c>
      <c r="P12" s="61">
        <v>3</v>
      </c>
      <c r="Q12" s="50"/>
      <c r="R12" s="50">
        <v>22</v>
      </c>
      <c r="S12" s="50">
        <v>17</v>
      </c>
      <c r="T12" s="61">
        <v>5</v>
      </c>
      <c r="U12" s="50"/>
      <c r="V12" s="50">
        <v>7</v>
      </c>
      <c r="W12" s="50">
        <v>5</v>
      </c>
      <c r="X12" s="61">
        <v>2</v>
      </c>
      <c r="Y12" s="61"/>
      <c r="Z12" s="41">
        <v>1</v>
      </c>
      <c r="AA12" s="41">
        <v>0</v>
      </c>
      <c r="AB12" s="41">
        <v>1</v>
      </c>
      <c r="AG12" s="37">
        <v>3080</v>
      </c>
      <c r="AH12" s="37">
        <v>1449</v>
      </c>
      <c r="AI12" s="37">
        <v>1631</v>
      </c>
      <c r="AJ12" s="37"/>
      <c r="AK12" s="37">
        <v>388</v>
      </c>
      <c r="AL12" s="37">
        <v>194</v>
      </c>
      <c r="AM12" s="37">
        <v>194</v>
      </c>
      <c r="AN12" s="37"/>
      <c r="AO12" s="37">
        <v>362</v>
      </c>
      <c r="AP12" s="37">
        <v>169</v>
      </c>
      <c r="AQ12" s="37">
        <v>193</v>
      </c>
      <c r="AR12" s="37"/>
      <c r="AS12" s="37">
        <v>317</v>
      </c>
      <c r="AT12" s="37">
        <v>167</v>
      </c>
      <c r="AU12" s="37">
        <v>150</v>
      </c>
      <c r="AV12" s="37"/>
      <c r="AW12" s="37">
        <v>718</v>
      </c>
      <c r="AX12" s="37">
        <v>337</v>
      </c>
      <c r="AY12" s="37">
        <v>381</v>
      </c>
      <c r="AZ12" s="37"/>
      <c r="BA12" s="37">
        <v>668</v>
      </c>
      <c r="BB12" s="37">
        <v>304</v>
      </c>
      <c r="BC12" s="37">
        <v>364</v>
      </c>
      <c r="BD12" s="37"/>
      <c r="BE12" s="37">
        <v>627</v>
      </c>
      <c r="BF12" s="37">
        <v>278</v>
      </c>
      <c r="BG12" s="37">
        <v>349</v>
      </c>
    </row>
    <row r="13" spans="1:59" x14ac:dyDescent="0.25">
      <c r="A13" s="1" t="s">
        <v>41</v>
      </c>
      <c r="B13" s="50">
        <v>3</v>
      </c>
      <c r="C13" s="50">
        <v>2</v>
      </c>
      <c r="D13" s="50">
        <v>1</v>
      </c>
      <c r="E13" s="50"/>
      <c r="F13" s="50">
        <v>1</v>
      </c>
      <c r="G13" s="50">
        <v>0</v>
      </c>
      <c r="H13" s="61">
        <v>1</v>
      </c>
      <c r="I13" s="50"/>
      <c r="J13" s="50">
        <v>0</v>
      </c>
      <c r="K13" s="50">
        <v>0</v>
      </c>
      <c r="L13" s="61">
        <v>0</v>
      </c>
      <c r="M13" s="50"/>
      <c r="N13" s="50">
        <v>0</v>
      </c>
      <c r="O13" s="50">
        <v>0</v>
      </c>
      <c r="P13" s="61">
        <v>0</v>
      </c>
      <c r="Q13" s="50"/>
      <c r="R13" s="50">
        <v>2</v>
      </c>
      <c r="S13" s="50">
        <v>2</v>
      </c>
      <c r="T13" s="61">
        <v>0</v>
      </c>
      <c r="U13" s="50"/>
      <c r="V13" s="50">
        <v>0</v>
      </c>
      <c r="W13" s="50">
        <v>0</v>
      </c>
      <c r="X13" s="61">
        <v>0</v>
      </c>
      <c r="Y13" s="61"/>
      <c r="Z13" s="41">
        <v>0</v>
      </c>
      <c r="AA13" s="41">
        <v>0</v>
      </c>
      <c r="AB13" s="41">
        <v>0</v>
      </c>
      <c r="AG13" s="37">
        <v>2069</v>
      </c>
      <c r="AH13" s="37">
        <v>835</v>
      </c>
      <c r="AI13" s="37">
        <v>1234</v>
      </c>
      <c r="AJ13" s="37"/>
      <c r="AK13" s="37">
        <v>76</v>
      </c>
      <c r="AL13" s="37">
        <v>42</v>
      </c>
      <c r="AM13" s="37">
        <v>34</v>
      </c>
      <c r="AN13" s="37"/>
      <c r="AO13" s="37">
        <v>51</v>
      </c>
      <c r="AP13" s="37">
        <v>26</v>
      </c>
      <c r="AQ13" s="37">
        <v>25</v>
      </c>
      <c r="AR13" s="37"/>
      <c r="AS13" s="37">
        <v>79</v>
      </c>
      <c r="AT13" s="37">
        <v>35</v>
      </c>
      <c r="AU13" s="37">
        <v>44</v>
      </c>
      <c r="AV13" s="37"/>
      <c r="AW13" s="37">
        <v>710</v>
      </c>
      <c r="AX13" s="37">
        <v>274</v>
      </c>
      <c r="AY13" s="37">
        <v>436</v>
      </c>
      <c r="AZ13" s="37"/>
      <c r="BA13" s="37">
        <v>597</v>
      </c>
      <c r="BB13" s="37">
        <v>231</v>
      </c>
      <c r="BC13" s="37">
        <v>366</v>
      </c>
      <c r="BD13" s="37"/>
      <c r="BE13" s="37">
        <v>556</v>
      </c>
      <c r="BF13" s="37">
        <v>227</v>
      </c>
      <c r="BG13" s="37">
        <v>329</v>
      </c>
    </row>
    <row r="14" spans="1:59" x14ac:dyDescent="0.25">
      <c r="A14" s="1" t="s">
        <v>42</v>
      </c>
      <c r="B14" s="50">
        <v>50</v>
      </c>
      <c r="C14" s="50">
        <v>30</v>
      </c>
      <c r="D14" s="50">
        <v>20</v>
      </c>
      <c r="E14" s="50"/>
      <c r="F14" s="50">
        <v>13</v>
      </c>
      <c r="G14" s="50">
        <v>7</v>
      </c>
      <c r="H14" s="61">
        <v>6</v>
      </c>
      <c r="I14" s="50"/>
      <c r="J14" s="50">
        <v>9</v>
      </c>
      <c r="K14" s="50">
        <v>4</v>
      </c>
      <c r="L14" s="61">
        <v>5</v>
      </c>
      <c r="M14" s="50"/>
      <c r="N14" s="50">
        <v>11</v>
      </c>
      <c r="O14" s="50">
        <v>8</v>
      </c>
      <c r="P14" s="61">
        <v>3</v>
      </c>
      <c r="Q14" s="50"/>
      <c r="R14" s="50">
        <v>7</v>
      </c>
      <c r="S14" s="50">
        <v>5</v>
      </c>
      <c r="T14" s="61">
        <v>2</v>
      </c>
      <c r="U14" s="50"/>
      <c r="V14" s="50">
        <v>4</v>
      </c>
      <c r="W14" s="50">
        <v>3</v>
      </c>
      <c r="X14" s="61">
        <v>1</v>
      </c>
      <c r="Y14" s="61"/>
      <c r="Z14" s="41">
        <v>6</v>
      </c>
      <c r="AA14" s="41">
        <v>3</v>
      </c>
      <c r="AB14" s="41">
        <v>3</v>
      </c>
      <c r="AG14" s="37">
        <v>10500</v>
      </c>
      <c r="AH14" s="37">
        <v>5134</v>
      </c>
      <c r="AI14" s="37">
        <v>5366</v>
      </c>
      <c r="AJ14" s="37"/>
      <c r="AK14" s="37">
        <v>1493</v>
      </c>
      <c r="AL14" s="37">
        <v>759</v>
      </c>
      <c r="AM14" s="37">
        <v>734</v>
      </c>
      <c r="AN14" s="37"/>
      <c r="AO14" s="37">
        <v>1598</v>
      </c>
      <c r="AP14" s="37">
        <v>803</v>
      </c>
      <c r="AQ14" s="37">
        <v>2465</v>
      </c>
      <c r="AR14" s="37"/>
      <c r="AS14" s="37">
        <v>1543</v>
      </c>
      <c r="AT14" s="37">
        <v>797</v>
      </c>
      <c r="AU14" s="37">
        <v>746</v>
      </c>
      <c r="AV14" s="37"/>
      <c r="AW14" s="37">
        <v>2012</v>
      </c>
      <c r="AX14" s="37">
        <v>959</v>
      </c>
      <c r="AY14" s="37">
        <v>1053</v>
      </c>
      <c r="AZ14" s="37"/>
      <c r="BA14" s="37">
        <v>2145</v>
      </c>
      <c r="BB14" s="37">
        <v>1034</v>
      </c>
      <c r="BC14" s="37">
        <v>1111</v>
      </c>
      <c r="BD14" s="37"/>
      <c r="BE14" s="37">
        <v>1709</v>
      </c>
      <c r="BF14" s="37">
        <v>782</v>
      </c>
      <c r="BG14" s="37">
        <v>927</v>
      </c>
    </row>
    <row r="15" spans="1:59" x14ac:dyDescent="0.25">
      <c r="A15" s="1" t="s">
        <v>43</v>
      </c>
      <c r="B15" s="50">
        <v>8</v>
      </c>
      <c r="C15" s="50">
        <v>6</v>
      </c>
      <c r="D15" s="50">
        <v>2</v>
      </c>
      <c r="E15" s="50"/>
      <c r="F15" s="50">
        <v>4</v>
      </c>
      <c r="G15" s="50">
        <v>3</v>
      </c>
      <c r="H15" s="61">
        <v>1</v>
      </c>
      <c r="I15" s="50"/>
      <c r="J15" s="50">
        <v>3</v>
      </c>
      <c r="K15" s="50">
        <v>3</v>
      </c>
      <c r="L15" s="61">
        <v>0</v>
      </c>
      <c r="M15" s="50"/>
      <c r="N15" s="50">
        <v>1</v>
      </c>
      <c r="O15" s="50">
        <v>0</v>
      </c>
      <c r="P15" s="61">
        <v>1</v>
      </c>
      <c r="Q15" s="50"/>
      <c r="R15" s="50">
        <v>0</v>
      </c>
      <c r="S15" s="50">
        <v>0</v>
      </c>
      <c r="T15" s="61">
        <v>0</v>
      </c>
      <c r="U15" s="50"/>
      <c r="V15" s="50">
        <v>0</v>
      </c>
      <c r="W15" s="50">
        <v>0</v>
      </c>
      <c r="X15" s="61">
        <v>0</v>
      </c>
      <c r="Y15" s="61"/>
      <c r="Z15" s="41">
        <v>0</v>
      </c>
      <c r="AA15" s="41">
        <v>0</v>
      </c>
      <c r="AB15" s="41">
        <v>0</v>
      </c>
      <c r="AG15" s="37">
        <v>2485</v>
      </c>
      <c r="AH15" s="37">
        <v>1321</v>
      </c>
      <c r="AI15" s="37">
        <v>1164</v>
      </c>
      <c r="AJ15" s="37"/>
      <c r="AK15" s="37">
        <v>452</v>
      </c>
      <c r="AL15" s="37">
        <v>235</v>
      </c>
      <c r="AM15" s="37">
        <v>217</v>
      </c>
      <c r="AN15" s="37"/>
      <c r="AO15" s="37">
        <v>410</v>
      </c>
      <c r="AP15" s="37">
        <v>218</v>
      </c>
      <c r="AQ15" s="37">
        <v>192</v>
      </c>
      <c r="AR15" s="37"/>
      <c r="AS15" s="37">
        <v>372</v>
      </c>
      <c r="AT15" s="37">
        <v>199</v>
      </c>
      <c r="AU15" s="37">
        <v>173</v>
      </c>
      <c r="AV15" s="37"/>
      <c r="AW15" s="37">
        <v>466</v>
      </c>
      <c r="AX15" s="37">
        <v>245</v>
      </c>
      <c r="AY15" s="37">
        <v>221</v>
      </c>
      <c r="AZ15" s="37"/>
      <c r="BA15" s="37">
        <v>411</v>
      </c>
      <c r="BB15" s="37">
        <v>223</v>
      </c>
      <c r="BC15" s="37">
        <v>188</v>
      </c>
      <c r="BD15" s="37"/>
      <c r="BE15" s="37">
        <v>374</v>
      </c>
      <c r="BF15" s="37">
        <v>201</v>
      </c>
      <c r="BG15" s="37">
        <v>173</v>
      </c>
    </row>
    <row r="16" spans="1:59" x14ac:dyDescent="0.25">
      <c r="A16" s="1" t="s">
        <v>44</v>
      </c>
      <c r="B16" s="50">
        <v>25</v>
      </c>
      <c r="C16" s="50">
        <v>16</v>
      </c>
      <c r="D16" s="50">
        <v>9</v>
      </c>
      <c r="E16" s="50"/>
      <c r="F16" s="50">
        <v>11</v>
      </c>
      <c r="G16" s="50">
        <v>6</v>
      </c>
      <c r="H16" s="61">
        <v>5</v>
      </c>
      <c r="I16" s="50"/>
      <c r="J16" s="50">
        <v>5</v>
      </c>
      <c r="K16" s="50">
        <v>4</v>
      </c>
      <c r="L16" s="61">
        <v>1</v>
      </c>
      <c r="M16" s="50"/>
      <c r="N16" s="50">
        <v>5</v>
      </c>
      <c r="O16" s="50">
        <v>2</v>
      </c>
      <c r="P16" s="61">
        <v>3</v>
      </c>
      <c r="Q16" s="50"/>
      <c r="R16" s="50">
        <v>3</v>
      </c>
      <c r="S16" s="50">
        <v>3</v>
      </c>
      <c r="T16" s="61">
        <v>0</v>
      </c>
      <c r="U16" s="50"/>
      <c r="V16" s="50">
        <v>1</v>
      </c>
      <c r="W16" s="50">
        <v>1</v>
      </c>
      <c r="X16" s="61">
        <v>0</v>
      </c>
      <c r="Y16" s="61"/>
      <c r="Z16" s="41">
        <v>0</v>
      </c>
      <c r="AA16" s="41">
        <v>0</v>
      </c>
      <c r="AB16" s="41">
        <v>0</v>
      </c>
      <c r="AG16" s="37">
        <v>3686</v>
      </c>
      <c r="AH16" s="37">
        <v>1852</v>
      </c>
      <c r="AI16" s="37">
        <v>1834</v>
      </c>
      <c r="AJ16" s="37"/>
      <c r="AK16" s="37">
        <v>715</v>
      </c>
      <c r="AL16" s="37">
        <v>353</v>
      </c>
      <c r="AM16" s="37">
        <v>362</v>
      </c>
      <c r="AN16" s="37"/>
      <c r="AO16" s="37">
        <v>739</v>
      </c>
      <c r="AP16" s="37">
        <v>367</v>
      </c>
      <c r="AQ16" s="37">
        <v>372</v>
      </c>
      <c r="AR16" s="37"/>
      <c r="AS16" s="37">
        <v>610</v>
      </c>
      <c r="AT16" s="37">
        <v>310</v>
      </c>
      <c r="AU16" s="37">
        <v>300</v>
      </c>
      <c r="AV16" s="37"/>
      <c r="AW16" s="37">
        <v>641</v>
      </c>
      <c r="AX16" s="37">
        <v>330</v>
      </c>
      <c r="AY16" s="37">
        <v>311</v>
      </c>
      <c r="AZ16" s="37"/>
      <c r="BA16" s="37">
        <v>559</v>
      </c>
      <c r="BB16" s="37">
        <v>259</v>
      </c>
      <c r="BC16" s="37">
        <v>300</v>
      </c>
      <c r="BD16" s="37"/>
      <c r="BE16" s="37">
        <v>422</v>
      </c>
      <c r="BF16" s="37">
        <v>233</v>
      </c>
      <c r="BG16" s="37">
        <v>189</v>
      </c>
    </row>
    <row r="17" spans="1:59" x14ac:dyDescent="0.25">
      <c r="A17" s="1" t="s">
        <v>45</v>
      </c>
      <c r="B17" s="50">
        <v>3</v>
      </c>
      <c r="C17" s="50">
        <v>2</v>
      </c>
      <c r="D17" s="50">
        <v>1</v>
      </c>
      <c r="E17" s="50"/>
      <c r="F17" s="50">
        <v>0</v>
      </c>
      <c r="G17" s="50">
        <v>0</v>
      </c>
      <c r="H17" s="61">
        <v>0</v>
      </c>
      <c r="I17" s="50"/>
      <c r="J17" s="50">
        <v>0</v>
      </c>
      <c r="K17" s="50">
        <v>0</v>
      </c>
      <c r="L17" s="61">
        <v>0</v>
      </c>
      <c r="M17" s="50"/>
      <c r="N17" s="50">
        <v>1</v>
      </c>
      <c r="O17" s="50">
        <v>1</v>
      </c>
      <c r="P17" s="61">
        <v>0</v>
      </c>
      <c r="Q17" s="50"/>
      <c r="R17" s="50">
        <v>0</v>
      </c>
      <c r="S17" s="50">
        <v>0</v>
      </c>
      <c r="T17" s="61">
        <v>0</v>
      </c>
      <c r="U17" s="50"/>
      <c r="V17" s="50">
        <v>0</v>
      </c>
      <c r="W17" s="50">
        <v>0</v>
      </c>
      <c r="X17" s="61">
        <v>0</v>
      </c>
      <c r="Y17" s="61"/>
      <c r="Z17" s="41">
        <v>2</v>
      </c>
      <c r="AA17" s="41">
        <v>1</v>
      </c>
      <c r="AB17" s="41">
        <v>1</v>
      </c>
      <c r="AG17" s="37">
        <v>1199</v>
      </c>
      <c r="AH17" s="37">
        <v>608</v>
      </c>
      <c r="AI17" s="37">
        <v>591</v>
      </c>
      <c r="AJ17" s="37"/>
      <c r="AK17" s="37">
        <v>224</v>
      </c>
      <c r="AL17" s="37">
        <v>121</v>
      </c>
      <c r="AM17" s="37">
        <v>103</v>
      </c>
      <c r="AN17" s="37"/>
      <c r="AO17" s="37">
        <v>216</v>
      </c>
      <c r="AP17" s="37">
        <v>120</v>
      </c>
      <c r="AQ17" s="37">
        <v>96</v>
      </c>
      <c r="AR17" s="37"/>
      <c r="AS17" s="37">
        <v>224</v>
      </c>
      <c r="AT17" s="37">
        <v>118</v>
      </c>
      <c r="AU17" s="37">
        <v>106</v>
      </c>
      <c r="AV17" s="37"/>
      <c r="AW17" s="37">
        <v>185</v>
      </c>
      <c r="AX17" s="37">
        <v>84</v>
      </c>
      <c r="AY17" s="37">
        <v>101</v>
      </c>
      <c r="AZ17" s="37"/>
      <c r="BA17" s="37">
        <v>192</v>
      </c>
      <c r="BB17" s="37">
        <v>93</v>
      </c>
      <c r="BC17" s="37">
        <v>99</v>
      </c>
      <c r="BD17" s="37"/>
      <c r="BE17" s="37">
        <v>158</v>
      </c>
      <c r="BF17" s="37">
        <v>72</v>
      </c>
      <c r="BG17" s="37">
        <v>86</v>
      </c>
    </row>
    <row r="18" spans="1:59" x14ac:dyDescent="0.25">
      <c r="A18" s="1" t="s">
        <v>46</v>
      </c>
      <c r="B18" s="50">
        <v>58</v>
      </c>
      <c r="C18" s="50">
        <v>38</v>
      </c>
      <c r="D18" s="50">
        <v>20</v>
      </c>
      <c r="E18" s="50"/>
      <c r="F18" s="50">
        <v>28</v>
      </c>
      <c r="G18" s="50">
        <v>17</v>
      </c>
      <c r="H18" s="61">
        <v>11</v>
      </c>
      <c r="I18" s="50"/>
      <c r="J18" s="50">
        <v>14</v>
      </c>
      <c r="K18" s="50">
        <v>8</v>
      </c>
      <c r="L18" s="61">
        <v>6</v>
      </c>
      <c r="M18" s="50"/>
      <c r="N18" s="50">
        <v>8</v>
      </c>
      <c r="O18" s="50">
        <v>6</v>
      </c>
      <c r="P18" s="61">
        <v>2</v>
      </c>
      <c r="Q18" s="50"/>
      <c r="R18" s="50">
        <v>6</v>
      </c>
      <c r="S18" s="50">
        <v>5</v>
      </c>
      <c r="T18" s="61">
        <v>1</v>
      </c>
      <c r="U18" s="50"/>
      <c r="V18" s="50">
        <v>1</v>
      </c>
      <c r="W18" s="50">
        <v>1</v>
      </c>
      <c r="X18" s="61">
        <v>0</v>
      </c>
      <c r="Y18" s="61"/>
      <c r="Z18" s="41">
        <v>1</v>
      </c>
      <c r="AA18" s="41">
        <v>1</v>
      </c>
      <c r="AB18" s="41">
        <v>0</v>
      </c>
      <c r="AG18" s="37">
        <v>8763</v>
      </c>
      <c r="AH18" s="37">
        <v>4417</v>
      </c>
      <c r="AI18" s="37">
        <v>4346</v>
      </c>
      <c r="AJ18" s="37"/>
      <c r="AK18" s="37">
        <v>1393</v>
      </c>
      <c r="AL18" s="37">
        <v>727</v>
      </c>
      <c r="AM18" s="37">
        <v>666</v>
      </c>
      <c r="AN18" s="37"/>
      <c r="AO18" s="37">
        <v>1457</v>
      </c>
      <c r="AP18" s="37">
        <v>736</v>
      </c>
      <c r="AQ18" s="37">
        <v>721</v>
      </c>
      <c r="AR18" s="37"/>
      <c r="AS18" s="37">
        <v>1445</v>
      </c>
      <c r="AT18" s="37">
        <v>728</v>
      </c>
      <c r="AU18" s="37">
        <v>717</v>
      </c>
      <c r="AV18" s="37"/>
      <c r="AW18" s="37">
        <v>1609</v>
      </c>
      <c r="AX18" s="37">
        <v>807</v>
      </c>
      <c r="AY18" s="37">
        <v>802</v>
      </c>
      <c r="AZ18" s="37"/>
      <c r="BA18" s="37">
        <v>1441</v>
      </c>
      <c r="BB18" s="37">
        <v>731</v>
      </c>
      <c r="BC18" s="37">
        <v>710</v>
      </c>
      <c r="BD18" s="37"/>
      <c r="BE18" s="37">
        <v>1418</v>
      </c>
      <c r="BF18" s="37">
        <v>688</v>
      </c>
      <c r="BG18" s="37">
        <v>730</v>
      </c>
    </row>
    <row r="19" spans="1:59" x14ac:dyDescent="0.25">
      <c r="A19" s="1" t="s">
        <v>47</v>
      </c>
      <c r="B19" s="50">
        <v>16</v>
      </c>
      <c r="C19" s="50">
        <v>11</v>
      </c>
      <c r="D19" s="50">
        <v>5</v>
      </c>
      <c r="E19" s="50"/>
      <c r="F19" s="50">
        <v>3</v>
      </c>
      <c r="G19" s="50">
        <v>1</v>
      </c>
      <c r="H19" s="61">
        <v>2</v>
      </c>
      <c r="I19" s="50"/>
      <c r="J19" s="50">
        <v>6</v>
      </c>
      <c r="K19" s="50">
        <v>6</v>
      </c>
      <c r="L19" s="61">
        <v>0</v>
      </c>
      <c r="M19" s="50"/>
      <c r="N19" s="50">
        <v>6</v>
      </c>
      <c r="O19" s="50">
        <v>3</v>
      </c>
      <c r="P19" s="61">
        <v>3</v>
      </c>
      <c r="Q19" s="50"/>
      <c r="R19" s="50">
        <v>1</v>
      </c>
      <c r="S19" s="50">
        <v>1</v>
      </c>
      <c r="T19" s="61">
        <v>0</v>
      </c>
      <c r="U19" s="50"/>
      <c r="V19" s="50">
        <v>0</v>
      </c>
      <c r="W19" s="50">
        <v>0</v>
      </c>
      <c r="X19" s="61">
        <v>0</v>
      </c>
      <c r="Y19" s="61"/>
      <c r="Z19" s="41">
        <v>0</v>
      </c>
      <c r="AA19" s="41">
        <v>0</v>
      </c>
      <c r="AB19" s="41">
        <v>0</v>
      </c>
      <c r="AG19" s="37">
        <v>3922</v>
      </c>
      <c r="AH19" s="37">
        <v>2028</v>
      </c>
      <c r="AI19" s="37">
        <v>1894</v>
      </c>
      <c r="AJ19" s="37"/>
      <c r="AK19" s="37">
        <v>769</v>
      </c>
      <c r="AL19" s="37">
        <v>392</v>
      </c>
      <c r="AM19" s="37">
        <v>377</v>
      </c>
      <c r="AN19" s="37"/>
      <c r="AO19" s="37">
        <v>789</v>
      </c>
      <c r="AP19" s="37">
        <v>414</v>
      </c>
      <c r="AQ19" s="37">
        <v>375</v>
      </c>
      <c r="AR19" s="37"/>
      <c r="AS19" s="37">
        <v>682</v>
      </c>
      <c r="AT19" s="37">
        <v>357</v>
      </c>
      <c r="AU19" s="37">
        <v>325</v>
      </c>
      <c r="AV19" s="37"/>
      <c r="AW19" s="37">
        <v>636</v>
      </c>
      <c r="AX19" s="37">
        <v>336</v>
      </c>
      <c r="AY19" s="37">
        <v>300</v>
      </c>
      <c r="AZ19" s="37"/>
      <c r="BA19" s="37">
        <v>585</v>
      </c>
      <c r="BB19" s="37">
        <v>299</v>
      </c>
      <c r="BC19" s="37">
        <v>286</v>
      </c>
      <c r="BD19" s="37"/>
      <c r="BE19" s="37">
        <v>461</v>
      </c>
      <c r="BF19" s="37">
        <v>230</v>
      </c>
      <c r="BG19" s="37">
        <v>231</v>
      </c>
    </row>
    <row r="20" spans="1:59" x14ac:dyDescent="0.25">
      <c r="A20" s="1" t="s">
        <v>48</v>
      </c>
      <c r="B20" s="50">
        <v>88</v>
      </c>
      <c r="C20" s="50">
        <v>46</v>
      </c>
      <c r="D20" s="50">
        <v>42</v>
      </c>
      <c r="E20" s="50"/>
      <c r="F20" s="50">
        <v>24</v>
      </c>
      <c r="G20" s="50">
        <v>11</v>
      </c>
      <c r="H20" s="61">
        <v>13</v>
      </c>
      <c r="I20" s="50"/>
      <c r="J20" s="50">
        <v>27</v>
      </c>
      <c r="K20" s="50">
        <v>16</v>
      </c>
      <c r="L20" s="61">
        <v>11</v>
      </c>
      <c r="M20" s="50"/>
      <c r="N20" s="50">
        <v>12</v>
      </c>
      <c r="O20" s="50">
        <v>6</v>
      </c>
      <c r="P20" s="61">
        <v>6</v>
      </c>
      <c r="Q20" s="50"/>
      <c r="R20" s="50">
        <v>13</v>
      </c>
      <c r="S20" s="50">
        <v>8</v>
      </c>
      <c r="T20" s="61">
        <v>5</v>
      </c>
      <c r="U20" s="50"/>
      <c r="V20" s="50">
        <v>10</v>
      </c>
      <c r="W20" s="50">
        <v>4</v>
      </c>
      <c r="X20" s="61">
        <v>6</v>
      </c>
      <c r="Y20" s="61"/>
      <c r="Z20" s="41">
        <v>2</v>
      </c>
      <c r="AA20" s="41">
        <v>1</v>
      </c>
      <c r="AB20" s="41">
        <v>1</v>
      </c>
      <c r="AG20" s="37">
        <v>8480</v>
      </c>
      <c r="AH20" s="37">
        <v>4214</v>
      </c>
      <c r="AI20" s="37">
        <v>4266</v>
      </c>
      <c r="AJ20" s="37"/>
      <c r="AK20" s="37">
        <v>1683</v>
      </c>
      <c r="AL20" s="37">
        <v>853</v>
      </c>
      <c r="AM20" s="37">
        <v>830</v>
      </c>
      <c r="AN20" s="37"/>
      <c r="AO20" s="37">
        <v>1687</v>
      </c>
      <c r="AP20" s="37">
        <v>863</v>
      </c>
      <c r="AQ20" s="37">
        <v>824</v>
      </c>
      <c r="AR20" s="37"/>
      <c r="AS20" s="37">
        <v>1570</v>
      </c>
      <c r="AT20" s="37">
        <v>772</v>
      </c>
      <c r="AU20" s="37">
        <v>798</v>
      </c>
      <c r="AV20" s="37"/>
      <c r="AW20" s="37">
        <v>1453</v>
      </c>
      <c r="AX20" s="37">
        <v>707</v>
      </c>
      <c r="AY20" s="37">
        <v>746</v>
      </c>
      <c r="AZ20" s="37"/>
      <c r="BA20" s="37">
        <v>1143</v>
      </c>
      <c r="BB20" s="37">
        <v>577</v>
      </c>
      <c r="BC20" s="37">
        <v>566</v>
      </c>
      <c r="BD20" s="37"/>
      <c r="BE20" s="37">
        <v>944</v>
      </c>
      <c r="BF20" s="37">
        <v>442</v>
      </c>
      <c r="BG20" s="37">
        <v>502</v>
      </c>
    </row>
    <row r="21" spans="1:59" x14ac:dyDescent="0.25">
      <c r="A21" s="1" t="s">
        <v>49</v>
      </c>
      <c r="B21" s="50">
        <v>5</v>
      </c>
      <c r="C21" s="50">
        <v>3</v>
      </c>
      <c r="D21" s="50">
        <v>2</v>
      </c>
      <c r="E21" s="50"/>
      <c r="F21" s="50">
        <v>1</v>
      </c>
      <c r="G21" s="50">
        <v>1</v>
      </c>
      <c r="H21" s="61">
        <v>0</v>
      </c>
      <c r="I21" s="50"/>
      <c r="J21" s="50">
        <v>2</v>
      </c>
      <c r="K21" s="50">
        <v>2</v>
      </c>
      <c r="L21" s="61">
        <v>0</v>
      </c>
      <c r="M21" s="50"/>
      <c r="N21" s="50">
        <v>0</v>
      </c>
      <c r="O21" s="50">
        <v>0</v>
      </c>
      <c r="P21" s="61">
        <v>0</v>
      </c>
      <c r="Q21" s="50"/>
      <c r="R21" s="50">
        <v>0</v>
      </c>
      <c r="S21" s="50">
        <v>0</v>
      </c>
      <c r="T21" s="61">
        <v>0</v>
      </c>
      <c r="U21" s="50"/>
      <c r="V21" s="50">
        <v>0</v>
      </c>
      <c r="W21" s="50">
        <v>0</v>
      </c>
      <c r="X21" s="61">
        <v>0</v>
      </c>
      <c r="Y21" s="61"/>
      <c r="Z21" s="41">
        <v>2</v>
      </c>
      <c r="AA21" s="41">
        <v>0</v>
      </c>
      <c r="AB21" s="41">
        <v>2</v>
      </c>
      <c r="AG21" s="37">
        <v>1822</v>
      </c>
      <c r="AH21" s="37">
        <v>909</v>
      </c>
      <c r="AI21" s="37">
        <v>913</v>
      </c>
      <c r="AJ21" s="37"/>
      <c r="AK21" s="37">
        <v>415</v>
      </c>
      <c r="AL21" s="37">
        <v>213</v>
      </c>
      <c r="AM21" s="37">
        <v>202</v>
      </c>
      <c r="AN21" s="37"/>
      <c r="AO21" s="37">
        <v>381</v>
      </c>
      <c r="AP21" s="37">
        <v>204</v>
      </c>
      <c r="AQ21" s="37">
        <v>177</v>
      </c>
      <c r="AR21" s="37"/>
      <c r="AS21" s="37">
        <v>356</v>
      </c>
      <c r="AT21" s="37">
        <v>173</v>
      </c>
      <c r="AU21" s="37">
        <v>183</v>
      </c>
      <c r="AV21" s="37"/>
      <c r="AW21" s="37">
        <v>294</v>
      </c>
      <c r="AX21" s="37">
        <v>146</v>
      </c>
      <c r="AY21" s="37">
        <v>148</v>
      </c>
      <c r="AZ21" s="37"/>
      <c r="BA21" s="37">
        <v>205</v>
      </c>
      <c r="BB21" s="37">
        <v>93</v>
      </c>
      <c r="BC21" s="37">
        <v>112</v>
      </c>
      <c r="BD21" s="37"/>
      <c r="BE21" s="37">
        <v>171</v>
      </c>
      <c r="BF21" s="37">
        <v>80</v>
      </c>
      <c r="BG21" s="37">
        <v>91</v>
      </c>
    </row>
    <row r="22" spans="1:59" x14ac:dyDescent="0.25">
      <c r="A22" s="48" t="s">
        <v>50</v>
      </c>
      <c r="B22" s="50">
        <v>143</v>
      </c>
      <c r="C22" s="50">
        <v>102</v>
      </c>
      <c r="D22" s="50">
        <v>41</v>
      </c>
      <c r="E22" s="50"/>
      <c r="F22" s="50">
        <v>25</v>
      </c>
      <c r="G22" s="50">
        <v>19</v>
      </c>
      <c r="H22" s="61">
        <v>6</v>
      </c>
      <c r="I22" s="50"/>
      <c r="J22" s="50">
        <v>21</v>
      </c>
      <c r="K22" s="50">
        <v>17</v>
      </c>
      <c r="L22" s="61">
        <v>4</v>
      </c>
      <c r="M22" s="50"/>
      <c r="N22" s="50">
        <v>22</v>
      </c>
      <c r="O22" s="50">
        <v>10</v>
      </c>
      <c r="P22" s="61">
        <v>12</v>
      </c>
      <c r="Q22" s="50"/>
      <c r="R22" s="50">
        <v>52</v>
      </c>
      <c r="S22" s="50">
        <v>41</v>
      </c>
      <c r="T22" s="61">
        <v>11</v>
      </c>
      <c r="U22" s="50"/>
      <c r="V22" s="50">
        <v>16</v>
      </c>
      <c r="W22" s="50">
        <v>12</v>
      </c>
      <c r="X22" s="61">
        <v>4</v>
      </c>
      <c r="Y22" s="61"/>
      <c r="Z22" s="41">
        <v>7</v>
      </c>
      <c r="AA22" s="41">
        <v>3</v>
      </c>
      <c r="AB22" s="41">
        <v>4</v>
      </c>
      <c r="AG22" s="37">
        <v>7433</v>
      </c>
      <c r="AH22" s="37">
        <v>3933</v>
      </c>
      <c r="AI22" s="37">
        <v>3500</v>
      </c>
      <c r="AJ22" s="37"/>
      <c r="AK22" s="37">
        <v>1078</v>
      </c>
      <c r="AL22" s="37">
        <v>570</v>
      </c>
      <c r="AM22" s="37">
        <v>508</v>
      </c>
      <c r="AN22" s="37"/>
      <c r="AO22" s="37">
        <v>1106</v>
      </c>
      <c r="AP22" s="37">
        <v>622</v>
      </c>
      <c r="AQ22" s="37">
        <v>484</v>
      </c>
      <c r="AR22" s="37"/>
      <c r="AS22" s="37">
        <v>1063</v>
      </c>
      <c r="AT22" s="37">
        <v>598</v>
      </c>
      <c r="AU22" s="37">
        <v>465</v>
      </c>
      <c r="AV22" s="37"/>
      <c r="AW22" s="37">
        <v>1597</v>
      </c>
      <c r="AX22" s="37">
        <v>854</v>
      </c>
      <c r="AY22" s="37">
        <v>743</v>
      </c>
      <c r="AZ22" s="37"/>
      <c r="BA22" s="37">
        <v>1393</v>
      </c>
      <c r="BB22" s="37">
        <v>711</v>
      </c>
      <c r="BC22" s="37">
        <v>682</v>
      </c>
      <c r="BD22" s="37"/>
      <c r="BE22" s="37">
        <v>1196</v>
      </c>
      <c r="BF22" s="37">
        <v>578</v>
      </c>
      <c r="BG22" s="37">
        <v>618</v>
      </c>
    </row>
    <row r="23" spans="1:59" x14ac:dyDescent="0.25">
      <c r="A23" s="1" t="s">
        <v>51</v>
      </c>
      <c r="B23" s="50">
        <v>0</v>
      </c>
      <c r="C23" s="50">
        <v>0</v>
      </c>
      <c r="D23" s="50">
        <v>0</v>
      </c>
      <c r="E23" s="50"/>
      <c r="F23" s="50">
        <v>0</v>
      </c>
      <c r="G23" s="50">
        <v>0</v>
      </c>
      <c r="H23" s="61">
        <v>0</v>
      </c>
      <c r="I23" s="50"/>
      <c r="J23" s="50">
        <v>0</v>
      </c>
      <c r="K23" s="50">
        <v>0</v>
      </c>
      <c r="L23" s="61">
        <v>0</v>
      </c>
      <c r="M23" s="50"/>
      <c r="N23" s="50">
        <v>0</v>
      </c>
      <c r="O23" s="50">
        <v>0</v>
      </c>
      <c r="P23" s="61">
        <v>0</v>
      </c>
      <c r="Q23" s="50"/>
      <c r="R23" s="50">
        <v>0</v>
      </c>
      <c r="S23" s="50">
        <v>0</v>
      </c>
      <c r="T23" s="61">
        <v>0</v>
      </c>
      <c r="U23" s="50"/>
      <c r="V23" s="50">
        <v>0</v>
      </c>
      <c r="W23" s="50">
        <v>0</v>
      </c>
      <c r="X23" s="61">
        <v>0</v>
      </c>
      <c r="Y23" s="61"/>
      <c r="Z23" s="41">
        <v>0</v>
      </c>
      <c r="AA23" s="41">
        <v>0</v>
      </c>
      <c r="AB23" s="41">
        <v>0</v>
      </c>
      <c r="AG23" s="37">
        <v>992</v>
      </c>
      <c r="AH23" s="37">
        <v>514</v>
      </c>
      <c r="AI23" s="37">
        <v>478</v>
      </c>
      <c r="AJ23" s="37"/>
      <c r="AK23" s="37">
        <v>203</v>
      </c>
      <c r="AL23" s="37">
        <v>108</v>
      </c>
      <c r="AM23" s="37">
        <v>95</v>
      </c>
      <c r="AN23" s="37"/>
      <c r="AO23" s="37">
        <v>169</v>
      </c>
      <c r="AP23" s="37">
        <v>85</v>
      </c>
      <c r="AQ23" s="37">
        <v>84</v>
      </c>
      <c r="AR23" s="37"/>
      <c r="AS23" s="37">
        <v>172</v>
      </c>
      <c r="AT23" s="37">
        <v>93</v>
      </c>
      <c r="AU23" s="37">
        <v>79</v>
      </c>
      <c r="AV23" s="37"/>
      <c r="AW23" s="37">
        <v>177</v>
      </c>
      <c r="AX23" s="37">
        <v>93</v>
      </c>
      <c r="AY23" s="37">
        <v>84</v>
      </c>
      <c r="AZ23" s="37"/>
      <c r="BA23" s="37">
        <v>153</v>
      </c>
      <c r="BB23" s="37">
        <v>82</v>
      </c>
      <c r="BC23" s="37">
        <v>71</v>
      </c>
      <c r="BD23" s="37"/>
      <c r="BE23" s="37">
        <v>118</v>
      </c>
      <c r="BF23" s="37">
        <v>53</v>
      </c>
      <c r="BG23" s="37">
        <v>65</v>
      </c>
    </row>
    <row r="24" spans="1:59" x14ac:dyDescent="0.25">
      <c r="A24" s="1" t="s">
        <v>52</v>
      </c>
      <c r="B24" s="50">
        <v>8</v>
      </c>
      <c r="C24" s="50">
        <v>7</v>
      </c>
      <c r="D24" s="50">
        <v>1</v>
      </c>
      <c r="E24" s="50"/>
      <c r="F24" s="50">
        <v>0</v>
      </c>
      <c r="G24" s="50">
        <v>0</v>
      </c>
      <c r="H24" s="61">
        <v>0</v>
      </c>
      <c r="I24" s="50"/>
      <c r="J24" s="50">
        <v>0</v>
      </c>
      <c r="K24" s="50">
        <v>0</v>
      </c>
      <c r="L24" s="61">
        <v>0</v>
      </c>
      <c r="M24" s="50"/>
      <c r="N24" s="50">
        <v>5</v>
      </c>
      <c r="O24" s="50">
        <v>4</v>
      </c>
      <c r="P24" s="61">
        <v>1</v>
      </c>
      <c r="Q24" s="50"/>
      <c r="R24" s="50">
        <v>1</v>
      </c>
      <c r="S24" s="50">
        <v>1</v>
      </c>
      <c r="T24" s="61">
        <v>0</v>
      </c>
      <c r="U24" s="50"/>
      <c r="V24" s="50">
        <v>2</v>
      </c>
      <c r="W24" s="50">
        <v>2</v>
      </c>
      <c r="X24" s="61">
        <v>0</v>
      </c>
      <c r="Y24" s="61"/>
      <c r="Z24" s="41">
        <v>0</v>
      </c>
      <c r="AA24" s="41">
        <v>0</v>
      </c>
      <c r="AB24" s="41">
        <v>0</v>
      </c>
      <c r="AG24" s="37">
        <v>6296</v>
      </c>
      <c r="AH24" s="37">
        <v>3015</v>
      </c>
      <c r="AI24" s="37">
        <v>3281</v>
      </c>
      <c r="AJ24" s="37"/>
      <c r="AK24" s="37">
        <v>578</v>
      </c>
      <c r="AL24" s="37">
        <v>313</v>
      </c>
      <c r="AM24" s="37">
        <v>265</v>
      </c>
      <c r="AN24" s="37"/>
      <c r="AO24" s="37">
        <v>606</v>
      </c>
      <c r="AP24" s="37">
        <v>298</v>
      </c>
      <c r="AQ24" s="37">
        <v>308</v>
      </c>
      <c r="AR24" s="37"/>
      <c r="AS24" s="37">
        <v>614</v>
      </c>
      <c r="AT24" s="37">
        <v>308</v>
      </c>
      <c r="AU24" s="37">
        <v>306</v>
      </c>
      <c r="AV24" s="37"/>
      <c r="AW24" s="37">
        <v>1569</v>
      </c>
      <c r="AX24" s="37">
        <v>734</v>
      </c>
      <c r="AY24" s="37">
        <v>835</v>
      </c>
      <c r="AZ24" s="37"/>
      <c r="BA24" s="37">
        <v>1477</v>
      </c>
      <c r="BB24" s="37">
        <v>702</v>
      </c>
      <c r="BC24" s="37">
        <v>775</v>
      </c>
      <c r="BD24" s="37"/>
      <c r="BE24" s="37">
        <v>1452</v>
      </c>
      <c r="BF24" s="37">
        <v>660</v>
      </c>
      <c r="BG24" s="37">
        <v>792</v>
      </c>
    </row>
    <row r="25" spans="1:59" x14ac:dyDescent="0.25">
      <c r="A25" s="1" t="s">
        <v>53</v>
      </c>
      <c r="B25" s="50">
        <v>28</v>
      </c>
      <c r="C25" s="50">
        <v>15</v>
      </c>
      <c r="D25" s="50">
        <v>13</v>
      </c>
      <c r="E25" s="50"/>
      <c r="F25" s="50">
        <v>11</v>
      </c>
      <c r="G25" s="50">
        <v>5</v>
      </c>
      <c r="H25" s="61">
        <v>6</v>
      </c>
      <c r="I25" s="50"/>
      <c r="J25" s="50">
        <v>1</v>
      </c>
      <c r="K25" s="50">
        <v>0</v>
      </c>
      <c r="L25" s="61">
        <v>1</v>
      </c>
      <c r="M25" s="50"/>
      <c r="N25" s="50">
        <v>13</v>
      </c>
      <c r="O25" s="50">
        <v>8</v>
      </c>
      <c r="P25" s="61">
        <v>5</v>
      </c>
      <c r="Q25" s="50"/>
      <c r="R25" s="50">
        <v>2</v>
      </c>
      <c r="S25" s="50">
        <v>1</v>
      </c>
      <c r="T25" s="61">
        <v>1</v>
      </c>
      <c r="U25" s="50"/>
      <c r="V25" s="50">
        <v>0</v>
      </c>
      <c r="W25" s="50">
        <v>0</v>
      </c>
      <c r="X25" s="61">
        <v>0</v>
      </c>
      <c r="Y25" s="61"/>
      <c r="Z25" s="41">
        <v>1</v>
      </c>
      <c r="AA25" s="41">
        <v>1</v>
      </c>
      <c r="AB25" s="41">
        <v>0</v>
      </c>
      <c r="AG25" s="37">
        <v>1108</v>
      </c>
      <c r="AH25" s="37">
        <v>560</v>
      </c>
      <c r="AI25" s="37">
        <v>548</v>
      </c>
      <c r="AJ25" s="37"/>
      <c r="AK25" s="37">
        <v>290</v>
      </c>
      <c r="AL25" s="37">
        <v>130</v>
      </c>
      <c r="AM25" s="37">
        <v>160</v>
      </c>
      <c r="AN25" s="37"/>
      <c r="AO25" s="37">
        <v>243</v>
      </c>
      <c r="AP25" s="37">
        <v>113</v>
      </c>
      <c r="AQ25" s="37">
        <v>130</v>
      </c>
      <c r="AR25" s="37"/>
      <c r="AS25" s="37">
        <v>204</v>
      </c>
      <c r="AT25" s="37">
        <v>113</v>
      </c>
      <c r="AU25" s="37">
        <v>91</v>
      </c>
      <c r="AV25" s="37"/>
      <c r="AW25" s="37">
        <v>172</v>
      </c>
      <c r="AX25" s="37">
        <v>96</v>
      </c>
      <c r="AY25" s="37">
        <v>76</v>
      </c>
      <c r="AZ25" s="37"/>
      <c r="BA25" s="37">
        <v>101</v>
      </c>
      <c r="BB25" s="37">
        <v>56</v>
      </c>
      <c r="BC25" s="37">
        <v>45</v>
      </c>
      <c r="BD25" s="37"/>
      <c r="BE25" s="37">
        <v>98</v>
      </c>
      <c r="BF25" s="37">
        <v>52</v>
      </c>
      <c r="BG25" s="37">
        <v>46</v>
      </c>
    </row>
    <row r="26" spans="1:59" x14ac:dyDescent="0.25">
      <c r="A26" s="1" t="s">
        <v>54</v>
      </c>
      <c r="B26" s="50">
        <v>13</v>
      </c>
      <c r="C26" s="50">
        <v>7</v>
      </c>
      <c r="D26" s="50">
        <v>6</v>
      </c>
      <c r="E26" s="50"/>
      <c r="F26" s="50">
        <v>1</v>
      </c>
      <c r="G26" s="50">
        <v>0</v>
      </c>
      <c r="H26" s="61">
        <v>1</v>
      </c>
      <c r="I26" s="50"/>
      <c r="J26" s="50">
        <v>1</v>
      </c>
      <c r="K26" s="50">
        <v>1</v>
      </c>
      <c r="L26" s="61">
        <v>0</v>
      </c>
      <c r="M26" s="50"/>
      <c r="N26" s="50">
        <v>1</v>
      </c>
      <c r="O26" s="50">
        <v>1</v>
      </c>
      <c r="P26" s="61">
        <v>0</v>
      </c>
      <c r="Q26" s="50"/>
      <c r="R26" s="50">
        <v>0</v>
      </c>
      <c r="S26" s="50">
        <v>0</v>
      </c>
      <c r="T26" s="61">
        <v>0</v>
      </c>
      <c r="U26" s="50"/>
      <c r="V26" s="50">
        <v>6</v>
      </c>
      <c r="W26" s="50">
        <v>3</v>
      </c>
      <c r="X26" s="61">
        <v>3</v>
      </c>
      <c r="Y26" s="61"/>
      <c r="Z26" s="41">
        <v>4</v>
      </c>
      <c r="AA26" s="41">
        <v>2</v>
      </c>
      <c r="AB26" s="41">
        <v>2</v>
      </c>
      <c r="AG26" s="37">
        <v>2446</v>
      </c>
      <c r="AH26" s="37">
        <v>1207</v>
      </c>
      <c r="AI26" s="37">
        <v>1239</v>
      </c>
      <c r="AJ26" s="37"/>
      <c r="AK26" s="37">
        <v>500</v>
      </c>
      <c r="AL26" s="37">
        <v>257</v>
      </c>
      <c r="AM26" s="37">
        <v>243</v>
      </c>
      <c r="AN26" s="37"/>
      <c r="AO26" s="37">
        <v>469</v>
      </c>
      <c r="AP26" s="37">
        <v>230</v>
      </c>
      <c r="AQ26" s="37">
        <v>239</v>
      </c>
      <c r="AR26" s="37"/>
      <c r="AS26" s="37">
        <v>425</v>
      </c>
      <c r="AT26" s="37">
        <v>203</v>
      </c>
      <c r="AU26" s="37">
        <v>222</v>
      </c>
      <c r="AV26" s="37"/>
      <c r="AW26" s="37">
        <v>425</v>
      </c>
      <c r="AX26" s="37">
        <v>202</v>
      </c>
      <c r="AY26" s="37">
        <v>223</v>
      </c>
      <c r="AZ26" s="37"/>
      <c r="BA26" s="37">
        <v>352</v>
      </c>
      <c r="BB26" s="37">
        <v>175</v>
      </c>
      <c r="BC26" s="37">
        <v>177</v>
      </c>
      <c r="BD26" s="37"/>
      <c r="BE26" s="37">
        <v>275</v>
      </c>
      <c r="BF26" s="37">
        <v>140</v>
      </c>
      <c r="BG26" s="37">
        <v>135</v>
      </c>
    </row>
    <row r="27" spans="1:59" x14ac:dyDescent="0.25">
      <c r="A27" s="1" t="s">
        <v>55</v>
      </c>
      <c r="B27" s="50">
        <v>58</v>
      </c>
      <c r="C27" s="50">
        <v>44</v>
      </c>
      <c r="D27" s="50">
        <v>14</v>
      </c>
      <c r="E27" s="50"/>
      <c r="F27" s="50">
        <v>9</v>
      </c>
      <c r="G27" s="50">
        <v>8</v>
      </c>
      <c r="H27" s="61">
        <v>1</v>
      </c>
      <c r="I27" s="50"/>
      <c r="J27" s="50">
        <v>4</v>
      </c>
      <c r="K27" s="50">
        <v>3</v>
      </c>
      <c r="L27" s="61">
        <v>1</v>
      </c>
      <c r="M27" s="50"/>
      <c r="N27" s="50">
        <v>9</v>
      </c>
      <c r="O27" s="50">
        <v>7</v>
      </c>
      <c r="P27" s="61">
        <v>2</v>
      </c>
      <c r="Q27" s="50"/>
      <c r="R27" s="50">
        <v>18</v>
      </c>
      <c r="S27" s="50">
        <v>16</v>
      </c>
      <c r="T27" s="61">
        <v>2</v>
      </c>
      <c r="U27" s="50"/>
      <c r="V27" s="50">
        <v>6</v>
      </c>
      <c r="W27" s="50">
        <v>2</v>
      </c>
      <c r="X27" s="61">
        <v>4</v>
      </c>
      <c r="Y27" s="61"/>
      <c r="Z27" s="41">
        <v>12</v>
      </c>
      <c r="AA27" s="41">
        <v>8</v>
      </c>
      <c r="AB27" s="41">
        <v>4</v>
      </c>
      <c r="AG27" s="37">
        <v>3072</v>
      </c>
      <c r="AH27" s="37">
        <v>1621</v>
      </c>
      <c r="AI27" s="37">
        <v>1451</v>
      </c>
      <c r="AJ27" s="37"/>
      <c r="AK27" s="37">
        <v>594</v>
      </c>
      <c r="AL27" s="37">
        <v>313</v>
      </c>
      <c r="AM27" s="37">
        <v>281</v>
      </c>
      <c r="AN27" s="37"/>
      <c r="AO27" s="37">
        <v>541</v>
      </c>
      <c r="AP27" s="37">
        <v>287</v>
      </c>
      <c r="AQ27" s="37">
        <v>254</v>
      </c>
      <c r="AR27" s="37"/>
      <c r="AS27" s="37">
        <v>518</v>
      </c>
      <c r="AT27" s="37">
        <v>281</v>
      </c>
      <c r="AU27" s="37">
        <v>237</v>
      </c>
      <c r="AV27" s="37"/>
      <c r="AW27" s="37">
        <v>601</v>
      </c>
      <c r="AX27" s="37">
        <v>297</v>
      </c>
      <c r="AY27" s="37">
        <v>304</v>
      </c>
      <c r="AZ27" s="37"/>
      <c r="BA27" s="37">
        <v>431</v>
      </c>
      <c r="BB27" s="37">
        <v>245</v>
      </c>
      <c r="BC27" s="37">
        <v>186</v>
      </c>
      <c r="BD27" s="37"/>
      <c r="BE27" s="37">
        <v>387</v>
      </c>
      <c r="BF27" s="37">
        <v>198</v>
      </c>
      <c r="BG27" s="37">
        <v>189</v>
      </c>
    </row>
    <row r="28" spans="1:59" x14ac:dyDescent="0.25">
      <c r="A28" s="1" t="s">
        <v>56</v>
      </c>
      <c r="B28" s="50">
        <v>13</v>
      </c>
      <c r="C28" s="50">
        <v>9</v>
      </c>
      <c r="D28" s="50">
        <v>4</v>
      </c>
      <c r="E28" s="50"/>
      <c r="F28" s="50">
        <v>0</v>
      </c>
      <c r="G28" s="50">
        <v>0</v>
      </c>
      <c r="H28" s="61">
        <v>0</v>
      </c>
      <c r="I28" s="50"/>
      <c r="J28" s="50">
        <v>1</v>
      </c>
      <c r="K28" s="50">
        <v>1</v>
      </c>
      <c r="L28" s="61">
        <v>0</v>
      </c>
      <c r="M28" s="50"/>
      <c r="N28" s="50">
        <v>1</v>
      </c>
      <c r="O28" s="50">
        <v>1</v>
      </c>
      <c r="P28" s="61">
        <v>0</v>
      </c>
      <c r="Q28" s="50"/>
      <c r="R28" s="50">
        <v>0</v>
      </c>
      <c r="S28" s="50">
        <v>0</v>
      </c>
      <c r="T28" s="61">
        <v>0</v>
      </c>
      <c r="U28" s="50"/>
      <c r="V28" s="50">
        <v>5</v>
      </c>
      <c r="W28" s="50">
        <v>4</v>
      </c>
      <c r="X28" s="61">
        <v>1</v>
      </c>
      <c r="Y28" s="61"/>
      <c r="Z28" s="41">
        <v>6</v>
      </c>
      <c r="AA28" s="41">
        <v>3</v>
      </c>
      <c r="AB28" s="41">
        <v>3</v>
      </c>
      <c r="AG28" s="37">
        <v>3560</v>
      </c>
      <c r="AH28" s="37">
        <v>1849</v>
      </c>
      <c r="AI28" s="37">
        <v>1711</v>
      </c>
      <c r="AJ28" s="37"/>
      <c r="AK28" s="37">
        <v>750</v>
      </c>
      <c r="AL28" s="37">
        <v>408</v>
      </c>
      <c r="AM28" s="37">
        <v>342</v>
      </c>
      <c r="AN28" s="37"/>
      <c r="AO28" s="37">
        <v>822</v>
      </c>
      <c r="AP28" s="37">
        <v>431</v>
      </c>
      <c r="AQ28" s="37">
        <v>391</v>
      </c>
      <c r="AR28" s="37"/>
      <c r="AS28" s="37">
        <v>599</v>
      </c>
      <c r="AT28" s="37">
        <v>306</v>
      </c>
      <c r="AU28" s="37">
        <v>293</v>
      </c>
      <c r="AV28" s="37"/>
      <c r="AW28" s="37">
        <v>558</v>
      </c>
      <c r="AX28" s="37">
        <v>289</v>
      </c>
      <c r="AY28" s="37">
        <v>269</v>
      </c>
      <c r="AZ28" s="37"/>
      <c r="BA28" s="37">
        <v>431</v>
      </c>
      <c r="BB28" s="37">
        <v>213</v>
      </c>
      <c r="BC28" s="37">
        <v>218</v>
      </c>
      <c r="BD28" s="37"/>
      <c r="BE28" s="37">
        <v>400</v>
      </c>
      <c r="BF28" s="37">
        <v>202</v>
      </c>
      <c r="BG28" s="37">
        <v>198</v>
      </c>
    </row>
    <row r="29" spans="1:59" x14ac:dyDescent="0.25">
      <c r="A29" s="1" t="s">
        <v>57</v>
      </c>
      <c r="B29" s="50">
        <v>3</v>
      </c>
      <c r="C29" s="50">
        <v>3</v>
      </c>
      <c r="D29" s="50">
        <v>0</v>
      </c>
      <c r="E29" s="50"/>
      <c r="F29" s="50">
        <v>2</v>
      </c>
      <c r="G29" s="50">
        <v>2</v>
      </c>
      <c r="H29" s="61">
        <v>0</v>
      </c>
      <c r="I29" s="50"/>
      <c r="J29" s="50">
        <v>0</v>
      </c>
      <c r="K29" s="50">
        <v>0</v>
      </c>
      <c r="L29" s="61">
        <v>0</v>
      </c>
      <c r="M29" s="50"/>
      <c r="N29" s="50">
        <v>1</v>
      </c>
      <c r="O29" s="50">
        <v>1</v>
      </c>
      <c r="P29" s="61">
        <v>0</v>
      </c>
      <c r="Q29" s="50"/>
      <c r="R29" s="50">
        <v>0</v>
      </c>
      <c r="S29" s="50">
        <v>0</v>
      </c>
      <c r="T29" s="61">
        <v>0</v>
      </c>
      <c r="U29" s="50"/>
      <c r="V29" s="50">
        <v>0</v>
      </c>
      <c r="W29" s="50">
        <v>0</v>
      </c>
      <c r="X29" s="61">
        <v>0</v>
      </c>
      <c r="Y29" s="61"/>
      <c r="Z29" s="41">
        <v>0</v>
      </c>
      <c r="AA29" s="41">
        <v>0</v>
      </c>
      <c r="AB29" s="41">
        <v>0</v>
      </c>
      <c r="AG29" s="37">
        <v>1742</v>
      </c>
      <c r="AH29" s="37">
        <v>890</v>
      </c>
      <c r="AI29" s="37">
        <v>852</v>
      </c>
      <c r="AJ29" s="37"/>
      <c r="AK29" s="37">
        <v>356</v>
      </c>
      <c r="AL29" s="37">
        <v>174</v>
      </c>
      <c r="AM29" s="37">
        <v>182</v>
      </c>
      <c r="AN29" s="37"/>
      <c r="AO29" s="37">
        <v>362</v>
      </c>
      <c r="AP29" s="37">
        <v>204</v>
      </c>
      <c r="AQ29" s="37">
        <v>158</v>
      </c>
      <c r="AR29" s="37"/>
      <c r="AS29" s="37">
        <v>321</v>
      </c>
      <c r="AT29" s="37">
        <v>163</v>
      </c>
      <c r="AU29" s="37">
        <v>158</v>
      </c>
      <c r="AV29" s="37"/>
      <c r="AW29" s="37">
        <v>264</v>
      </c>
      <c r="AX29" s="37">
        <v>136</v>
      </c>
      <c r="AY29" s="37">
        <v>128</v>
      </c>
      <c r="AZ29" s="37"/>
      <c r="BA29" s="37">
        <v>230</v>
      </c>
      <c r="BB29" s="37">
        <v>107</v>
      </c>
      <c r="BC29" s="37">
        <v>123</v>
      </c>
      <c r="BD29" s="37"/>
      <c r="BE29" s="37">
        <v>209</v>
      </c>
      <c r="BF29" s="37">
        <v>106</v>
      </c>
      <c r="BG29" s="37">
        <v>103</v>
      </c>
    </row>
    <row r="30" spans="1:59" x14ac:dyDescent="0.25">
      <c r="A30" s="1" t="s">
        <v>58</v>
      </c>
      <c r="B30" s="50">
        <v>32</v>
      </c>
      <c r="C30" s="50">
        <v>23</v>
      </c>
      <c r="D30" s="50">
        <v>9</v>
      </c>
      <c r="E30" s="50"/>
      <c r="F30" s="50">
        <v>0</v>
      </c>
      <c r="G30" s="50">
        <v>0</v>
      </c>
      <c r="H30" s="61">
        <v>0</v>
      </c>
      <c r="I30" s="50"/>
      <c r="J30" s="50">
        <v>2</v>
      </c>
      <c r="K30" s="50">
        <v>2</v>
      </c>
      <c r="L30" s="61">
        <v>0</v>
      </c>
      <c r="M30" s="50"/>
      <c r="N30" s="50">
        <v>4</v>
      </c>
      <c r="O30" s="50">
        <v>4</v>
      </c>
      <c r="P30" s="61">
        <v>0</v>
      </c>
      <c r="Q30" s="50"/>
      <c r="R30" s="50">
        <v>26</v>
      </c>
      <c r="S30" s="50">
        <v>17</v>
      </c>
      <c r="T30" s="61">
        <v>9</v>
      </c>
      <c r="U30" s="50"/>
      <c r="V30" s="50">
        <v>0</v>
      </c>
      <c r="W30" s="50">
        <v>0</v>
      </c>
      <c r="X30" s="61">
        <v>0</v>
      </c>
      <c r="Y30" s="61"/>
      <c r="Z30" s="41">
        <v>0</v>
      </c>
      <c r="AA30" s="41">
        <v>0</v>
      </c>
      <c r="AB30" s="41">
        <v>0</v>
      </c>
      <c r="AG30" s="37">
        <v>2302</v>
      </c>
      <c r="AH30" s="37">
        <v>1182</v>
      </c>
      <c r="AI30" s="37">
        <v>1120</v>
      </c>
      <c r="AJ30" s="37"/>
      <c r="AK30" s="37">
        <v>529</v>
      </c>
      <c r="AL30" s="37">
        <v>278</v>
      </c>
      <c r="AM30" s="37">
        <v>251</v>
      </c>
      <c r="AN30" s="37"/>
      <c r="AO30" s="37">
        <v>428</v>
      </c>
      <c r="AP30" s="37">
        <v>212</v>
      </c>
      <c r="AQ30" s="37">
        <v>216</v>
      </c>
      <c r="AR30" s="37"/>
      <c r="AS30" s="37">
        <v>381</v>
      </c>
      <c r="AT30" s="37">
        <v>189</v>
      </c>
      <c r="AU30" s="37">
        <v>192</v>
      </c>
      <c r="AV30" s="37"/>
      <c r="AW30" s="37">
        <v>395</v>
      </c>
      <c r="AX30" s="37">
        <v>202</v>
      </c>
      <c r="AY30" s="37">
        <v>193</v>
      </c>
      <c r="AZ30" s="37"/>
      <c r="BA30" s="37">
        <v>309</v>
      </c>
      <c r="BB30" s="37">
        <v>164</v>
      </c>
      <c r="BC30" s="37">
        <v>145</v>
      </c>
      <c r="BD30" s="37"/>
      <c r="BE30" s="37">
        <v>260</v>
      </c>
      <c r="BF30" s="37">
        <v>137</v>
      </c>
      <c r="BG30" s="37">
        <v>123</v>
      </c>
    </row>
    <row r="31" spans="1:59" x14ac:dyDescent="0.25">
      <c r="A31" s="1" t="s">
        <v>59</v>
      </c>
      <c r="B31" s="50">
        <v>36</v>
      </c>
      <c r="C31" s="50">
        <v>23</v>
      </c>
      <c r="D31" s="50">
        <v>13</v>
      </c>
      <c r="E31" s="50"/>
      <c r="F31" s="50">
        <v>19</v>
      </c>
      <c r="G31" s="50">
        <v>13</v>
      </c>
      <c r="H31" s="61">
        <v>6</v>
      </c>
      <c r="I31" s="50"/>
      <c r="J31" s="50">
        <v>6</v>
      </c>
      <c r="K31" s="50">
        <v>4</v>
      </c>
      <c r="L31" s="61">
        <v>2</v>
      </c>
      <c r="M31" s="50"/>
      <c r="N31" s="50">
        <v>5</v>
      </c>
      <c r="O31" s="50">
        <v>2</v>
      </c>
      <c r="P31" s="61">
        <v>3</v>
      </c>
      <c r="Q31" s="50"/>
      <c r="R31" s="50">
        <v>5</v>
      </c>
      <c r="S31" s="50">
        <v>4</v>
      </c>
      <c r="T31" s="61">
        <v>1</v>
      </c>
      <c r="U31" s="50"/>
      <c r="V31" s="50">
        <v>0</v>
      </c>
      <c r="W31" s="50">
        <v>0</v>
      </c>
      <c r="X31" s="61">
        <v>0</v>
      </c>
      <c r="Y31" s="61"/>
      <c r="Z31" s="41">
        <v>1</v>
      </c>
      <c r="AA31" s="41">
        <v>0</v>
      </c>
      <c r="AB31" s="41">
        <v>1</v>
      </c>
      <c r="AG31" s="37">
        <v>5141</v>
      </c>
      <c r="AH31" s="37">
        <v>2592</v>
      </c>
      <c r="AI31" s="37">
        <v>2549</v>
      </c>
      <c r="AJ31" s="37"/>
      <c r="AK31" s="37">
        <v>1111</v>
      </c>
      <c r="AL31" s="37">
        <v>559</v>
      </c>
      <c r="AM31" s="37">
        <v>552</v>
      </c>
      <c r="AN31" s="37"/>
      <c r="AO31" s="37">
        <v>1028</v>
      </c>
      <c r="AP31" s="37">
        <v>521</v>
      </c>
      <c r="AQ31" s="37">
        <v>507</v>
      </c>
      <c r="AR31" s="37"/>
      <c r="AS31" s="37">
        <v>954</v>
      </c>
      <c r="AT31" s="37">
        <v>462</v>
      </c>
      <c r="AU31" s="37">
        <v>492</v>
      </c>
      <c r="AV31" s="37"/>
      <c r="AW31" s="37">
        <v>835</v>
      </c>
      <c r="AX31" s="37">
        <v>441</v>
      </c>
      <c r="AY31" s="37">
        <v>394</v>
      </c>
      <c r="AZ31" s="37"/>
      <c r="BA31" s="37">
        <v>618</v>
      </c>
      <c r="BB31" s="37">
        <v>319</v>
      </c>
      <c r="BC31" s="37">
        <v>299</v>
      </c>
      <c r="BD31" s="37"/>
      <c r="BE31" s="37">
        <v>595</v>
      </c>
      <c r="BF31" s="37">
        <v>290</v>
      </c>
      <c r="BG31" s="37">
        <v>305</v>
      </c>
    </row>
    <row r="32" spans="1:59" x14ac:dyDescent="0.25">
      <c r="A32" s="1" t="s">
        <v>60</v>
      </c>
      <c r="B32" s="50">
        <v>223</v>
      </c>
      <c r="C32" s="50">
        <v>154</v>
      </c>
      <c r="D32" s="50">
        <v>69</v>
      </c>
      <c r="E32" s="50"/>
      <c r="F32" s="50">
        <v>78</v>
      </c>
      <c r="G32" s="50">
        <v>49</v>
      </c>
      <c r="H32" s="61">
        <v>29</v>
      </c>
      <c r="I32" s="50"/>
      <c r="J32" s="50">
        <v>49</v>
      </c>
      <c r="K32" s="50">
        <v>33</v>
      </c>
      <c r="L32" s="61">
        <v>16</v>
      </c>
      <c r="M32" s="50"/>
      <c r="N32" s="50">
        <v>49</v>
      </c>
      <c r="O32" s="50">
        <v>34</v>
      </c>
      <c r="P32" s="61">
        <v>15</v>
      </c>
      <c r="Q32" s="50"/>
      <c r="R32" s="50">
        <v>32</v>
      </c>
      <c r="S32" s="50">
        <v>27</v>
      </c>
      <c r="T32" s="61">
        <v>5</v>
      </c>
      <c r="U32" s="50"/>
      <c r="V32" s="50">
        <v>13</v>
      </c>
      <c r="W32" s="50">
        <v>9</v>
      </c>
      <c r="X32" s="61">
        <v>4</v>
      </c>
      <c r="Y32" s="61"/>
      <c r="Z32" s="41">
        <v>2</v>
      </c>
      <c r="AA32" s="41">
        <v>2</v>
      </c>
      <c r="AB32" s="41">
        <v>0</v>
      </c>
      <c r="AG32" s="37">
        <v>4341</v>
      </c>
      <c r="AH32" s="37">
        <v>2279</v>
      </c>
      <c r="AI32" s="37">
        <v>2062</v>
      </c>
      <c r="AJ32" s="37"/>
      <c r="AK32" s="37">
        <v>952</v>
      </c>
      <c r="AL32" s="37">
        <v>516</v>
      </c>
      <c r="AM32" s="37">
        <v>436</v>
      </c>
      <c r="AN32" s="37"/>
      <c r="AO32" s="37">
        <v>949</v>
      </c>
      <c r="AP32" s="37">
        <v>500</v>
      </c>
      <c r="AQ32" s="37">
        <v>449</v>
      </c>
      <c r="AR32" s="37"/>
      <c r="AS32" s="37">
        <v>813</v>
      </c>
      <c r="AT32" s="37">
        <v>420</v>
      </c>
      <c r="AU32" s="37">
        <v>393</v>
      </c>
      <c r="AV32" s="37"/>
      <c r="AW32" s="37">
        <v>689</v>
      </c>
      <c r="AX32" s="37">
        <v>349</v>
      </c>
      <c r="AY32" s="37">
        <v>340</v>
      </c>
      <c r="AZ32" s="37"/>
      <c r="BA32" s="37">
        <v>506</v>
      </c>
      <c r="BB32" s="37">
        <v>272</v>
      </c>
      <c r="BC32" s="37">
        <v>234</v>
      </c>
      <c r="BD32" s="37"/>
      <c r="BE32" s="37">
        <v>432</v>
      </c>
      <c r="BF32" s="37">
        <v>222</v>
      </c>
      <c r="BG32" s="37">
        <v>210</v>
      </c>
    </row>
    <row r="33" spans="1:59" x14ac:dyDescent="0.25">
      <c r="A33" s="1" t="s">
        <v>61</v>
      </c>
      <c r="B33" s="50">
        <v>13</v>
      </c>
      <c r="C33" s="50">
        <v>10</v>
      </c>
      <c r="D33" s="50">
        <v>3</v>
      </c>
      <c r="E33" s="50"/>
      <c r="F33" s="50">
        <v>2</v>
      </c>
      <c r="G33" s="50">
        <v>1</v>
      </c>
      <c r="H33" s="61">
        <v>1</v>
      </c>
      <c r="I33" s="50"/>
      <c r="J33" s="50">
        <v>1</v>
      </c>
      <c r="K33" s="50">
        <v>0</v>
      </c>
      <c r="L33" s="61">
        <v>1</v>
      </c>
      <c r="M33" s="50"/>
      <c r="N33" s="50">
        <v>9</v>
      </c>
      <c r="O33" s="50">
        <v>8</v>
      </c>
      <c r="P33" s="61">
        <v>1</v>
      </c>
      <c r="Q33" s="50"/>
      <c r="R33" s="50">
        <v>0</v>
      </c>
      <c r="S33" s="50">
        <v>0</v>
      </c>
      <c r="T33" s="61">
        <v>0</v>
      </c>
      <c r="U33" s="50"/>
      <c r="V33" s="50">
        <v>1</v>
      </c>
      <c r="W33" s="50">
        <v>1</v>
      </c>
      <c r="X33" s="61">
        <v>0</v>
      </c>
      <c r="Y33" s="61"/>
      <c r="Z33" s="41">
        <v>0</v>
      </c>
      <c r="AA33" s="41">
        <v>0</v>
      </c>
      <c r="AB33" s="41">
        <v>0</v>
      </c>
      <c r="AG33" s="37">
        <v>1416</v>
      </c>
      <c r="AH33" s="37">
        <v>705</v>
      </c>
      <c r="AI33" s="37">
        <v>711</v>
      </c>
      <c r="AJ33" s="37"/>
      <c r="AK33" s="37">
        <v>279</v>
      </c>
      <c r="AL33" s="37">
        <v>123</v>
      </c>
      <c r="AM33" s="37">
        <v>156</v>
      </c>
      <c r="AN33" s="37"/>
      <c r="AO33" s="37">
        <v>273</v>
      </c>
      <c r="AP33" s="37">
        <v>138</v>
      </c>
      <c r="AQ33" s="37">
        <v>135</v>
      </c>
      <c r="AR33" s="37"/>
      <c r="AS33" s="37">
        <v>253</v>
      </c>
      <c r="AT33" s="37">
        <v>124</v>
      </c>
      <c r="AU33" s="37">
        <v>129</v>
      </c>
      <c r="AV33" s="37"/>
      <c r="AW33" s="37">
        <v>254</v>
      </c>
      <c r="AX33" s="37">
        <v>133</v>
      </c>
      <c r="AY33" s="37">
        <v>121</v>
      </c>
      <c r="AZ33" s="37"/>
      <c r="BA33" s="37">
        <v>181</v>
      </c>
      <c r="BB33" s="37">
        <v>95</v>
      </c>
      <c r="BC33" s="37">
        <v>86</v>
      </c>
      <c r="BD33" s="37"/>
      <c r="BE33" s="37">
        <v>176</v>
      </c>
      <c r="BF33" s="37">
        <v>92</v>
      </c>
      <c r="BG33" s="37">
        <v>84</v>
      </c>
    </row>
    <row r="34" spans="1:59" x14ac:dyDescent="0.25">
      <c r="A34" s="1" t="s">
        <v>62</v>
      </c>
      <c r="B34" s="50">
        <v>11</v>
      </c>
      <c r="C34" s="50">
        <v>6</v>
      </c>
      <c r="D34" s="50">
        <v>5</v>
      </c>
      <c r="E34" s="50"/>
      <c r="F34" s="50">
        <v>4</v>
      </c>
      <c r="G34" s="50">
        <v>3</v>
      </c>
      <c r="H34" s="61">
        <v>1</v>
      </c>
      <c r="I34" s="50"/>
      <c r="J34" s="50">
        <v>5</v>
      </c>
      <c r="K34" s="50">
        <v>3</v>
      </c>
      <c r="L34" s="61">
        <v>2</v>
      </c>
      <c r="M34" s="50"/>
      <c r="N34" s="50">
        <v>1</v>
      </c>
      <c r="O34" s="50">
        <v>0</v>
      </c>
      <c r="P34" s="61">
        <v>1</v>
      </c>
      <c r="Q34" s="50"/>
      <c r="R34" s="50">
        <v>0</v>
      </c>
      <c r="S34" s="50">
        <v>0</v>
      </c>
      <c r="T34" s="61">
        <v>0</v>
      </c>
      <c r="U34" s="50"/>
      <c r="V34" s="50">
        <v>0</v>
      </c>
      <c r="W34" s="50">
        <v>0</v>
      </c>
      <c r="X34" s="61">
        <v>0</v>
      </c>
      <c r="Y34" s="61"/>
      <c r="Z34" s="41">
        <v>1</v>
      </c>
      <c r="AA34" s="41">
        <v>0</v>
      </c>
      <c r="AB34" s="41">
        <v>1</v>
      </c>
      <c r="AG34" s="37">
        <v>1539</v>
      </c>
      <c r="AH34" s="37">
        <v>820</v>
      </c>
      <c r="AI34" s="37">
        <v>719</v>
      </c>
      <c r="AJ34" s="37"/>
      <c r="AK34" s="37">
        <v>305</v>
      </c>
      <c r="AL34" s="37">
        <v>156</v>
      </c>
      <c r="AM34" s="37">
        <v>149</v>
      </c>
      <c r="AN34" s="37"/>
      <c r="AO34" s="37">
        <v>349</v>
      </c>
      <c r="AP34" s="37">
        <v>195</v>
      </c>
      <c r="AQ34" s="37">
        <v>154</v>
      </c>
      <c r="AR34" s="37"/>
      <c r="AS34" s="37">
        <v>270</v>
      </c>
      <c r="AT34" s="37">
        <v>137</v>
      </c>
      <c r="AU34" s="37">
        <v>133</v>
      </c>
      <c r="AV34" s="37"/>
      <c r="AW34" s="37">
        <v>271</v>
      </c>
      <c r="AX34" s="37">
        <v>164</v>
      </c>
      <c r="AY34" s="37">
        <v>107</v>
      </c>
      <c r="AZ34" s="37"/>
      <c r="BA34" s="37">
        <v>208</v>
      </c>
      <c r="BB34" s="37">
        <v>108</v>
      </c>
      <c r="BC34" s="37">
        <v>100</v>
      </c>
      <c r="BD34" s="37"/>
      <c r="BE34" s="37">
        <v>136</v>
      </c>
      <c r="BF34" s="37">
        <v>60</v>
      </c>
      <c r="BG34" s="37">
        <v>76</v>
      </c>
    </row>
    <row r="35" spans="1:59" x14ac:dyDescent="0.25">
      <c r="A35" s="1" t="s">
        <v>63</v>
      </c>
      <c r="B35" s="50">
        <v>23</v>
      </c>
      <c r="C35" s="50">
        <v>15</v>
      </c>
      <c r="D35" s="50">
        <v>8</v>
      </c>
      <c r="E35" s="50"/>
      <c r="F35" s="50">
        <v>6</v>
      </c>
      <c r="G35" s="50">
        <v>2</v>
      </c>
      <c r="H35" s="61">
        <v>4</v>
      </c>
      <c r="I35" s="50"/>
      <c r="J35" s="50">
        <v>5</v>
      </c>
      <c r="K35" s="50">
        <v>4</v>
      </c>
      <c r="L35" s="61">
        <v>1</v>
      </c>
      <c r="M35" s="50"/>
      <c r="N35" s="50">
        <v>7</v>
      </c>
      <c r="O35" s="50">
        <v>5</v>
      </c>
      <c r="P35" s="61">
        <v>2</v>
      </c>
      <c r="Q35" s="50"/>
      <c r="R35" s="50">
        <v>1</v>
      </c>
      <c r="S35" s="50">
        <v>1</v>
      </c>
      <c r="T35" s="61">
        <v>0</v>
      </c>
      <c r="U35" s="50"/>
      <c r="V35" s="50">
        <v>2</v>
      </c>
      <c r="W35" s="50">
        <v>2</v>
      </c>
      <c r="X35" s="61">
        <v>0</v>
      </c>
      <c r="Y35" s="61"/>
      <c r="Z35" s="41">
        <v>2</v>
      </c>
      <c r="AA35" s="41">
        <v>1</v>
      </c>
      <c r="AB35" s="41">
        <v>1</v>
      </c>
      <c r="AG35" s="37">
        <v>6136</v>
      </c>
      <c r="AH35" s="37">
        <v>3024</v>
      </c>
      <c r="AI35" s="37">
        <v>3112</v>
      </c>
      <c r="AJ35" s="37"/>
      <c r="AK35" s="37">
        <v>1214</v>
      </c>
      <c r="AL35" s="37">
        <v>628</v>
      </c>
      <c r="AM35" s="37">
        <v>586</v>
      </c>
      <c r="AN35" s="37"/>
      <c r="AO35" s="37">
        <v>1283</v>
      </c>
      <c r="AP35" s="37">
        <v>650</v>
      </c>
      <c r="AQ35" s="37">
        <v>633</v>
      </c>
      <c r="AR35" s="37"/>
      <c r="AS35" s="37">
        <v>1136</v>
      </c>
      <c r="AT35" s="37">
        <v>547</v>
      </c>
      <c r="AU35" s="37">
        <v>589</v>
      </c>
      <c r="AV35" s="37"/>
      <c r="AW35" s="37">
        <v>1009</v>
      </c>
      <c r="AX35" s="37">
        <v>473</v>
      </c>
      <c r="AY35" s="37">
        <v>536</v>
      </c>
      <c r="AZ35" s="37"/>
      <c r="BA35" s="37">
        <v>915</v>
      </c>
      <c r="BB35" s="37">
        <v>445</v>
      </c>
      <c r="BC35" s="37">
        <v>470</v>
      </c>
      <c r="BD35" s="37"/>
      <c r="BE35" s="37">
        <v>579</v>
      </c>
      <c r="BF35" s="37">
        <v>281</v>
      </c>
      <c r="BG35" s="37">
        <v>298</v>
      </c>
    </row>
    <row r="36" spans="1:59" x14ac:dyDescent="0.25">
      <c r="A36" s="1" t="s">
        <v>64</v>
      </c>
      <c r="B36" s="50">
        <v>114</v>
      </c>
      <c r="C36" s="50">
        <v>78</v>
      </c>
      <c r="D36" s="50">
        <v>36</v>
      </c>
      <c r="E36" s="50"/>
      <c r="F36" s="50">
        <v>50</v>
      </c>
      <c r="G36" s="50">
        <v>34</v>
      </c>
      <c r="H36" s="61">
        <v>16</v>
      </c>
      <c r="I36" s="50"/>
      <c r="J36" s="50">
        <v>20</v>
      </c>
      <c r="K36" s="50">
        <v>13</v>
      </c>
      <c r="L36" s="61">
        <v>7</v>
      </c>
      <c r="M36" s="50"/>
      <c r="N36" s="50">
        <v>23</v>
      </c>
      <c r="O36" s="50">
        <v>16</v>
      </c>
      <c r="P36" s="61">
        <v>7</v>
      </c>
      <c r="Q36" s="50"/>
      <c r="R36" s="50">
        <v>15</v>
      </c>
      <c r="S36" s="50">
        <v>10</v>
      </c>
      <c r="T36" s="61">
        <v>5</v>
      </c>
      <c r="U36" s="50"/>
      <c r="V36" s="50">
        <v>4</v>
      </c>
      <c r="W36" s="50">
        <v>4</v>
      </c>
      <c r="X36" s="61">
        <v>0</v>
      </c>
      <c r="Y36" s="61"/>
      <c r="Z36" s="41">
        <v>2</v>
      </c>
      <c r="AA36" s="41">
        <v>1</v>
      </c>
      <c r="AB36" s="41">
        <v>1</v>
      </c>
      <c r="AG36" s="37">
        <v>4610</v>
      </c>
      <c r="AH36" s="37">
        <v>2313</v>
      </c>
      <c r="AI36" s="37">
        <v>2297</v>
      </c>
      <c r="AJ36" s="37"/>
      <c r="AK36" s="37">
        <v>919</v>
      </c>
      <c r="AL36" s="37">
        <v>453</v>
      </c>
      <c r="AM36" s="37">
        <v>466</v>
      </c>
      <c r="AN36" s="37"/>
      <c r="AO36" s="37">
        <v>947</v>
      </c>
      <c r="AP36" s="37">
        <v>498</v>
      </c>
      <c r="AQ36" s="37">
        <v>449</v>
      </c>
      <c r="AR36" s="37"/>
      <c r="AS36" s="37">
        <v>817</v>
      </c>
      <c r="AT36" s="37">
        <v>417</v>
      </c>
      <c r="AU36" s="37">
        <v>400</v>
      </c>
      <c r="AV36" s="37"/>
      <c r="AW36" s="37">
        <v>737</v>
      </c>
      <c r="AX36" s="37">
        <v>356</v>
      </c>
      <c r="AY36" s="37">
        <v>381</v>
      </c>
      <c r="AZ36" s="37"/>
      <c r="BA36" s="37">
        <v>632</v>
      </c>
      <c r="BB36" s="37">
        <v>307</v>
      </c>
      <c r="BC36" s="37">
        <v>325</v>
      </c>
      <c r="BD36" s="37"/>
      <c r="BE36" s="37">
        <v>558</v>
      </c>
      <c r="BF36" s="37">
        <v>282</v>
      </c>
      <c r="BG36" s="37">
        <v>276</v>
      </c>
    </row>
    <row r="37" spans="1:59" ht="13.5" thickBot="1" x14ac:dyDescent="0.3">
      <c r="A37" s="15" t="s">
        <v>65</v>
      </c>
      <c r="B37" s="62">
        <v>3</v>
      </c>
      <c r="C37" s="62">
        <v>3</v>
      </c>
      <c r="D37" s="62">
        <v>0</v>
      </c>
      <c r="E37" s="62"/>
      <c r="F37" s="62">
        <v>1</v>
      </c>
      <c r="G37" s="62">
        <v>1</v>
      </c>
      <c r="H37" s="63">
        <v>0</v>
      </c>
      <c r="I37" s="62"/>
      <c r="J37" s="62">
        <v>1</v>
      </c>
      <c r="K37" s="62">
        <v>1</v>
      </c>
      <c r="L37" s="63">
        <v>0</v>
      </c>
      <c r="M37" s="62"/>
      <c r="N37" s="62">
        <v>0</v>
      </c>
      <c r="O37" s="62">
        <v>0</v>
      </c>
      <c r="P37" s="63">
        <v>0</v>
      </c>
      <c r="Q37" s="62"/>
      <c r="R37" s="62">
        <v>1</v>
      </c>
      <c r="S37" s="62">
        <v>1</v>
      </c>
      <c r="T37" s="63">
        <v>0</v>
      </c>
      <c r="U37" s="62"/>
      <c r="V37" s="62">
        <v>0</v>
      </c>
      <c r="W37" s="62">
        <v>0</v>
      </c>
      <c r="X37" s="63">
        <v>0</v>
      </c>
      <c r="Y37" s="63"/>
      <c r="Z37" s="91">
        <v>0</v>
      </c>
      <c r="AA37" s="91">
        <v>0</v>
      </c>
      <c r="AB37" s="91">
        <v>0</v>
      </c>
      <c r="AG37" s="37">
        <v>1310</v>
      </c>
      <c r="AH37" s="37">
        <v>665</v>
      </c>
      <c r="AI37" s="37">
        <v>645</v>
      </c>
      <c r="AJ37" s="37"/>
      <c r="AK37" s="37">
        <v>279</v>
      </c>
      <c r="AL37" s="37">
        <v>139</v>
      </c>
      <c r="AM37" s="37">
        <v>140</v>
      </c>
      <c r="AN37" s="37"/>
      <c r="AO37" s="37">
        <v>282</v>
      </c>
      <c r="AP37" s="37">
        <v>147</v>
      </c>
      <c r="AQ37" s="37">
        <v>135</v>
      </c>
      <c r="AR37" s="37"/>
      <c r="AS37" s="37">
        <v>229</v>
      </c>
      <c r="AT37" s="37">
        <v>116</v>
      </c>
      <c r="AU37" s="37">
        <v>113</v>
      </c>
      <c r="AV37" s="37"/>
      <c r="AW37" s="37">
        <v>221</v>
      </c>
      <c r="AX37" s="37">
        <v>109</v>
      </c>
      <c r="AY37" s="37">
        <v>112</v>
      </c>
      <c r="AZ37" s="37"/>
      <c r="BA37" s="37">
        <v>150</v>
      </c>
      <c r="BB37" s="37">
        <v>76</v>
      </c>
      <c r="BC37" s="37">
        <v>74</v>
      </c>
      <c r="BD37" s="37"/>
      <c r="BE37" s="37">
        <v>149</v>
      </c>
      <c r="BF37" s="37">
        <v>78</v>
      </c>
      <c r="BG37" s="37">
        <v>71</v>
      </c>
    </row>
    <row r="38" spans="1:59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5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59" ht="16.5" customHeight="1" thickBot="1" x14ac:dyDescent="0.3">
      <c r="A40" s="8"/>
    </row>
    <row r="41" spans="1:59" s="112" customFormat="1" ht="16.5" thickBot="1" x14ac:dyDescent="0.3">
      <c r="A41" s="240" t="s">
        <v>293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110" t="s">
        <v>158</v>
      </c>
    </row>
    <row r="42" spans="1:59" s="112" customFormat="1" ht="15.75" x14ac:dyDescent="0.25">
      <c r="A42" s="240" t="s">
        <v>311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</row>
    <row r="43" spans="1:59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</row>
    <row r="44" spans="1:59" s="112" customFormat="1" ht="15.75" x14ac:dyDescent="0.25">
      <c r="A44" s="240" t="s">
        <v>78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</row>
    <row r="45" spans="1:59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</row>
    <row r="46" spans="1:59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180"/>
      <c r="Z46" s="238" t="s">
        <v>24</v>
      </c>
      <c r="AA46" s="238"/>
      <c r="AB46" s="238"/>
    </row>
    <row r="47" spans="1:59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</row>
    <row r="48" spans="1:59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s="6" customFormat="1" x14ac:dyDescent="0.25">
      <c r="A49" s="46" t="s">
        <v>9</v>
      </c>
      <c r="B49" s="55">
        <f t="shared" ref="B49:B77" si="0">IFERROR(B9/AG9*100,"")</f>
        <v>1.06948300371123</v>
      </c>
      <c r="C49" s="55">
        <f t="shared" ref="C49:C77" si="1">IFERROR(C9/AH9*100,"")</f>
        <v>1.4041421242637278</v>
      </c>
      <c r="D49" s="55">
        <f t="shared" ref="D49:D77" si="2">IFERROR(D9/AI9*100,"")</f>
        <v>0.73198306091555365</v>
      </c>
      <c r="E49" s="55" t="str">
        <f t="shared" ref="E49:E77" si="3">IFERROR(E9/AJ9*100,"")</f>
        <v/>
      </c>
      <c r="F49" s="55">
        <f t="shared" ref="F49:F77" si="4">IFERROR(F9/AK9*100,"")</f>
        <v>1.9017432646592711</v>
      </c>
      <c r="G49" s="55">
        <f t="shared" ref="G49:G77" si="5">IFERROR(G9/AL9*100,"")</f>
        <v>2.2338049143708116</v>
      </c>
      <c r="H49" s="55">
        <f t="shared" ref="H49:H77" si="6">IFERROR(H9/AM9*100,"")</f>
        <v>1.5509103169251517</v>
      </c>
      <c r="I49" s="55" t="str">
        <f t="shared" ref="I49:I77" si="7">IFERROR(I9/AN9*100,"")</f>
        <v/>
      </c>
      <c r="J49" s="55">
        <f t="shared" ref="J49:J77" si="8">IFERROR(J9/AO9*100,"")</f>
        <v>1.1398963730569949</v>
      </c>
      <c r="K49" s="55">
        <f t="shared" ref="K49:K77" si="9">IFERROR(K9/AP9*100,"")</f>
        <v>1.4705882352941175</v>
      </c>
      <c r="L49" s="55">
        <f t="shared" ref="L49:L77" si="10">IFERROR(L9/AQ9*100,"")</f>
        <v>0.78802206461780921</v>
      </c>
      <c r="M49" s="55" t="str">
        <f t="shared" ref="M49:M77" si="11">IFERROR(M9/AR9*100,"")</f>
        <v/>
      </c>
      <c r="N49" s="55">
        <f t="shared" ref="N49:N77" si="12">IFERROR(N9/AS9*100,"")</f>
        <v>1.3041924726060028</v>
      </c>
      <c r="O49" s="55">
        <f t="shared" ref="O49:O77" si="13">IFERROR(O9/AT9*100,"")</f>
        <v>1.6828327684936311</v>
      </c>
      <c r="P49" s="55">
        <f t="shared" ref="P49:P77" si="14">IFERROR(P9/AU9*100,"")</f>
        <v>0.91074681238615673</v>
      </c>
      <c r="Q49" s="55" t="str">
        <f t="shared" ref="Q49:Q77" si="15">IFERROR(Q9/AV9*100,"")</f>
        <v/>
      </c>
      <c r="R49" s="55">
        <f t="shared" ref="R49:R77" si="16">IFERROR(R9/AW9*100,"")</f>
        <v>1.089569798966699</v>
      </c>
      <c r="S49" s="55">
        <f t="shared" ref="S49:S77" si="17">IFERROR(S9/AX9*100,"")</f>
        <v>1.6947401054045674</v>
      </c>
      <c r="T49" s="55">
        <f t="shared" ref="T49:T77" si="18">IFERROR(T9/AY9*100,"")</f>
        <v>0.49635332252836301</v>
      </c>
      <c r="U49" s="55" t="str">
        <f t="shared" ref="U49:U77" si="19">IFERROR(U9/AZ9*100,"")</f>
        <v/>
      </c>
      <c r="V49" s="55">
        <f t="shared" ref="V49:V77" si="20">IFERROR(V9/BA9*100,"")</f>
        <v>0.45704910348060473</v>
      </c>
      <c r="W49" s="55">
        <f t="shared" ref="W49:W77" si="21">IFERROR(W9/BB9*100,"")</f>
        <v>0.62744169527642946</v>
      </c>
      <c r="X49" s="55">
        <f t="shared" ref="X49:X77" si="22">IFERROR(X9/BC9*100,"")</f>
        <v>0.29005685114282403</v>
      </c>
      <c r="Y49" s="59" t="str">
        <f t="shared" ref="Y49:Y77" si="23">IFERROR(Y9/BD9*100,"")</f>
        <v/>
      </c>
      <c r="Z49" s="55">
        <f t="shared" ref="Z49:Z77" si="24">IFERROR(Z9/BE9*100,"")</f>
        <v>0.36545749864645372</v>
      </c>
      <c r="AA49" s="55">
        <f t="shared" ref="AA49:AA77" si="25">IFERROR(AA9/BF9*100,"")</f>
        <v>0.40868094701240137</v>
      </c>
      <c r="AB49" s="55">
        <f t="shared" ref="AB49:AB77" si="26">IFERROR(AB9/BG9*100,"")</f>
        <v>0.32552083333333337</v>
      </c>
    </row>
    <row r="50" spans="1:28" x14ac:dyDescent="0.25">
      <c r="A50" s="58"/>
      <c r="B50" s="42" t="str">
        <f t="shared" si="0"/>
        <v/>
      </c>
      <c r="C50" s="42" t="str">
        <f t="shared" si="1"/>
        <v/>
      </c>
      <c r="D50" s="42" t="str">
        <f t="shared" si="2"/>
        <v/>
      </c>
      <c r="E50" s="42" t="str">
        <f t="shared" si="3"/>
        <v/>
      </c>
      <c r="F50" s="42" t="str">
        <f t="shared" si="4"/>
        <v/>
      </c>
      <c r="G50" s="42" t="str">
        <f t="shared" si="5"/>
        <v/>
      </c>
      <c r="H50" s="42" t="str">
        <f t="shared" si="6"/>
        <v/>
      </c>
      <c r="I50" s="42" t="str">
        <f t="shared" si="7"/>
        <v/>
      </c>
      <c r="J50" s="42" t="str">
        <f t="shared" si="8"/>
        <v/>
      </c>
      <c r="K50" s="42" t="str">
        <f t="shared" si="9"/>
        <v/>
      </c>
      <c r="L50" s="42" t="str">
        <f t="shared" si="10"/>
        <v/>
      </c>
      <c r="M50" s="42" t="str">
        <f t="shared" si="11"/>
        <v/>
      </c>
      <c r="N50" s="42" t="str">
        <f t="shared" si="12"/>
        <v/>
      </c>
      <c r="O50" s="42" t="str">
        <f t="shared" si="13"/>
        <v/>
      </c>
      <c r="P50" s="42" t="str">
        <f t="shared" si="14"/>
        <v/>
      </c>
      <c r="Q50" s="42" t="str">
        <f t="shared" si="15"/>
        <v/>
      </c>
      <c r="R50" s="42" t="str">
        <f t="shared" si="16"/>
        <v/>
      </c>
      <c r="S50" s="42" t="str">
        <f t="shared" si="17"/>
        <v/>
      </c>
      <c r="T50" s="42" t="str">
        <f t="shared" si="18"/>
        <v/>
      </c>
      <c r="U50" s="42" t="str">
        <f t="shared" si="19"/>
        <v/>
      </c>
      <c r="V50" s="42" t="str">
        <f t="shared" si="20"/>
        <v/>
      </c>
      <c r="W50" s="42" t="str">
        <f t="shared" si="21"/>
        <v/>
      </c>
      <c r="X50" s="42" t="str">
        <f t="shared" si="22"/>
        <v/>
      </c>
      <c r="Y50" s="50" t="str">
        <f t="shared" si="23"/>
        <v/>
      </c>
      <c r="Z50" s="41" t="str">
        <f t="shared" si="24"/>
        <v/>
      </c>
      <c r="AA50" s="41" t="str">
        <f t="shared" si="25"/>
        <v/>
      </c>
      <c r="AB50" s="41" t="str">
        <f t="shared" si="26"/>
        <v/>
      </c>
    </row>
    <row r="51" spans="1:28" x14ac:dyDescent="0.25">
      <c r="A51" s="1" t="s">
        <v>39</v>
      </c>
      <c r="B51" s="42">
        <f t="shared" si="0"/>
        <v>0.46580957704490406</v>
      </c>
      <c r="C51" s="42">
        <f t="shared" si="1"/>
        <v>0.55679287305122493</v>
      </c>
      <c r="D51" s="42">
        <f t="shared" si="2"/>
        <v>0.3741114852225963</v>
      </c>
      <c r="E51" s="42" t="str">
        <f t="shared" si="3"/>
        <v/>
      </c>
      <c r="F51" s="42">
        <f t="shared" si="4"/>
        <v>0.92838196286472141</v>
      </c>
      <c r="G51" s="42">
        <f t="shared" si="5"/>
        <v>1.03359173126615</v>
      </c>
      <c r="H51" s="42">
        <f t="shared" si="6"/>
        <v>0.81743869209809261</v>
      </c>
      <c r="I51" s="42" t="str">
        <f t="shared" si="7"/>
        <v/>
      </c>
      <c r="J51" s="42">
        <f t="shared" si="8"/>
        <v>0.12690355329949238</v>
      </c>
      <c r="K51" s="42">
        <f t="shared" si="9"/>
        <v>0.24937655860349126</v>
      </c>
      <c r="L51" s="42">
        <f t="shared" si="10"/>
        <v>0</v>
      </c>
      <c r="M51" s="42" t="str">
        <f t="shared" si="11"/>
        <v/>
      </c>
      <c r="N51" s="42">
        <f t="shared" si="12"/>
        <v>1.0909090909090911</v>
      </c>
      <c r="O51" s="42">
        <f t="shared" si="13"/>
        <v>0.94339622641509435</v>
      </c>
      <c r="P51" s="42">
        <f t="shared" si="14"/>
        <v>1.2468827930174564</v>
      </c>
      <c r="Q51" s="42" t="str">
        <f t="shared" si="15"/>
        <v/>
      </c>
      <c r="R51" s="42">
        <f t="shared" si="16"/>
        <v>0.57088487155090395</v>
      </c>
      <c r="S51" s="42">
        <f t="shared" si="17"/>
        <v>0.76335877862595414</v>
      </c>
      <c r="T51" s="42">
        <f t="shared" si="18"/>
        <v>0.37950664136622392</v>
      </c>
      <c r="U51" s="42" t="str">
        <f t="shared" si="19"/>
        <v/>
      </c>
      <c r="V51" s="42">
        <f t="shared" si="20"/>
        <v>0</v>
      </c>
      <c r="W51" s="42">
        <f t="shared" si="21"/>
        <v>0</v>
      </c>
      <c r="X51" s="42">
        <f t="shared" si="22"/>
        <v>0</v>
      </c>
      <c r="Y51" s="61" t="str">
        <f t="shared" si="23"/>
        <v/>
      </c>
      <c r="Z51" s="42">
        <f t="shared" si="24"/>
        <v>0.21834061135371177</v>
      </c>
      <c r="AA51" s="42">
        <f t="shared" si="25"/>
        <v>0.46296296296296291</v>
      </c>
      <c r="AB51" s="41">
        <f t="shared" si="26"/>
        <v>0</v>
      </c>
    </row>
    <row r="52" spans="1:28" x14ac:dyDescent="0.25">
      <c r="A52" s="1" t="s">
        <v>40</v>
      </c>
      <c r="B52" s="42">
        <f t="shared" si="0"/>
        <v>3.8636363636363633</v>
      </c>
      <c r="C52" s="42">
        <f t="shared" si="1"/>
        <v>4.8999309868875089</v>
      </c>
      <c r="D52" s="42">
        <f t="shared" si="2"/>
        <v>2.9429797670141018</v>
      </c>
      <c r="E52" s="42" t="str">
        <f t="shared" si="3"/>
        <v/>
      </c>
      <c r="F52" s="42">
        <f t="shared" si="4"/>
        <v>12.371134020618557</v>
      </c>
      <c r="G52" s="42">
        <f t="shared" si="5"/>
        <v>11.855670103092782</v>
      </c>
      <c r="H52" s="42">
        <f t="shared" si="6"/>
        <v>12.886597938144329</v>
      </c>
      <c r="I52" s="42" t="str">
        <f t="shared" si="7"/>
        <v/>
      </c>
      <c r="J52" s="42">
        <f t="shared" si="8"/>
        <v>6.9060773480662991</v>
      </c>
      <c r="K52" s="42">
        <f t="shared" si="9"/>
        <v>7.6923076923076925</v>
      </c>
      <c r="L52" s="42">
        <f t="shared" si="10"/>
        <v>6.2176165803108807</v>
      </c>
      <c r="M52" s="42" t="str">
        <f t="shared" si="11"/>
        <v/>
      </c>
      <c r="N52" s="42">
        <f t="shared" si="12"/>
        <v>5.0473186119873814</v>
      </c>
      <c r="O52" s="42">
        <f t="shared" si="13"/>
        <v>7.7844311377245514</v>
      </c>
      <c r="P52" s="42">
        <f t="shared" si="14"/>
        <v>2</v>
      </c>
      <c r="Q52" s="42" t="str">
        <f t="shared" si="15"/>
        <v/>
      </c>
      <c r="R52" s="42">
        <f t="shared" si="16"/>
        <v>3.0640668523676879</v>
      </c>
      <c r="S52" s="42">
        <f t="shared" si="17"/>
        <v>5.0445103857566762</v>
      </c>
      <c r="T52" s="42">
        <f t="shared" si="18"/>
        <v>1.3123359580052494</v>
      </c>
      <c r="U52" s="42" t="str">
        <f t="shared" si="19"/>
        <v/>
      </c>
      <c r="V52" s="42">
        <f t="shared" si="20"/>
        <v>1.0479041916167664</v>
      </c>
      <c r="W52" s="42">
        <f t="shared" si="21"/>
        <v>1.6447368421052631</v>
      </c>
      <c r="X52" s="42">
        <f t="shared" si="22"/>
        <v>0.5494505494505495</v>
      </c>
      <c r="Y52" s="61" t="str">
        <f t="shared" si="23"/>
        <v/>
      </c>
      <c r="Z52" s="42">
        <f t="shared" si="24"/>
        <v>0.15948963317384371</v>
      </c>
      <c r="AA52" s="41">
        <f t="shared" si="25"/>
        <v>0</v>
      </c>
      <c r="AB52" s="42">
        <f t="shared" si="26"/>
        <v>0.28653295128939826</v>
      </c>
    </row>
    <row r="53" spans="1:28" x14ac:dyDescent="0.25">
      <c r="A53" s="1" t="s">
        <v>41</v>
      </c>
      <c r="B53" s="42">
        <f t="shared" si="0"/>
        <v>0.14499758337361043</v>
      </c>
      <c r="C53" s="42">
        <f t="shared" si="1"/>
        <v>0.23952095808383234</v>
      </c>
      <c r="D53" s="42">
        <f t="shared" si="2"/>
        <v>8.1037277147487846E-2</v>
      </c>
      <c r="E53" s="42" t="str">
        <f t="shared" si="3"/>
        <v/>
      </c>
      <c r="F53" s="42">
        <f t="shared" si="4"/>
        <v>1.3157894736842104</v>
      </c>
      <c r="G53" s="42">
        <f t="shared" si="5"/>
        <v>0</v>
      </c>
      <c r="H53" s="42">
        <f t="shared" si="6"/>
        <v>2.9411764705882351</v>
      </c>
      <c r="I53" s="42" t="str">
        <f t="shared" si="7"/>
        <v/>
      </c>
      <c r="J53" s="42">
        <f t="shared" si="8"/>
        <v>0</v>
      </c>
      <c r="K53" s="42">
        <f t="shared" si="9"/>
        <v>0</v>
      </c>
      <c r="L53" s="42">
        <f t="shared" si="10"/>
        <v>0</v>
      </c>
      <c r="M53" s="42" t="str">
        <f t="shared" si="11"/>
        <v/>
      </c>
      <c r="N53" s="42">
        <f t="shared" si="12"/>
        <v>0</v>
      </c>
      <c r="O53" s="42">
        <f t="shared" si="13"/>
        <v>0</v>
      </c>
      <c r="P53" s="42">
        <f t="shared" si="14"/>
        <v>0</v>
      </c>
      <c r="Q53" s="42" t="str">
        <f t="shared" si="15"/>
        <v/>
      </c>
      <c r="R53" s="42">
        <f t="shared" si="16"/>
        <v>0.28169014084507044</v>
      </c>
      <c r="S53" s="42">
        <f t="shared" si="17"/>
        <v>0.72992700729927007</v>
      </c>
      <c r="T53" s="42">
        <f t="shared" si="18"/>
        <v>0</v>
      </c>
      <c r="U53" s="42" t="str">
        <f t="shared" si="19"/>
        <v/>
      </c>
      <c r="V53" s="42">
        <f t="shared" si="20"/>
        <v>0</v>
      </c>
      <c r="W53" s="42">
        <f t="shared" si="21"/>
        <v>0</v>
      </c>
      <c r="X53" s="42">
        <f t="shared" si="22"/>
        <v>0</v>
      </c>
      <c r="Y53" s="61" t="str">
        <f t="shared" si="23"/>
        <v/>
      </c>
      <c r="Z53" s="41">
        <f t="shared" si="24"/>
        <v>0</v>
      </c>
      <c r="AA53" s="41">
        <f t="shared" si="25"/>
        <v>0</v>
      </c>
      <c r="AB53" s="41">
        <f t="shared" si="26"/>
        <v>0</v>
      </c>
    </row>
    <row r="54" spans="1:28" x14ac:dyDescent="0.25">
      <c r="A54" s="1" t="s">
        <v>42</v>
      </c>
      <c r="B54" s="42">
        <f t="shared" si="0"/>
        <v>0.47619047619047622</v>
      </c>
      <c r="C54" s="42">
        <f t="shared" si="1"/>
        <v>0.58433969614335801</v>
      </c>
      <c r="D54" s="42">
        <f t="shared" si="2"/>
        <v>0.37271710771524413</v>
      </c>
      <c r="E54" s="42" t="str">
        <f t="shared" si="3"/>
        <v/>
      </c>
      <c r="F54" s="42">
        <f t="shared" si="4"/>
        <v>0.87073007367716015</v>
      </c>
      <c r="G54" s="42">
        <f t="shared" si="5"/>
        <v>0.92226613965744397</v>
      </c>
      <c r="H54" s="42">
        <f t="shared" si="6"/>
        <v>0.81743869209809261</v>
      </c>
      <c r="I54" s="42" t="str">
        <f t="shared" si="7"/>
        <v/>
      </c>
      <c r="J54" s="42">
        <f t="shared" si="8"/>
        <v>0.56320400500625778</v>
      </c>
      <c r="K54" s="42">
        <f t="shared" si="9"/>
        <v>0.49813200498132004</v>
      </c>
      <c r="L54" s="42">
        <f t="shared" si="10"/>
        <v>0.20283975659229209</v>
      </c>
      <c r="M54" s="42" t="str">
        <f t="shared" si="11"/>
        <v/>
      </c>
      <c r="N54" s="42">
        <f t="shared" si="12"/>
        <v>0.71289695398574204</v>
      </c>
      <c r="O54" s="42">
        <f t="shared" si="13"/>
        <v>1.0037641154328731</v>
      </c>
      <c r="P54" s="42">
        <f t="shared" si="14"/>
        <v>0.40214477211796246</v>
      </c>
      <c r="Q54" s="42" t="str">
        <f t="shared" si="15"/>
        <v/>
      </c>
      <c r="R54" s="42">
        <f t="shared" si="16"/>
        <v>0.34791252485089463</v>
      </c>
      <c r="S54" s="42">
        <f t="shared" si="17"/>
        <v>0.52137643378519283</v>
      </c>
      <c r="T54" s="42">
        <f t="shared" si="18"/>
        <v>0.18993352326685661</v>
      </c>
      <c r="U54" s="42" t="str">
        <f t="shared" si="19"/>
        <v/>
      </c>
      <c r="V54" s="42">
        <f t="shared" si="20"/>
        <v>0.18648018648018649</v>
      </c>
      <c r="W54" s="42">
        <f t="shared" si="21"/>
        <v>0.29013539651837528</v>
      </c>
      <c r="X54" s="42">
        <f t="shared" si="22"/>
        <v>9.0009000900090008E-2</v>
      </c>
      <c r="Y54" s="61" t="str">
        <f t="shared" si="23"/>
        <v/>
      </c>
      <c r="Z54" s="42">
        <f t="shared" si="24"/>
        <v>0.35108250438853128</v>
      </c>
      <c r="AA54" s="42">
        <f t="shared" si="25"/>
        <v>0.38363171355498721</v>
      </c>
      <c r="AB54" s="42">
        <f t="shared" si="26"/>
        <v>0.3236245954692557</v>
      </c>
    </row>
    <row r="55" spans="1:28" x14ac:dyDescent="0.25">
      <c r="A55" s="1" t="s">
        <v>43</v>
      </c>
      <c r="B55" s="42">
        <f t="shared" si="0"/>
        <v>0.32193158953722334</v>
      </c>
      <c r="C55" s="42">
        <f t="shared" si="1"/>
        <v>0.45420136260408783</v>
      </c>
      <c r="D55" s="42">
        <f t="shared" si="2"/>
        <v>0.1718213058419244</v>
      </c>
      <c r="E55" s="42" t="str">
        <f t="shared" si="3"/>
        <v/>
      </c>
      <c r="F55" s="42">
        <f t="shared" si="4"/>
        <v>0.88495575221238942</v>
      </c>
      <c r="G55" s="42">
        <f t="shared" si="5"/>
        <v>1.2765957446808509</v>
      </c>
      <c r="H55" s="42">
        <f t="shared" si="6"/>
        <v>0.46082949308755761</v>
      </c>
      <c r="I55" s="42" t="str">
        <f t="shared" si="7"/>
        <v/>
      </c>
      <c r="J55" s="42">
        <f t="shared" si="8"/>
        <v>0.73170731707317083</v>
      </c>
      <c r="K55" s="42">
        <f t="shared" si="9"/>
        <v>1.3761467889908259</v>
      </c>
      <c r="L55" s="42">
        <f t="shared" si="10"/>
        <v>0</v>
      </c>
      <c r="M55" s="42" t="str">
        <f t="shared" si="11"/>
        <v/>
      </c>
      <c r="N55" s="42">
        <f t="shared" si="12"/>
        <v>0.26881720430107531</v>
      </c>
      <c r="O55" s="42">
        <f t="shared" si="13"/>
        <v>0</v>
      </c>
      <c r="P55" s="42">
        <f t="shared" si="14"/>
        <v>0.57803468208092479</v>
      </c>
      <c r="Q55" s="42" t="str">
        <f t="shared" si="15"/>
        <v/>
      </c>
      <c r="R55" s="42">
        <f t="shared" si="16"/>
        <v>0</v>
      </c>
      <c r="S55" s="42">
        <f t="shared" si="17"/>
        <v>0</v>
      </c>
      <c r="T55" s="42">
        <f t="shared" si="18"/>
        <v>0</v>
      </c>
      <c r="U55" s="42" t="str">
        <f t="shared" si="19"/>
        <v/>
      </c>
      <c r="V55" s="42">
        <f t="shared" si="20"/>
        <v>0</v>
      </c>
      <c r="W55" s="42">
        <f t="shared" si="21"/>
        <v>0</v>
      </c>
      <c r="X55" s="42">
        <f t="shared" si="22"/>
        <v>0</v>
      </c>
      <c r="Y55" s="61" t="str">
        <f t="shared" si="23"/>
        <v/>
      </c>
      <c r="Z55" s="41">
        <f t="shared" si="24"/>
        <v>0</v>
      </c>
      <c r="AA55" s="41">
        <f t="shared" si="25"/>
        <v>0</v>
      </c>
      <c r="AB55" s="41">
        <f t="shared" si="26"/>
        <v>0</v>
      </c>
    </row>
    <row r="56" spans="1:28" x14ac:dyDescent="0.25">
      <c r="A56" s="1" t="s">
        <v>44</v>
      </c>
      <c r="B56" s="42">
        <f t="shared" si="0"/>
        <v>0.67824199674443841</v>
      </c>
      <c r="C56" s="42">
        <f t="shared" si="1"/>
        <v>0.86393088552915775</v>
      </c>
      <c r="D56" s="42">
        <f t="shared" si="2"/>
        <v>0.49073064340239914</v>
      </c>
      <c r="E56" s="42" t="str">
        <f t="shared" si="3"/>
        <v/>
      </c>
      <c r="F56" s="42">
        <f t="shared" si="4"/>
        <v>1.5384615384615385</v>
      </c>
      <c r="G56" s="42">
        <f t="shared" si="5"/>
        <v>1.6997167138810201</v>
      </c>
      <c r="H56" s="42">
        <f t="shared" si="6"/>
        <v>1.3812154696132597</v>
      </c>
      <c r="I56" s="42" t="str">
        <f t="shared" si="7"/>
        <v/>
      </c>
      <c r="J56" s="42">
        <f t="shared" si="8"/>
        <v>0.67658998646820023</v>
      </c>
      <c r="K56" s="42">
        <f t="shared" si="9"/>
        <v>1.0899182561307901</v>
      </c>
      <c r="L56" s="42">
        <f t="shared" si="10"/>
        <v>0.26881720430107531</v>
      </c>
      <c r="M56" s="42" t="str">
        <f t="shared" si="11"/>
        <v/>
      </c>
      <c r="N56" s="42">
        <f t="shared" si="12"/>
        <v>0.81967213114754101</v>
      </c>
      <c r="O56" s="42">
        <f t="shared" si="13"/>
        <v>0.64516129032258063</v>
      </c>
      <c r="P56" s="42">
        <f t="shared" si="14"/>
        <v>1</v>
      </c>
      <c r="Q56" s="42" t="str">
        <f t="shared" si="15"/>
        <v/>
      </c>
      <c r="R56" s="42">
        <f t="shared" si="16"/>
        <v>0.46801872074883</v>
      </c>
      <c r="S56" s="42">
        <f t="shared" si="17"/>
        <v>0.90909090909090906</v>
      </c>
      <c r="T56" s="42">
        <f t="shared" si="18"/>
        <v>0</v>
      </c>
      <c r="U56" s="42" t="str">
        <f t="shared" si="19"/>
        <v/>
      </c>
      <c r="V56" s="42">
        <f t="shared" si="20"/>
        <v>0.17889087656529518</v>
      </c>
      <c r="W56" s="42">
        <f t="shared" si="21"/>
        <v>0.38610038610038611</v>
      </c>
      <c r="X56" s="42">
        <f t="shared" si="22"/>
        <v>0</v>
      </c>
      <c r="Y56" s="61" t="str">
        <f t="shared" si="23"/>
        <v/>
      </c>
      <c r="Z56" s="41">
        <f t="shared" si="24"/>
        <v>0</v>
      </c>
      <c r="AA56" s="41">
        <f t="shared" si="25"/>
        <v>0</v>
      </c>
      <c r="AB56" s="41">
        <f t="shared" si="26"/>
        <v>0</v>
      </c>
    </row>
    <row r="57" spans="1:28" x14ac:dyDescent="0.25">
      <c r="A57" s="1" t="s">
        <v>45</v>
      </c>
      <c r="B57" s="42">
        <f t="shared" si="0"/>
        <v>0.25020850708924103</v>
      </c>
      <c r="C57" s="42">
        <f t="shared" si="1"/>
        <v>0.3289473684210526</v>
      </c>
      <c r="D57" s="42">
        <f t="shared" si="2"/>
        <v>0.16920473773265651</v>
      </c>
      <c r="E57" s="42" t="str">
        <f t="shared" si="3"/>
        <v/>
      </c>
      <c r="F57" s="42">
        <f t="shared" si="4"/>
        <v>0</v>
      </c>
      <c r="G57" s="42">
        <f t="shared" si="5"/>
        <v>0</v>
      </c>
      <c r="H57" s="42">
        <f t="shared" si="6"/>
        <v>0</v>
      </c>
      <c r="I57" s="42" t="str">
        <f t="shared" si="7"/>
        <v/>
      </c>
      <c r="J57" s="42">
        <f t="shared" si="8"/>
        <v>0</v>
      </c>
      <c r="K57" s="42">
        <f t="shared" si="9"/>
        <v>0</v>
      </c>
      <c r="L57" s="42">
        <f t="shared" si="10"/>
        <v>0</v>
      </c>
      <c r="M57" s="42" t="str">
        <f t="shared" si="11"/>
        <v/>
      </c>
      <c r="N57" s="42">
        <f t="shared" si="12"/>
        <v>0.4464285714285714</v>
      </c>
      <c r="O57" s="42">
        <f t="shared" si="13"/>
        <v>0.84745762711864403</v>
      </c>
      <c r="P57" s="42">
        <f t="shared" si="14"/>
        <v>0</v>
      </c>
      <c r="Q57" s="42" t="str">
        <f t="shared" si="15"/>
        <v/>
      </c>
      <c r="R57" s="42">
        <f t="shared" si="16"/>
        <v>0</v>
      </c>
      <c r="S57" s="42">
        <f t="shared" si="17"/>
        <v>0</v>
      </c>
      <c r="T57" s="42">
        <f t="shared" si="18"/>
        <v>0</v>
      </c>
      <c r="U57" s="42" t="str">
        <f t="shared" si="19"/>
        <v/>
      </c>
      <c r="V57" s="42">
        <f t="shared" si="20"/>
        <v>0</v>
      </c>
      <c r="W57" s="42">
        <f t="shared" si="21"/>
        <v>0</v>
      </c>
      <c r="X57" s="42">
        <f t="shared" si="22"/>
        <v>0</v>
      </c>
      <c r="Y57" s="61" t="str">
        <f t="shared" si="23"/>
        <v/>
      </c>
      <c r="Z57" s="42">
        <f t="shared" si="24"/>
        <v>1.2658227848101267</v>
      </c>
      <c r="AA57" s="42">
        <f t="shared" si="25"/>
        <v>1.3888888888888888</v>
      </c>
      <c r="AB57" s="42">
        <f t="shared" si="26"/>
        <v>1.1627906976744187</v>
      </c>
    </row>
    <row r="58" spans="1:28" x14ac:dyDescent="0.25">
      <c r="A58" s="1" t="s">
        <v>46</v>
      </c>
      <c r="B58" s="42">
        <f t="shared" si="0"/>
        <v>0.66187378751569104</v>
      </c>
      <c r="C58" s="42">
        <f t="shared" si="1"/>
        <v>0.86031242925062257</v>
      </c>
      <c r="D58" s="42">
        <f t="shared" si="2"/>
        <v>0.46019328117809477</v>
      </c>
      <c r="E58" s="42" t="str">
        <f t="shared" si="3"/>
        <v/>
      </c>
      <c r="F58" s="42">
        <f t="shared" si="4"/>
        <v>2.0100502512562812</v>
      </c>
      <c r="G58" s="42">
        <f t="shared" si="5"/>
        <v>2.3383768913342506</v>
      </c>
      <c r="H58" s="42">
        <f t="shared" si="6"/>
        <v>1.6516516516516515</v>
      </c>
      <c r="I58" s="42" t="str">
        <f t="shared" si="7"/>
        <v/>
      </c>
      <c r="J58" s="42">
        <f t="shared" si="8"/>
        <v>0.96087851750171582</v>
      </c>
      <c r="K58" s="42">
        <f t="shared" si="9"/>
        <v>1.0869565217391304</v>
      </c>
      <c r="L58" s="42">
        <f t="shared" si="10"/>
        <v>0.83217753120665738</v>
      </c>
      <c r="M58" s="42" t="str">
        <f t="shared" si="11"/>
        <v/>
      </c>
      <c r="N58" s="42">
        <f t="shared" si="12"/>
        <v>0.55363321799307952</v>
      </c>
      <c r="O58" s="42">
        <f t="shared" si="13"/>
        <v>0.82417582417582425</v>
      </c>
      <c r="P58" s="42">
        <f t="shared" si="14"/>
        <v>0.2789400278940028</v>
      </c>
      <c r="Q58" s="42" t="str">
        <f t="shared" si="15"/>
        <v/>
      </c>
      <c r="R58" s="42">
        <f t="shared" si="16"/>
        <v>0.37290242386575512</v>
      </c>
      <c r="S58" s="42">
        <f t="shared" si="17"/>
        <v>0.6195786864931847</v>
      </c>
      <c r="T58" s="42">
        <f t="shared" si="18"/>
        <v>0.12468827930174563</v>
      </c>
      <c r="U58" s="42" t="str">
        <f t="shared" si="19"/>
        <v/>
      </c>
      <c r="V58" s="42">
        <f t="shared" si="20"/>
        <v>6.9396252602359473E-2</v>
      </c>
      <c r="W58" s="42">
        <f t="shared" si="21"/>
        <v>0.13679890560875513</v>
      </c>
      <c r="X58" s="42">
        <f t="shared" si="22"/>
        <v>0</v>
      </c>
      <c r="Y58" s="61" t="str">
        <f t="shared" si="23"/>
        <v/>
      </c>
      <c r="Z58" s="42">
        <f t="shared" si="24"/>
        <v>7.0521861777150918E-2</v>
      </c>
      <c r="AA58" s="42">
        <f t="shared" si="25"/>
        <v>0.14534883720930233</v>
      </c>
      <c r="AB58" s="41">
        <f t="shared" si="26"/>
        <v>0</v>
      </c>
    </row>
    <row r="59" spans="1:28" x14ac:dyDescent="0.25">
      <c r="A59" s="1" t="s">
        <v>47</v>
      </c>
      <c r="B59" s="42">
        <f t="shared" si="0"/>
        <v>0.40795512493625702</v>
      </c>
      <c r="C59" s="42">
        <f t="shared" si="1"/>
        <v>0.54240631163708086</v>
      </c>
      <c r="D59" s="42">
        <f t="shared" si="2"/>
        <v>0.26399155227032733</v>
      </c>
      <c r="E59" s="42" t="str">
        <f t="shared" si="3"/>
        <v/>
      </c>
      <c r="F59" s="42">
        <f t="shared" si="4"/>
        <v>0.39011703511053319</v>
      </c>
      <c r="G59" s="42">
        <f t="shared" si="5"/>
        <v>0.25510204081632654</v>
      </c>
      <c r="H59" s="42">
        <f t="shared" si="6"/>
        <v>0.53050397877984079</v>
      </c>
      <c r="I59" s="42" t="str">
        <f t="shared" si="7"/>
        <v/>
      </c>
      <c r="J59" s="42">
        <f t="shared" si="8"/>
        <v>0.76045627376425851</v>
      </c>
      <c r="K59" s="42">
        <f t="shared" si="9"/>
        <v>1.4492753623188406</v>
      </c>
      <c r="L59" s="42">
        <f t="shared" si="10"/>
        <v>0</v>
      </c>
      <c r="M59" s="42" t="str">
        <f t="shared" si="11"/>
        <v/>
      </c>
      <c r="N59" s="42">
        <f t="shared" si="12"/>
        <v>0.87976539589442826</v>
      </c>
      <c r="O59" s="42">
        <f t="shared" si="13"/>
        <v>0.84033613445378152</v>
      </c>
      <c r="P59" s="42">
        <f t="shared" si="14"/>
        <v>0.92307692307692313</v>
      </c>
      <c r="Q59" s="42" t="str">
        <f t="shared" si="15"/>
        <v/>
      </c>
      <c r="R59" s="42">
        <f t="shared" si="16"/>
        <v>0.15723270440251574</v>
      </c>
      <c r="S59" s="42">
        <f t="shared" si="17"/>
        <v>0.29761904761904762</v>
      </c>
      <c r="T59" s="42">
        <f t="shared" si="18"/>
        <v>0</v>
      </c>
      <c r="U59" s="42" t="str">
        <f t="shared" si="19"/>
        <v/>
      </c>
      <c r="V59" s="42">
        <f t="shared" si="20"/>
        <v>0</v>
      </c>
      <c r="W59" s="42">
        <f t="shared" si="21"/>
        <v>0</v>
      </c>
      <c r="X59" s="42">
        <f t="shared" si="22"/>
        <v>0</v>
      </c>
      <c r="Y59" s="61" t="str">
        <f t="shared" si="23"/>
        <v/>
      </c>
      <c r="Z59" s="41">
        <f t="shared" si="24"/>
        <v>0</v>
      </c>
      <c r="AA59" s="41">
        <f t="shared" si="25"/>
        <v>0</v>
      </c>
      <c r="AB59" s="41">
        <f t="shared" si="26"/>
        <v>0</v>
      </c>
    </row>
    <row r="60" spans="1:28" x14ac:dyDescent="0.25">
      <c r="A60" s="1" t="s">
        <v>48</v>
      </c>
      <c r="B60" s="42">
        <f t="shared" si="0"/>
        <v>1.0377358490566038</v>
      </c>
      <c r="C60" s="42">
        <f t="shared" si="1"/>
        <v>1.0915994304698624</v>
      </c>
      <c r="D60" s="42">
        <f t="shared" si="2"/>
        <v>0.98452883263009849</v>
      </c>
      <c r="E60" s="42" t="str">
        <f t="shared" si="3"/>
        <v/>
      </c>
      <c r="F60" s="42">
        <f t="shared" si="4"/>
        <v>1.4260249554367201</v>
      </c>
      <c r="G60" s="42">
        <f t="shared" si="5"/>
        <v>1.2895662368112544</v>
      </c>
      <c r="H60" s="42">
        <f t="shared" si="6"/>
        <v>1.566265060240964</v>
      </c>
      <c r="I60" s="42" t="str">
        <f t="shared" si="7"/>
        <v/>
      </c>
      <c r="J60" s="42">
        <f t="shared" si="8"/>
        <v>1.6004742145820983</v>
      </c>
      <c r="K60" s="42">
        <f t="shared" si="9"/>
        <v>1.8539976825028968</v>
      </c>
      <c r="L60" s="42">
        <f t="shared" si="10"/>
        <v>1.3349514563106795</v>
      </c>
      <c r="M60" s="42" t="str">
        <f t="shared" si="11"/>
        <v/>
      </c>
      <c r="N60" s="42">
        <f t="shared" si="12"/>
        <v>0.76433121019108285</v>
      </c>
      <c r="O60" s="42">
        <f t="shared" si="13"/>
        <v>0.77720207253886009</v>
      </c>
      <c r="P60" s="42">
        <f t="shared" si="14"/>
        <v>0.75187969924812026</v>
      </c>
      <c r="Q60" s="42" t="str">
        <f t="shared" si="15"/>
        <v/>
      </c>
      <c r="R60" s="42">
        <f t="shared" si="16"/>
        <v>0.89470061940812118</v>
      </c>
      <c r="S60" s="42">
        <f t="shared" si="17"/>
        <v>1.1315417256011315</v>
      </c>
      <c r="T60" s="42">
        <f t="shared" si="18"/>
        <v>0.67024128686327078</v>
      </c>
      <c r="U60" s="42" t="str">
        <f t="shared" si="19"/>
        <v/>
      </c>
      <c r="V60" s="42">
        <f t="shared" si="20"/>
        <v>0.87489063867016625</v>
      </c>
      <c r="W60" s="42">
        <f t="shared" si="21"/>
        <v>0.6932409012131715</v>
      </c>
      <c r="X60" s="42">
        <f t="shared" si="22"/>
        <v>1.0600706713780919</v>
      </c>
      <c r="Y60" s="61" t="str">
        <f t="shared" si="23"/>
        <v/>
      </c>
      <c r="Z60" s="42">
        <f t="shared" si="24"/>
        <v>0.21186440677966101</v>
      </c>
      <c r="AA60" s="42">
        <f t="shared" si="25"/>
        <v>0.22624434389140274</v>
      </c>
      <c r="AB60" s="42">
        <f t="shared" si="26"/>
        <v>0.19920318725099601</v>
      </c>
    </row>
    <row r="61" spans="1:28" x14ac:dyDescent="0.25">
      <c r="A61" s="1" t="s">
        <v>49</v>
      </c>
      <c r="B61" s="42">
        <f t="shared" si="0"/>
        <v>0.27442371020856204</v>
      </c>
      <c r="C61" s="42">
        <f t="shared" si="1"/>
        <v>0.33003300330033003</v>
      </c>
      <c r="D61" s="42">
        <f t="shared" si="2"/>
        <v>0.21905805038335158</v>
      </c>
      <c r="E61" s="42" t="str">
        <f t="shared" si="3"/>
        <v/>
      </c>
      <c r="F61" s="42">
        <f t="shared" si="4"/>
        <v>0.24096385542168677</v>
      </c>
      <c r="G61" s="42">
        <f t="shared" si="5"/>
        <v>0.46948356807511737</v>
      </c>
      <c r="H61" s="42">
        <f t="shared" si="6"/>
        <v>0</v>
      </c>
      <c r="I61" s="42" t="str">
        <f t="shared" si="7"/>
        <v/>
      </c>
      <c r="J61" s="42">
        <f t="shared" si="8"/>
        <v>0.52493438320209973</v>
      </c>
      <c r="K61" s="42">
        <f t="shared" si="9"/>
        <v>0.98039215686274506</v>
      </c>
      <c r="L61" s="42">
        <f t="shared" si="10"/>
        <v>0</v>
      </c>
      <c r="M61" s="42" t="str">
        <f t="shared" si="11"/>
        <v/>
      </c>
      <c r="N61" s="42">
        <f t="shared" si="12"/>
        <v>0</v>
      </c>
      <c r="O61" s="42">
        <f t="shared" si="13"/>
        <v>0</v>
      </c>
      <c r="P61" s="42">
        <f t="shared" si="14"/>
        <v>0</v>
      </c>
      <c r="Q61" s="42" t="str">
        <f t="shared" si="15"/>
        <v/>
      </c>
      <c r="R61" s="42">
        <f t="shared" si="16"/>
        <v>0</v>
      </c>
      <c r="S61" s="42">
        <f t="shared" si="17"/>
        <v>0</v>
      </c>
      <c r="T61" s="42">
        <f t="shared" si="18"/>
        <v>0</v>
      </c>
      <c r="U61" s="42" t="str">
        <f t="shared" si="19"/>
        <v/>
      </c>
      <c r="V61" s="42">
        <f t="shared" si="20"/>
        <v>0</v>
      </c>
      <c r="W61" s="42">
        <f t="shared" si="21"/>
        <v>0</v>
      </c>
      <c r="X61" s="42">
        <f t="shared" si="22"/>
        <v>0</v>
      </c>
      <c r="Y61" s="61" t="str">
        <f t="shared" si="23"/>
        <v/>
      </c>
      <c r="Z61" s="42">
        <f t="shared" si="24"/>
        <v>1.1695906432748537</v>
      </c>
      <c r="AA61" s="41">
        <f t="shared" si="25"/>
        <v>0</v>
      </c>
      <c r="AB61" s="42">
        <f t="shared" si="26"/>
        <v>2.197802197802198</v>
      </c>
    </row>
    <row r="62" spans="1:28" x14ac:dyDescent="0.25">
      <c r="A62" s="48" t="s">
        <v>50</v>
      </c>
      <c r="B62" s="42">
        <f t="shared" si="0"/>
        <v>1.9238530875824029</v>
      </c>
      <c r="C62" s="42">
        <f t="shared" si="1"/>
        <v>2.5934401220442411</v>
      </c>
      <c r="D62" s="42">
        <f t="shared" si="2"/>
        <v>1.1714285714285713</v>
      </c>
      <c r="E62" s="42" t="str">
        <f t="shared" si="3"/>
        <v/>
      </c>
      <c r="F62" s="42">
        <f t="shared" si="4"/>
        <v>2.3191094619666046</v>
      </c>
      <c r="G62" s="42">
        <f t="shared" si="5"/>
        <v>3.3333333333333335</v>
      </c>
      <c r="H62" s="42">
        <f t="shared" si="6"/>
        <v>1.1811023622047243</v>
      </c>
      <c r="I62" s="42" t="str">
        <f t="shared" si="7"/>
        <v/>
      </c>
      <c r="J62" s="42">
        <f t="shared" si="8"/>
        <v>1.89873417721519</v>
      </c>
      <c r="K62" s="42">
        <f t="shared" si="9"/>
        <v>2.7331189710610935</v>
      </c>
      <c r="L62" s="42">
        <f t="shared" si="10"/>
        <v>0.82644628099173556</v>
      </c>
      <c r="M62" s="42" t="str">
        <f t="shared" si="11"/>
        <v/>
      </c>
      <c r="N62" s="42">
        <f t="shared" si="12"/>
        <v>2.0696142991533399</v>
      </c>
      <c r="O62" s="42">
        <f t="shared" si="13"/>
        <v>1.6722408026755853</v>
      </c>
      <c r="P62" s="42">
        <f t="shared" si="14"/>
        <v>2.5806451612903225</v>
      </c>
      <c r="Q62" s="42" t="str">
        <f t="shared" si="15"/>
        <v/>
      </c>
      <c r="R62" s="42">
        <f t="shared" si="16"/>
        <v>3.2561051972448336</v>
      </c>
      <c r="S62" s="42">
        <f t="shared" si="17"/>
        <v>4.8009367681498825</v>
      </c>
      <c r="T62" s="42">
        <f t="shared" si="18"/>
        <v>1.4804845222072678</v>
      </c>
      <c r="U62" s="42" t="str">
        <f t="shared" si="19"/>
        <v/>
      </c>
      <c r="V62" s="42">
        <f t="shared" si="20"/>
        <v>1.1486001435750179</v>
      </c>
      <c r="W62" s="42">
        <f t="shared" si="21"/>
        <v>1.6877637130801686</v>
      </c>
      <c r="X62" s="42">
        <f t="shared" si="22"/>
        <v>0.5865102639296188</v>
      </c>
      <c r="Y62" s="61" t="str">
        <f t="shared" si="23"/>
        <v/>
      </c>
      <c r="Z62" s="42">
        <f t="shared" si="24"/>
        <v>0.58528428093645479</v>
      </c>
      <c r="AA62" s="42">
        <f t="shared" si="25"/>
        <v>0.51903114186851207</v>
      </c>
      <c r="AB62" s="42">
        <f t="shared" si="26"/>
        <v>0.64724919093851141</v>
      </c>
    </row>
    <row r="63" spans="1:28" x14ac:dyDescent="0.25">
      <c r="A63" s="1" t="s">
        <v>51</v>
      </c>
      <c r="B63" s="42">
        <f t="shared" si="0"/>
        <v>0</v>
      </c>
      <c r="C63" s="42">
        <f t="shared" si="1"/>
        <v>0</v>
      </c>
      <c r="D63" s="42">
        <f t="shared" si="2"/>
        <v>0</v>
      </c>
      <c r="E63" s="42" t="str">
        <f t="shared" si="3"/>
        <v/>
      </c>
      <c r="F63" s="42">
        <f t="shared" si="4"/>
        <v>0</v>
      </c>
      <c r="G63" s="42">
        <f t="shared" si="5"/>
        <v>0</v>
      </c>
      <c r="H63" s="42">
        <f t="shared" si="6"/>
        <v>0</v>
      </c>
      <c r="I63" s="42" t="str">
        <f t="shared" si="7"/>
        <v/>
      </c>
      <c r="J63" s="42">
        <f t="shared" si="8"/>
        <v>0</v>
      </c>
      <c r="K63" s="42">
        <f t="shared" si="9"/>
        <v>0</v>
      </c>
      <c r="L63" s="42">
        <f t="shared" si="10"/>
        <v>0</v>
      </c>
      <c r="M63" s="42" t="str">
        <f t="shared" si="11"/>
        <v/>
      </c>
      <c r="N63" s="42">
        <f t="shared" si="12"/>
        <v>0</v>
      </c>
      <c r="O63" s="42">
        <f t="shared" si="13"/>
        <v>0</v>
      </c>
      <c r="P63" s="42">
        <f t="shared" si="14"/>
        <v>0</v>
      </c>
      <c r="Q63" s="42" t="str">
        <f t="shared" si="15"/>
        <v/>
      </c>
      <c r="R63" s="42">
        <f t="shared" si="16"/>
        <v>0</v>
      </c>
      <c r="S63" s="42">
        <f t="shared" si="17"/>
        <v>0</v>
      </c>
      <c r="T63" s="42">
        <f t="shared" si="18"/>
        <v>0</v>
      </c>
      <c r="U63" s="42" t="str">
        <f t="shared" si="19"/>
        <v/>
      </c>
      <c r="V63" s="42">
        <f t="shared" si="20"/>
        <v>0</v>
      </c>
      <c r="W63" s="42">
        <f t="shared" si="21"/>
        <v>0</v>
      </c>
      <c r="X63" s="42">
        <f t="shared" si="22"/>
        <v>0</v>
      </c>
      <c r="Y63" s="61" t="str">
        <f t="shared" si="23"/>
        <v/>
      </c>
      <c r="Z63" s="41">
        <f t="shared" si="24"/>
        <v>0</v>
      </c>
      <c r="AA63" s="41">
        <f t="shared" si="25"/>
        <v>0</v>
      </c>
      <c r="AB63" s="41">
        <f t="shared" si="26"/>
        <v>0</v>
      </c>
    </row>
    <row r="64" spans="1:28" x14ac:dyDescent="0.25">
      <c r="A64" s="1" t="s">
        <v>52</v>
      </c>
      <c r="B64" s="42">
        <f t="shared" si="0"/>
        <v>0.12706480304955528</v>
      </c>
      <c r="C64" s="42">
        <f t="shared" si="1"/>
        <v>0.23217247097844113</v>
      </c>
      <c r="D64" s="42">
        <f t="shared" si="2"/>
        <v>3.0478512648582746E-2</v>
      </c>
      <c r="E64" s="42" t="str">
        <f t="shared" si="3"/>
        <v/>
      </c>
      <c r="F64" s="42">
        <f t="shared" si="4"/>
        <v>0</v>
      </c>
      <c r="G64" s="42">
        <f t="shared" si="5"/>
        <v>0</v>
      </c>
      <c r="H64" s="42">
        <f t="shared" si="6"/>
        <v>0</v>
      </c>
      <c r="I64" s="42" t="str">
        <f t="shared" si="7"/>
        <v/>
      </c>
      <c r="J64" s="42">
        <f t="shared" si="8"/>
        <v>0</v>
      </c>
      <c r="K64" s="42">
        <f t="shared" si="9"/>
        <v>0</v>
      </c>
      <c r="L64" s="42">
        <f t="shared" si="10"/>
        <v>0</v>
      </c>
      <c r="M64" s="42" t="str">
        <f t="shared" si="11"/>
        <v/>
      </c>
      <c r="N64" s="42">
        <f t="shared" si="12"/>
        <v>0.81433224755700329</v>
      </c>
      <c r="O64" s="42">
        <f t="shared" si="13"/>
        <v>1.2987012987012987</v>
      </c>
      <c r="P64" s="42">
        <f t="shared" si="14"/>
        <v>0.32679738562091504</v>
      </c>
      <c r="Q64" s="42" t="str">
        <f t="shared" si="15"/>
        <v/>
      </c>
      <c r="R64" s="42">
        <f t="shared" si="16"/>
        <v>6.3734862970044617E-2</v>
      </c>
      <c r="S64" s="42">
        <f t="shared" si="17"/>
        <v>0.13623978201634876</v>
      </c>
      <c r="T64" s="42">
        <f t="shared" si="18"/>
        <v>0</v>
      </c>
      <c r="U64" s="42" t="str">
        <f t="shared" si="19"/>
        <v/>
      </c>
      <c r="V64" s="42">
        <f t="shared" si="20"/>
        <v>0.13540961408259986</v>
      </c>
      <c r="W64" s="42">
        <f t="shared" si="21"/>
        <v>0.28490028490028491</v>
      </c>
      <c r="X64" s="42">
        <f t="shared" si="22"/>
        <v>0</v>
      </c>
      <c r="Y64" s="61" t="str">
        <f t="shared" si="23"/>
        <v/>
      </c>
      <c r="Z64" s="41">
        <f t="shared" si="24"/>
        <v>0</v>
      </c>
      <c r="AA64" s="41">
        <f t="shared" si="25"/>
        <v>0</v>
      </c>
      <c r="AB64" s="41">
        <f t="shared" si="26"/>
        <v>0</v>
      </c>
    </row>
    <row r="65" spans="1:28" x14ac:dyDescent="0.25">
      <c r="A65" s="1" t="s">
        <v>53</v>
      </c>
      <c r="B65" s="42">
        <f t="shared" si="0"/>
        <v>2.5270758122743682</v>
      </c>
      <c r="C65" s="42">
        <f t="shared" si="1"/>
        <v>2.6785714285714284</v>
      </c>
      <c r="D65" s="42">
        <f t="shared" si="2"/>
        <v>2.3722627737226274</v>
      </c>
      <c r="E65" s="42" t="str">
        <f t="shared" si="3"/>
        <v/>
      </c>
      <c r="F65" s="42">
        <f t="shared" si="4"/>
        <v>3.7931034482758621</v>
      </c>
      <c r="G65" s="42">
        <f t="shared" si="5"/>
        <v>3.8461538461538463</v>
      </c>
      <c r="H65" s="42">
        <f t="shared" si="6"/>
        <v>3.75</v>
      </c>
      <c r="I65" s="42" t="str">
        <f t="shared" si="7"/>
        <v/>
      </c>
      <c r="J65" s="42">
        <f t="shared" si="8"/>
        <v>0.41152263374485598</v>
      </c>
      <c r="K65" s="42">
        <f t="shared" si="9"/>
        <v>0</v>
      </c>
      <c r="L65" s="42">
        <f t="shared" si="10"/>
        <v>0.76923076923076927</v>
      </c>
      <c r="M65" s="42" t="str">
        <f t="shared" si="11"/>
        <v/>
      </c>
      <c r="N65" s="42">
        <f t="shared" si="12"/>
        <v>6.3725490196078427</v>
      </c>
      <c r="O65" s="42">
        <f t="shared" si="13"/>
        <v>7.0796460176991154</v>
      </c>
      <c r="P65" s="42">
        <f t="shared" si="14"/>
        <v>5.4945054945054945</v>
      </c>
      <c r="Q65" s="42" t="str">
        <f t="shared" si="15"/>
        <v/>
      </c>
      <c r="R65" s="42">
        <f t="shared" si="16"/>
        <v>1.1627906976744187</v>
      </c>
      <c r="S65" s="42">
        <f t="shared" si="17"/>
        <v>1.0416666666666665</v>
      </c>
      <c r="T65" s="42">
        <f t="shared" si="18"/>
        <v>1.3157894736842104</v>
      </c>
      <c r="U65" s="42" t="str">
        <f t="shared" si="19"/>
        <v/>
      </c>
      <c r="V65" s="42">
        <f t="shared" si="20"/>
        <v>0</v>
      </c>
      <c r="W65" s="42">
        <f t="shared" si="21"/>
        <v>0</v>
      </c>
      <c r="X65" s="42">
        <f t="shared" si="22"/>
        <v>0</v>
      </c>
      <c r="Y65" s="61" t="str">
        <f t="shared" si="23"/>
        <v/>
      </c>
      <c r="Z65" s="42">
        <f t="shared" si="24"/>
        <v>1.0204081632653061</v>
      </c>
      <c r="AA65" s="42">
        <f t="shared" si="25"/>
        <v>1.9230769230769231</v>
      </c>
      <c r="AB65" s="41">
        <f t="shared" si="26"/>
        <v>0</v>
      </c>
    </row>
    <row r="66" spans="1:28" x14ac:dyDescent="0.25">
      <c r="A66" s="1" t="s">
        <v>54</v>
      </c>
      <c r="B66" s="42">
        <f t="shared" si="0"/>
        <v>0.53147996729354052</v>
      </c>
      <c r="C66" s="42">
        <f t="shared" si="1"/>
        <v>0.57995028997514497</v>
      </c>
      <c r="D66" s="42">
        <f t="shared" si="2"/>
        <v>0.48426150121065376</v>
      </c>
      <c r="E66" s="42" t="str">
        <f t="shared" si="3"/>
        <v/>
      </c>
      <c r="F66" s="42">
        <f t="shared" si="4"/>
        <v>0.2</v>
      </c>
      <c r="G66" s="42">
        <f t="shared" si="5"/>
        <v>0</v>
      </c>
      <c r="H66" s="42">
        <f t="shared" si="6"/>
        <v>0.41152263374485598</v>
      </c>
      <c r="I66" s="42" t="str">
        <f t="shared" si="7"/>
        <v/>
      </c>
      <c r="J66" s="42">
        <f t="shared" si="8"/>
        <v>0.21321961620469082</v>
      </c>
      <c r="K66" s="42">
        <f t="shared" si="9"/>
        <v>0.43478260869565216</v>
      </c>
      <c r="L66" s="42">
        <f t="shared" si="10"/>
        <v>0</v>
      </c>
      <c r="M66" s="42" t="str">
        <f t="shared" si="11"/>
        <v/>
      </c>
      <c r="N66" s="42">
        <f t="shared" si="12"/>
        <v>0.23529411764705879</v>
      </c>
      <c r="O66" s="42">
        <f t="shared" si="13"/>
        <v>0.49261083743842365</v>
      </c>
      <c r="P66" s="42">
        <f t="shared" si="14"/>
        <v>0</v>
      </c>
      <c r="Q66" s="42" t="str">
        <f t="shared" si="15"/>
        <v/>
      </c>
      <c r="R66" s="42">
        <f t="shared" si="16"/>
        <v>0</v>
      </c>
      <c r="S66" s="42">
        <f t="shared" si="17"/>
        <v>0</v>
      </c>
      <c r="T66" s="42">
        <f t="shared" si="18"/>
        <v>0</v>
      </c>
      <c r="U66" s="42" t="str">
        <f t="shared" si="19"/>
        <v/>
      </c>
      <c r="V66" s="42">
        <f t="shared" si="20"/>
        <v>1.7045454545454544</v>
      </c>
      <c r="W66" s="42">
        <f t="shared" si="21"/>
        <v>1.7142857142857144</v>
      </c>
      <c r="X66" s="42">
        <f t="shared" si="22"/>
        <v>1.6949152542372881</v>
      </c>
      <c r="Y66" s="61" t="str">
        <f t="shared" si="23"/>
        <v/>
      </c>
      <c r="Z66" s="42">
        <f t="shared" si="24"/>
        <v>1.4545454545454546</v>
      </c>
      <c r="AA66" s="42">
        <f t="shared" si="25"/>
        <v>1.4285714285714286</v>
      </c>
      <c r="AB66" s="42">
        <f t="shared" si="26"/>
        <v>1.4814814814814816</v>
      </c>
    </row>
    <row r="67" spans="1:28" x14ac:dyDescent="0.25">
      <c r="A67" s="1" t="s">
        <v>55</v>
      </c>
      <c r="B67" s="42">
        <f t="shared" si="0"/>
        <v>1.8880208333333333</v>
      </c>
      <c r="C67" s="42">
        <f t="shared" si="1"/>
        <v>2.7143738433066007</v>
      </c>
      <c r="D67" s="42">
        <f t="shared" si="2"/>
        <v>0.96485182632667121</v>
      </c>
      <c r="E67" s="42" t="str">
        <f t="shared" si="3"/>
        <v/>
      </c>
      <c r="F67" s="42">
        <f t="shared" si="4"/>
        <v>1.5151515151515151</v>
      </c>
      <c r="G67" s="42">
        <f t="shared" si="5"/>
        <v>2.5559105431309903</v>
      </c>
      <c r="H67" s="42">
        <f t="shared" si="6"/>
        <v>0.35587188612099641</v>
      </c>
      <c r="I67" s="42" t="str">
        <f t="shared" si="7"/>
        <v/>
      </c>
      <c r="J67" s="42">
        <f t="shared" si="8"/>
        <v>0.73937153419593349</v>
      </c>
      <c r="K67" s="42">
        <f t="shared" si="9"/>
        <v>1.0452961672473868</v>
      </c>
      <c r="L67" s="42">
        <f t="shared" si="10"/>
        <v>0.39370078740157477</v>
      </c>
      <c r="M67" s="42" t="str">
        <f t="shared" si="11"/>
        <v/>
      </c>
      <c r="N67" s="42">
        <f t="shared" si="12"/>
        <v>1.7374517374517375</v>
      </c>
      <c r="O67" s="42">
        <f t="shared" si="13"/>
        <v>2.4911032028469751</v>
      </c>
      <c r="P67" s="42">
        <f t="shared" si="14"/>
        <v>0.8438818565400843</v>
      </c>
      <c r="Q67" s="42" t="str">
        <f t="shared" si="15"/>
        <v/>
      </c>
      <c r="R67" s="42">
        <f t="shared" si="16"/>
        <v>2.9950083194675541</v>
      </c>
      <c r="S67" s="42">
        <f t="shared" si="17"/>
        <v>5.3872053872053867</v>
      </c>
      <c r="T67" s="42">
        <f t="shared" si="18"/>
        <v>0.6578947368421052</v>
      </c>
      <c r="U67" s="42" t="str">
        <f t="shared" si="19"/>
        <v/>
      </c>
      <c r="V67" s="42">
        <f t="shared" si="20"/>
        <v>1.3921113689095126</v>
      </c>
      <c r="W67" s="42">
        <f t="shared" si="21"/>
        <v>0.81632653061224492</v>
      </c>
      <c r="X67" s="42">
        <f t="shared" si="22"/>
        <v>2.1505376344086025</v>
      </c>
      <c r="Y67" s="61" t="str">
        <f t="shared" si="23"/>
        <v/>
      </c>
      <c r="Z67" s="42">
        <f t="shared" si="24"/>
        <v>3.1007751937984498</v>
      </c>
      <c r="AA67" s="42">
        <f t="shared" si="25"/>
        <v>4.0404040404040407</v>
      </c>
      <c r="AB67" s="42">
        <f t="shared" si="26"/>
        <v>2.1164021164021163</v>
      </c>
    </row>
    <row r="68" spans="1:28" x14ac:dyDescent="0.25">
      <c r="A68" s="1" t="s">
        <v>56</v>
      </c>
      <c r="B68" s="42">
        <f t="shared" si="0"/>
        <v>0.3651685393258427</v>
      </c>
      <c r="C68" s="42">
        <f t="shared" si="1"/>
        <v>0.48674959437533805</v>
      </c>
      <c r="D68" s="42">
        <f t="shared" si="2"/>
        <v>0.23378141437755698</v>
      </c>
      <c r="E68" s="42" t="str">
        <f t="shared" si="3"/>
        <v/>
      </c>
      <c r="F68" s="42">
        <f t="shared" si="4"/>
        <v>0</v>
      </c>
      <c r="G68" s="42">
        <f t="shared" si="5"/>
        <v>0</v>
      </c>
      <c r="H68" s="42">
        <f t="shared" si="6"/>
        <v>0</v>
      </c>
      <c r="I68" s="42" t="str">
        <f t="shared" si="7"/>
        <v/>
      </c>
      <c r="J68" s="42">
        <f t="shared" si="8"/>
        <v>0.12165450121654502</v>
      </c>
      <c r="K68" s="42">
        <f t="shared" si="9"/>
        <v>0.23201856148491878</v>
      </c>
      <c r="L68" s="42">
        <f t="shared" si="10"/>
        <v>0</v>
      </c>
      <c r="M68" s="42" t="str">
        <f t="shared" si="11"/>
        <v/>
      </c>
      <c r="N68" s="42">
        <f t="shared" si="12"/>
        <v>0.1669449081803005</v>
      </c>
      <c r="O68" s="42">
        <f t="shared" si="13"/>
        <v>0.32679738562091504</v>
      </c>
      <c r="P68" s="42">
        <f t="shared" si="14"/>
        <v>0</v>
      </c>
      <c r="Q68" s="42" t="str">
        <f t="shared" si="15"/>
        <v/>
      </c>
      <c r="R68" s="42">
        <f t="shared" si="16"/>
        <v>0</v>
      </c>
      <c r="S68" s="42">
        <f t="shared" si="17"/>
        <v>0</v>
      </c>
      <c r="T68" s="42">
        <f t="shared" si="18"/>
        <v>0</v>
      </c>
      <c r="U68" s="42" t="str">
        <f t="shared" si="19"/>
        <v/>
      </c>
      <c r="V68" s="42">
        <f t="shared" si="20"/>
        <v>1.160092807424594</v>
      </c>
      <c r="W68" s="42">
        <f t="shared" si="21"/>
        <v>1.8779342723004695</v>
      </c>
      <c r="X68" s="42">
        <f t="shared" si="22"/>
        <v>0.45871559633027525</v>
      </c>
      <c r="Y68" s="61" t="str">
        <f t="shared" si="23"/>
        <v/>
      </c>
      <c r="Z68" s="42">
        <f t="shared" si="24"/>
        <v>1.5</v>
      </c>
      <c r="AA68" s="42">
        <f t="shared" si="25"/>
        <v>1.4851485148514851</v>
      </c>
      <c r="AB68" s="42">
        <f t="shared" si="26"/>
        <v>1.5151515151515151</v>
      </c>
    </row>
    <row r="69" spans="1:28" x14ac:dyDescent="0.25">
      <c r="A69" s="1" t="s">
        <v>57</v>
      </c>
      <c r="B69" s="42">
        <f t="shared" si="0"/>
        <v>0.17221584385763489</v>
      </c>
      <c r="C69" s="42">
        <f t="shared" si="1"/>
        <v>0.33707865168539325</v>
      </c>
      <c r="D69" s="42">
        <f t="shared" si="2"/>
        <v>0</v>
      </c>
      <c r="E69" s="42" t="str">
        <f t="shared" si="3"/>
        <v/>
      </c>
      <c r="F69" s="42">
        <f t="shared" si="4"/>
        <v>0.5617977528089888</v>
      </c>
      <c r="G69" s="42">
        <f t="shared" si="5"/>
        <v>1.1494252873563218</v>
      </c>
      <c r="H69" s="42">
        <f t="shared" si="6"/>
        <v>0</v>
      </c>
      <c r="I69" s="42" t="str">
        <f t="shared" si="7"/>
        <v/>
      </c>
      <c r="J69" s="42">
        <f t="shared" si="8"/>
        <v>0</v>
      </c>
      <c r="K69" s="42">
        <f t="shared" si="9"/>
        <v>0</v>
      </c>
      <c r="L69" s="42">
        <f t="shared" si="10"/>
        <v>0</v>
      </c>
      <c r="M69" s="42" t="str">
        <f t="shared" si="11"/>
        <v/>
      </c>
      <c r="N69" s="42">
        <f t="shared" si="12"/>
        <v>0.3115264797507788</v>
      </c>
      <c r="O69" s="42">
        <f t="shared" si="13"/>
        <v>0.61349693251533743</v>
      </c>
      <c r="P69" s="42">
        <f t="shared" si="14"/>
        <v>0</v>
      </c>
      <c r="Q69" s="42" t="str">
        <f t="shared" si="15"/>
        <v/>
      </c>
      <c r="R69" s="42">
        <f t="shared" si="16"/>
        <v>0</v>
      </c>
      <c r="S69" s="42">
        <f t="shared" si="17"/>
        <v>0</v>
      </c>
      <c r="T69" s="42">
        <f t="shared" si="18"/>
        <v>0</v>
      </c>
      <c r="U69" s="42" t="str">
        <f t="shared" si="19"/>
        <v/>
      </c>
      <c r="V69" s="42">
        <f t="shared" si="20"/>
        <v>0</v>
      </c>
      <c r="W69" s="42">
        <f t="shared" si="21"/>
        <v>0</v>
      </c>
      <c r="X69" s="42">
        <f t="shared" si="22"/>
        <v>0</v>
      </c>
      <c r="Y69" s="61" t="str">
        <f t="shared" si="23"/>
        <v/>
      </c>
      <c r="Z69" s="41">
        <f t="shared" si="24"/>
        <v>0</v>
      </c>
      <c r="AA69" s="41">
        <f t="shared" si="25"/>
        <v>0</v>
      </c>
      <c r="AB69" s="41">
        <f t="shared" si="26"/>
        <v>0</v>
      </c>
    </row>
    <row r="70" spans="1:28" x14ac:dyDescent="0.25">
      <c r="A70" s="1" t="s">
        <v>58</v>
      </c>
      <c r="B70" s="42">
        <f t="shared" si="0"/>
        <v>1.3900955690703736</v>
      </c>
      <c r="C70" s="42">
        <f t="shared" si="1"/>
        <v>1.94585448392555</v>
      </c>
      <c r="D70" s="42">
        <f t="shared" si="2"/>
        <v>0.80357142857142849</v>
      </c>
      <c r="E70" s="42" t="str">
        <f t="shared" si="3"/>
        <v/>
      </c>
      <c r="F70" s="42">
        <f t="shared" si="4"/>
        <v>0</v>
      </c>
      <c r="G70" s="42">
        <f t="shared" si="5"/>
        <v>0</v>
      </c>
      <c r="H70" s="42">
        <f t="shared" si="6"/>
        <v>0</v>
      </c>
      <c r="I70" s="42" t="str">
        <f t="shared" si="7"/>
        <v/>
      </c>
      <c r="J70" s="42">
        <f t="shared" si="8"/>
        <v>0.46728971962616817</v>
      </c>
      <c r="K70" s="42">
        <f t="shared" si="9"/>
        <v>0.94339622641509435</v>
      </c>
      <c r="L70" s="42">
        <f t="shared" si="10"/>
        <v>0</v>
      </c>
      <c r="M70" s="42" t="str">
        <f t="shared" si="11"/>
        <v/>
      </c>
      <c r="N70" s="42">
        <f t="shared" si="12"/>
        <v>1.0498687664041995</v>
      </c>
      <c r="O70" s="42">
        <f t="shared" si="13"/>
        <v>2.1164021164021163</v>
      </c>
      <c r="P70" s="42">
        <f t="shared" si="14"/>
        <v>0</v>
      </c>
      <c r="Q70" s="42" t="str">
        <f t="shared" si="15"/>
        <v/>
      </c>
      <c r="R70" s="42">
        <f t="shared" si="16"/>
        <v>6.5822784810126587</v>
      </c>
      <c r="S70" s="42">
        <f t="shared" si="17"/>
        <v>8.4158415841584162</v>
      </c>
      <c r="T70" s="42">
        <f t="shared" si="18"/>
        <v>4.6632124352331603</v>
      </c>
      <c r="U70" s="42" t="str">
        <f t="shared" si="19"/>
        <v/>
      </c>
      <c r="V70" s="42">
        <f t="shared" si="20"/>
        <v>0</v>
      </c>
      <c r="W70" s="42">
        <f t="shared" si="21"/>
        <v>0</v>
      </c>
      <c r="X70" s="42">
        <f t="shared" si="22"/>
        <v>0</v>
      </c>
      <c r="Y70" s="61" t="str">
        <f t="shared" si="23"/>
        <v/>
      </c>
      <c r="Z70" s="41">
        <f t="shared" si="24"/>
        <v>0</v>
      </c>
      <c r="AA70" s="41">
        <f t="shared" si="25"/>
        <v>0</v>
      </c>
      <c r="AB70" s="41">
        <f t="shared" si="26"/>
        <v>0</v>
      </c>
    </row>
    <row r="71" spans="1:28" x14ac:dyDescent="0.25">
      <c r="A71" s="1" t="s">
        <v>59</v>
      </c>
      <c r="B71" s="42">
        <f t="shared" si="0"/>
        <v>0.70025286909161633</v>
      </c>
      <c r="C71" s="42">
        <f t="shared" si="1"/>
        <v>0.88734567901234562</v>
      </c>
      <c r="D71" s="42">
        <f t="shared" si="2"/>
        <v>0.51000392310710085</v>
      </c>
      <c r="E71" s="42" t="str">
        <f t="shared" si="3"/>
        <v/>
      </c>
      <c r="F71" s="42">
        <f t="shared" si="4"/>
        <v>1.7101710171017102</v>
      </c>
      <c r="G71" s="42">
        <f t="shared" si="5"/>
        <v>2.3255813953488373</v>
      </c>
      <c r="H71" s="42">
        <f t="shared" si="6"/>
        <v>1.0869565217391304</v>
      </c>
      <c r="I71" s="42" t="str">
        <f t="shared" si="7"/>
        <v/>
      </c>
      <c r="J71" s="42">
        <f t="shared" si="8"/>
        <v>0.58365758754863817</v>
      </c>
      <c r="K71" s="42">
        <f t="shared" si="9"/>
        <v>0.76775431861804222</v>
      </c>
      <c r="L71" s="42">
        <f t="shared" si="10"/>
        <v>0.39447731755424065</v>
      </c>
      <c r="M71" s="42" t="str">
        <f t="shared" si="11"/>
        <v/>
      </c>
      <c r="N71" s="42">
        <f t="shared" si="12"/>
        <v>0.52410901467505244</v>
      </c>
      <c r="O71" s="42">
        <f t="shared" si="13"/>
        <v>0.4329004329004329</v>
      </c>
      <c r="P71" s="42">
        <f t="shared" si="14"/>
        <v>0.6097560975609756</v>
      </c>
      <c r="Q71" s="42" t="str">
        <f t="shared" si="15"/>
        <v/>
      </c>
      <c r="R71" s="42">
        <f t="shared" si="16"/>
        <v>0.5988023952095809</v>
      </c>
      <c r="S71" s="42">
        <f t="shared" si="17"/>
        <v>0.90702947845804993</v>
      </c>
      <c r="T71" s="42">
        <f t="shared" si="18"/>
        <v>0.25380710659898476</v>
      </c>
      <c r="U71" s="42" t="str">
        <f t="shared" si="19"/>
        <v/>
      </c>
      <c r="V71" s="42">
        <f t="shared" si="20"/>
        <v>0</v>
      </c>
      <c r="W71" s="42">
        <f t="shared" si="21"/>
        <v>0</v>
      </c>
      <c r="X71" s="42">
        <f t="shared" si="22"/>
        <v>0</v>
      </c>
      <c r="Y71" s="61" t="str">
        <f t="shared" si="23"/>
        <v/>
      </c>
      <c r="Z71" s="42">
        <f t="shared" si="24"/>
        <v>0.16806722689075632</v>
      </c>
      <c r="AA71" s="41">
        <f t="shared" si="25"/>
        <v>0</v>
      </c>
      <c r="AB71" s="42">
        <f t="shared" si="26"/>
        <v>0.32786885245901637</v>
      </c>
    </row>
    <row r="72" spans="1:28" x14ac:dyDescent="0.25">
      <c r="A72" s="1" t="s">
        <v>60</v>
      </c>
      <c r="B72" s="42">
        <f t="shared" si="0"/>
        <v>5.1370651923519928</v>
      </c>
      <c r="C72" s="42">
        <f t="shared" si="1"/>
        <v>6.7573497147871882</v>
      </c>
      <c r="D72" s="42">
        <f t="shared" si="2"/>
        <v>3.3462657613967024</v>
      </c>
      <c r="E72" s="42" t="str">
        <f t="shared" si="3"/>
        <v/>
      </c>
      <c r="F72" s="42">
        <f t="shared" si="4"/>
        <v>8.1932773109243691</v>
      </c>
      <c r="G72" s="42">
        <f t="shared" si="5"/>
        <v>9.4961240310077528</v>
      </c>
      <c r="H72" s="42">
        <f t="shared" si="6"/>
        <v>6.6513761467889916</v>
      </c>
      <c r="I72" s="42" t="str">
        <f t="shared" si="7"/>
        <v/>
      </c>
      <c r="J72" s="42">
        <f t="shared" si="8"/>
        <v>5.1633298208640674</v>
      </c>
      <c r="K72" s="42">
        <f t="shared" si="9"/>
        <v>6.6000000000000005</v>
      </c>
      <c r="L72" s="42">
        <f t="shared" si="10"/>
        <v>3.5634743875278394</v>
      </c>
      <c r="M72" s="42" t="str">
        <f t="shared" si="11"/>
        <v/>
      </c>
      <c r="N72" s="42">
        <f t="shared" si="12"/>
        <v>6.0270602706027061</v>
      </c>
      <c r="O72" s="42">
        <f t="shared" si="13"/>
        <v>8.0952380952380949</v>
      </c>
      <c r="P72" s="42">
        <f t="shared" si="14"/>
        <v>3.8167938931297711</v>
      </c>
      <c r="Q72" s="42" t="str">
        <f t="shared" si="15"/>
        <v/>
      </c>
      <c r="R72" s="42">
        <f t="shared" si="16"/>
        <v>4.6444121915820027</v>
      </c>
      <c r="S72" s="42">
        <f t="shared" si="17"/>
        <v>7.7363896848137532</v>
      </c>
      <c r="T72" s="42">
        <f t="shared" si="18"/>
        <v>1.4705882352941175</v>
      </c>
      <c r="U72" s="42" t="str">
        <f t="shared" si="19"/>
        <v/>
      </c>
      <c r="V72" s="42">
        <f t="shared" si="20"/>
        <v>2.5691699604743086</v>
      </c>
      <c r="W72" s="42">
        <f t="shared" si="21"/>
        <v>3.3088235294117649</v>
      </c>
      <c r="X72" s="42">
        <f t="shared" si="22"/>
        <v>1.7094017094017095</v>
      </c>
      <c r="Y72" s="61" t="str">
        <f t="shared" si="23"/>
        <v/>
      </c>
      <c r="Z72" s="42">
        <f t="shared" si="24"/>
        <v>0.46296296296296291</v>
      </c>
      <c r="AA72" s="42">
        <f t="shared" si="25"/>
        <v>0.90090090090090091</v>
      </c>
      <c r="AB72" s="41">
        <f t="shared" si="26"/>
        <v>0</v>
      </c>
    </row>
    <row r="73" spans="1:28" x14ac:dyDescent="0.25">
      <c r="A73" s="1" t="s">
        <v>61</v>
      </c>
      <c r="B73" s="42">
        <f t="shared" si="0"/>
        <v>0.91807909604519777</v>
      </c>
      <c r="C73" s="42">
        <f t="shared" si="1"/>
        <v>1.4184397163120568</v>
      </c>
      <c r="D73" s="42">
        <f t="shared" si="2"/>
        <v>0.42194092827004215</v>
      </c>
      <c r="E73" s="42" t="str">
        <f t="shared" si="3"/>
        <v/>
      </c>
      <c r="F73" s="42">
        <f t="shared" si="4"/>
        <v>0.71684587813620071</v>
      </c>
      <c r="G73" s="42">
        <f t="shared" si="5"/>
        <v>0.81300813008130091</v>
      </c>
      <c r="H73" s="42">
        <f t="shared" si="6"/>
        <v>0.64102564102564097</v>
      </c>
      <c r="I73" s="42" t="str">
        <f t="shared" si="7"/>
        <v/>
      </c>
      <c r="J73" s="42">
        <f t="shared" si="8"/>
        <v>0.36630036630036628</v>
      </c>
      <c r="K73" s="42">
        <f t="shared" si="9"/>
        <v>0</v>
      </c>
      <c r="L73" s="42">
        <f t="shared" si="10"/>
        <v>0.74074074074074081</v>
      </c>
      <c r="M73" s="42" t="str">
        <f t="shared" si="11"/>
        <v/>
      </c>
      <c r="N73" s="42">
        <f t="shared" si="12"/>
        <v>3.5573122529644272</v>
      </c>
      <c r="O73" s="42">
        <f t="shared" si="13"/>
        <v>6.4516129032258061</v>
      </c>
      <c r="P73" s="42">
        <f t="shared" si="14"/>
        <v>0.77519379844961245</v>
      </c>
      <c r="Q73" s="42" t="str">
        <f t="shared" si="15"/>
        <v/>
      </c>
      <c r="R73" s="42">
        <f t="shared" si="16"/>
        <v>0</v>
      </c>
      <c r="S73" s="42">
        <f t="shared" si="17"/>
        <v>0</v>
      </c>
      <c r="T73" s="42">
        <f t="shared" si="18"/>
        <v>0</v>
      </c>
      <c r="U73" s="42" t="str">
        <f t="shared" si="19"/>
        <v/>
      </c>
      <c r="V73" s="42">
        <f t="shared" si="20"/>
        <v>0.55248618784530379</v>
      </c>
      <c r="W73" s="42">
        <f t="shared" si="21"/>
        <v>1.0526315789473684</v>
      </c>
      <c r="X73" s="42">
        <f t="shared" si="22"/>
        <v>0</v>
      </c>
      <c r="Y73" s="61" t="str">
        <f t="shared" si="23"/>
        <v/>
      </c>
      <c r="Z73" s="41">
        <f t="shared" si="24"/>
        <v>0</v>
      </c>
      <c r="AA73" s="41">
        <f t="shared" si="25"/>
        <v>0</v>
      </c>
      <c r="AB73" s="41">
        <f t="shared" si="26"/>
        <v>0</v>
      </c>
    </row>
    <row r="74" spans="1:28" x14ac:dyDescent="0.25">
      <c r="A74" s="1" t="s">
        <v>62</v>
      </c>
      <c r="B74" s="42">
        <f t="shared" si="0"/>
        <v>0.71474983755685506</v>
      </c>
      <c r="C74" s="42">
        <f t="shared" si="1"/>
        <v>0.73170731707317083</v>
      </c>
      <c r="D74" s="42">
        <f t="shared" si="2"/>
        <v>0.69541029207232274</v>
      </c>
      <c r="E74" s="42" t="str">
        <f t="shared" si="3"/>
        <v/>
      </c>
      <c r="F74" s="42">
        <f t="shared" si="4"/>
        <v>1.3114754098360655</v>
      </c>
      <c r="G74" s="42">
        <f t="shared" si="5"/>
        <v>1.9230769230769231</v>
      </c>
      <c r="H74" s="42">
        <f t="shared" si="6"/>
        <v>0.67114093959731547</v>
      </c>
      <c r="I74" s="42" t="str">
        <f t="shared" si="7"/>
        <v/>
      </c>
      <c r="J74" s="42">
        <f t="shared" si="8"/>
        <v>1.4326647564469914</v>
      </c>
      <c r="K74" s="42">
        <f t="shared" si="9"/>
        <v>1.5384615384615385</v>
      </c>
      <c r="L74" s="42">
        <f t="shared" si="10"/>
        <v>1.2987012987012987</v>
      </c>
      <c r="M74" s="42" t="str">
        <f t="shared" si="11"/>
        <v/>
      </c>
      <c r="N74" s="42">
        <f t="shared" si="12"/>
        <v>0.37037037037037041</v>
      </c>
      <c r="O74" s="42">
        <f t="shared" si="13"/>
        <v>0</v>
      </c>
      <c r="P74" s="42">
        <f t="shared" si="14"/>
        <v>0.75187969924812026</v>
      </c>
      <c r="Q74" s="42" t="str">
        <f t="shared" si="15"/>
        <v/>
      </c>
      <c r="R74" s="42">
        <f t="shared" si="16"/>
        <v>0</v>
      </c>
      <c r="S74" s="42">
        <f t="shared" si="17"/>
        <v>0</v>
      </c>
      <c r="T74" s="42">
        <f t="shared" si="18"/>
        <v>0</v>
      </c>
      <c r="U74" s="42" t="str">
        <f t="shared" si="19"/>
        <v/>
      </c>
      <c r="V74" s="42">
        <f t="shared" si="20"/>
        <v>0</v>
      </c>
      <c r="W74" s="42">
        <f t="shared" si="21"/>
        <v>0</v>
      </c>
      <c r="X74" s="42">
        <f t="shared" si="22"/>
        <v>0</v>
      </c>
      <c r="Y74" s="61" t="str">
        <f t="shared" si="23"/>
        <v/>
      </c>
      <c r="Z74" s="42">
        <f t="shared" si="24"/>
        <v>0.73529411764705876</v>
      </c>
      <c r="AA74" s="41">
        <f t="shared" si="25"/>
        <v>0</v>
      </c>
      <c r="AB74" s="42">
        <f t="shared" si="26"/>
        <v>1.3157894736842104</v>
      </c>
    </row>
    <row r="75" spans="1:28" x14ac:dyDescent="0.25">
      <c r="A75" s="1" t="s">
        <v>63</v>
      </c>
      <c r="B75" s="42">
        <f t="shared" si="0"/>
        <v>0.37483702737940028</v>
      </c>
      <c r="C75" s="42">
        <f t="shared" si="1"/>
        <v>0.49603174603174599</v>
      </c>
      <c r="D75" s="42">
        <f t="shared" si="2"/>
        <v>0.25706940874035988</v>
      </c>
      <c r="E75" s="42" t="str">
        <f t="shared" si="3"/>
        <v/>
      </c>
      <c r="F75" s="42">
        <f t="shared" si="4"/>
        <v>0.49423393739703458</v>
      </c>
      <c r="G75" s="42">
        <f t="shared" si="5"/>
        <v>0.31847133757961787</v>
      </c>
      <c r="H75" s="42">
        <f t="shared" si="6"/>
        <v>0.68259385665529015</v>
      </c>
      <c r="I75" s="42" t="str">
        <f t="shared" si="7"/>
        <v/>
      </c>
      <c r="J75" s="42">
        <f t="shared" si="8"/>
        <v>0.38971161340607952</v>
      </c>
      <c r="K75" s="42">
        <f t="shared" si="9"/>
        <v>0.61538461538461542</v>
      </c>
      <c r="L75" s="42">
        <f t="shared" si="10"/>
        <v>0.15797788309636651</v>
      </c>
      <c r="M75" s="42" t="str">
        <f t="shared" si="11"/>
        <v/>
      </c>
      <c r="N75" s="42">
        <f t="shared" si="12"/>
        <v>0.61619718309859151</v>
      </c>
      <c r="O75" s="42">
        <f t="shared" si="13"/>
        <v>0.91407678244972579</v>
      </c>
      <c r="P75" s="42">
        <f t="shared" si="14"/>
        <v>0.3395585738539898</v>
      </c>
      <c r="Q75" s="42" t="str">
        <f t="shared" si="15"/>
        <v/>
      </c>
      <c r="R75" s="42">
        <f t="shared" si="16"/>
        <v>9.9108027750247768E-2</v>
      </c>
      <c r="S75" s="42">
        <f t="shared" si="17"/>
        <v>0.21141649048625794</v>
      </c>
      <c r="T75" s="42">
        <f t="shared" si="18"/>
        <v>0</v>
      </c>
      <c r="U75" s="42" t="str">
        <f t="shared" si="19"/>
        <v/>
      </c>
      <c r="V75" s="42">
        <f t="shared" si="20"/>
        <v>0.21857923497267759</v>
      </c>
      <c r="W75" s="42">
        <f t="shared" si="21"/>
        <v>0.44943820224719105</v>
      </c>
      <c r="X75" s="42">
        <f t="shared" si="22"/>
        <v>0</v>
      </c>
      <c r="Y75" s="61" t="str">
        <f t="shared" si="23"/>
        <v/>
      </c>
      <c r="Z75" s="42">
        <f t="shared" si="24"/>
        <v>0.34542314335060448</v>
      </c>
      <c r="AA75" s="42">
        <f t="shared" si="25"/>
        <v>0.35587188612099641</v>
      </c>
      <c r="AB75" s="42">
        <f t="shared" si="26"/>
        <v>0.33557046979865773</v>
      </c>
    </row>
    <row r="76" spans="1:28" x14ac:dyDescent="0.25">
      <c r="A76" s="1" t="s">
        <v>64</v>
      </c>
      <c r="B76" s="42">
        <f t="shared" si="0"/>
        <v>2.472885032537961</v>
      </c>
      <c r="C76" s="42">
        <f t="shared" si="1"/>
        <v>3.3722438391699092</v>
      </c>
      <c r="D76" s="42">
        <f t="shared" si="2"/>
        <v>1.5672616456247279</v>
      </c>
      <c r="E76" s="42" t="str">
        <f t="shared" si="3"/>
        <v/>
      </c>
      <c r="F76" s="42">
        <f t="shared" si="4"/>
        <v>5.4406964091403696</v>
      </c>
      <c r="G76" s="42">
        <f t="shared" si="5"/>
        <v>7.5055187637969087</v>
      </c>
      <c r="H76" s="42">
        <f t="shared" si="6"/>
        <v>3.4334763948497855</v>
      </c>
      <c r="I76" s="42" t="str">
        <f t="shared" si="7"/>
        <v/>
      </c>
      <c r="J76" s="42">
        <f t="shared" si="8"/>
        <v>2.1119324181626187</v>
      </c>
      <c r="K76" s="42">
        <f t="shared" si="9"/>
        <v>2.6104417670682731</v>
      </c>
      <c r="L76" s="42">
        <f t="shared" si="10"/>
        <v>1.5590200445434299</v>
      </c>
      <c r="M76" s="42" t="str">
        <f t="shared" si="11"/>
        <v/>
      </c>
      <c r="N76" s="42">
        <f t="shared" si="12"/>
        <v>2.8151774785801713</v>
      </c>
      <c r="O76" s="42">
        <f t="shared" si="13"/>
        <v>3.8369304556354913</v>
      </c>
      <c r="P76" s="42">
        <f t="shared" si="14"/>
        <v>1.7500000000000002</v>
      </c>
      <c r="Q76" s="42" t="str">
        <f t="shared" si="15"/>
        <v/>
      </c>
      <c r="R76" s="42">
        <f t="shared" si="16"/>
        <v>2.0352781546811398</v>
      </c>
      <c r="S76" s="42">
        <f t="shared" si="17"/>
        <v>2.8089887640449436</v>
      </c>
      <c r="T76" s="42">
        <f t="shared" si="18"/>
        <v>1.3123359580052494</v>
      </c>
      <c r="U76" s="42" t="str">
        <f t="shared" si="19"/>
        <v/>
      </c>
      <c r="V76" s="42">
        <f t="shared" si="20"/>
        <v>0.63291139240506333</v>
      </c>
      <c r="W76" s="42">
        <f t="shared" si="21"/>
        <v>1.3029315960912053</v>
      </c>
      <c r="X76" s="42">
        <f t="shared" si="22"/>
        <v>0</v>
      </c>
      <c r="Y76" s="61" t="str">
        <f t="shared" si="23"/>
        <v/>
      </c>
      <c r="Z76" s="42">
        <f t="shared" si="24"/>
        <v>0.35842293906810035</v>
      </c>
      <c r="AA76" s="42">
        <f t="shared" si="25"/>
        <v>0.3546099290780142</v>
      </c>
      <c r="AB76" s="42">
        <f t="shared" si="26"/>
        <v>0.36231884057971014</v>
      </c>
    </row>
    <row r="77" spans="1:28" ht="13.5" thickBot="1" x14ac:dyDescent="0.3">
      <c r="A77" s="15" t="s">
        <v>65</v>
      </c>
      <c r="B77" s="73">
        <f t="shared" si="0"/>
        <v>0.22900763358778628</v>
      </c>
      <c r="C77" s="73">
        <f t="shared" si="1"/>
        <v>0.45112781954887221</v>
      </c>
      <c r="D77" s="73">
        <f t="shared" si="2"/>
        <v>0</v>
      </c>
      <c r="E77" s="73" t="str">
        <f t="shared" si="3"/>
        <v/>
      </c>
      <c r="F77" s="73">
        <f t="shared" si="4"/>
        <v>0.35842293906810035</v>
      </c>
      <c r="G77" s="73">
        <f t="shared" si="5"/>
        <v>0.71942446043165476</v>
      </c>
      <c r="H77" s="73">
        <f t="shared" si="6"/>
        <v>0</v>
      </c>
      <c r="I77" s="73" t="str">
        <f t="shared" si="7"/>
        <v/>
      </c>
      <c r="J77" s="73">
        <f t="shared" si="8"/>
        <v>0.3546099290780142</v>
      </c>
      <c r="K77" s="73">
        <f t="shared" si="9"/>
        <v>0.68027210884353739</v>
      </c>
      <c r="L77" s="73">
        <f t="shared" si="10"/>
        <v>0</v>
      </c>
      <c r="M77" s="73" t="str">
        <f t="shared" si="11"/>
        <v/>
      </c>
      <c r="N77" s="73">
        <f t="shared" si="12"/>
        <v>0</v>
      </c>
      <c r="O77" s="73">
        <f t="shared" si="13"/>
        <v>0</v>
      </c>
      <c r="P77" s="73">
        <f t="shared" si="14"/>
        <v>0</v>
      </c>
      <c r="Q77" s="73" t="str">
        <f t="shared" si="15"/>
        <v/>
      </c>
      <c r="R77" s="73">
        <f t="shared" si="16"/>
        <v>0.45248868778280549</v>
      </c>
      <c r="S77" s="73">
        <f t="shared" si="17"/>
        <v>0.91743119266055051</v>
      </c>
      <c r="T77" s="73">
        <f t="shared" si="18"/>
        <v>0</v>
      </c>
      <c r="U77" s="73" t="str">
        <f t="shared" si="19"/>
        <v/>
      </c>
      <c r="V77" s="73">
        <f t="shared" si="20"/>
        <v>0</v>
      </c>
      <c r="W77" s="73">
        <f t="shared" si="21"/>
        <v>0</v>
      </c>
      <c r="X77" s="73">
        <f t="shared" si="22"/>
        <v>0</v>
      </c>
      <c r="Y77" s="63" t="str">
        <f t="shared" si="23"/>
        <v/>
      </c>
      <c r="Z77" s="91">
        <f t="shared" si="24"/>
        <v>0</v>
      </c>
      <c r="AA77" s="91">
        <f t="shared" si="25"/>
        <v>0</v>
      </c>
      <c r="AB77" s="91">
        <f t="shared" si="26"/>
        <v>0</v>
      </c>
    </row>
    <row r="78" spans="1:28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6">
    <mergeCell ref="A45:AB45"/>
    <mergeCell ref="A44:AB44"/>
    <mergeCell ref="A41:AB41"/>
    <mergeCell ref="A42:AB42"/>
    <mergeCell ref="A43:AB43"/>
    <mergeCell ref="A5:AB5"/>
    <mergeCell ref="A1:AB1"/>
    <mergeCell ref="A2:AB2"/>
    <mergeCell ref="A3:AB3"/>
    <mergeCell ref="A4:AB4"/>
    <mergeCell ref="R6:T6"/>
    <mergeCell ref="V6:X6"/>
    <mergeCell ref="Z6:AB6"/>
    <mergeCell ref="A46:A47"/>
    <mergeCell ref="B46:D46"/>
    <mergeCell ref="F46:H46"/>
    <mergeCell ref="J46:L46"/>
    <mergeCell ref="N46:P46"/>
    <mergeCell ref="R46:T46"/>
    <mergeCell ref="V46:X46"/>
    <mergeCell ref="Z46:AB46"/>
    <mergeCell ref="A6:A7"/>
    <mergeCell ref="B6:D6"/>
    <mergeCell ref="F6:H6"/>
    <mergeCell ref="J6:L6"/>
    <mergeCell ref="N6:P6"/>
  </mergeCells>
  <hyperlinks>
    <hyperlink ref="AC1" location="'CONTENIDO-INDICE'!D5" display="Indice"/>
    <hyperlink ref="AC4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9" fitToHeight="0" orientation="landscape" r:id="rId1"/>
  <rowBreaks count="1" manualBreakCount="1">
    <brk id="40" max="27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8"/>
  <sheetViews>
    <sheetView showGridLines="0" zoomScaleNormal="100" zoomScaleSheetLayoutView="80" workbookViewId="0">
      <selection activeCell="AE46" sqref="AE46"/>
    </sheetView>
  </sheetViews>
  <sheetFormatPr baseColWidth="10" defaultRowHeight="12.75" x14ac:dyDescent="0.2"/>
  <cols>
    <col min="1" max="1" width="15.7109375" style="2" customWidth="1"/>
    <col min="2" max="2" width="5.42578125" style="4" bestFit="1" customWidth="1"/>
    <col min="3" max="3" width="6.7109375" style="4" bestFit="1" customWidth="1"/>
    <col min="4" max="4" width="5.140625" style="4" bestFit="1" customWidth="1"/>
    <col min="5" max="5" width="1.7109375" style="4" customWidth="1"/>
    <col min="6" max="6" width="4.5703125" style="4" bestFit="1" customWidth="1"/>
    <col min="7" max="7" width="6.7109375" style="4" bestFit="1" customWidth="1"/>
    <col min="8" max="8" width="5.140625" style="4" bestFit="1" customWidth="1"/>
    <col min="9" max="9" width="1.7109375" style="4" customWidth="1"/>
    <col min="10" max="10" width="4.5703125" style="4" bestFit="1" customWidth="1"/>
    <col min="11" max="11" width="6.7109375" style="4" bestFit="1" customWidth="1"/>
    <col min="12" max="12" width="5.140625" style="4" bestFit="1" customWidth="1"/>
    <col min="13" max="13" width="1.7109375" style="4" customWidth="1"/>
    <col min="14" max="14" width="4.5703125" style="4" bestFit="1" customWidth="1"/>
    <col min="15" max="15" width="6.7109375" style="4" bestFit="1" customWidth="1"/>
    <col min="16" max="16" width="5.140625" style="4" bestFit="1" customWidth="1"/>
    <col min="17" max="17" width="1.7109375" style="4" customWidth="1"/>
    <col min="18" max="18" width="4.5703125" style="4" bestFit="1" customWidth="1"/>
    <col min="19" max="19" width="6.7109375" style="4" bestFit="1" customWidth="1"/>
    <col min="20" max="20" width="5.140625" style="4" bestFit="1" customWidth="1"/>
    <col min="21" max="21" width="1.7109375" style="4" customWidth="1"/>
    <col min="22" max="22" width="4.5703125" style="4" bestFit="1" customWidth="1"/>
    <col min="23" max="23" width="6.7109375" style="4" bestFit="1" customWidth="1"/>
    <col min="24" max="24" width="5.140625" style="4" bestFit="1" customWidth="1"/>
    <col min="25" max="25" width="1.7109375" style="4" customWidth="1"/>
    <col min="26" max="26" width="4.5703125" style="4" bestFit="1" customWidth="1"/>
    <col min="27" max="27" width="6.7109375" style="4" bestFit="1" customWidth="1"/>
    <col min="28" max="28" width="5.140625" style="4" bestFit="1" customWidth="1"/>
    <col min="29" max="29" width="11.42578125" style="12"/>
    <col min="30" max="32" width="11.42578125" style="1"/>
    <col min="33" max="33" width="13.140625" style="1" hidden="1" customWidth="1"/>
    <col min="34" max="36" width="6.140625" style="37" hidden="1" customWidth="1"/>
    <col min="37" max="56" width="5.28515625" style="37" hidden="1" customWidth="1"/>
    <col min="57" max="57" width="4.85546875" style="37" hidden="1" customWidth="1"/>
    <col min="58" max="59" width="5.28515625" style="37" hidden="1" customWidth="1"/>
    <col min="60" max="60" width="5.28515625" style="37" customWidth="1"/>
    <col min="61" max="61" width="5.140625" style="37" customWidth="1"/>
    <col min="62" max="62" width="5.28515625" style="1" customWidth="1"/>
    <col min="63" max="63" width="4.42578125" style="1" customWidth="1"/>
    <col min="64" max="64" width="4.85546875" style="1" bestFit="1" customWidth="1"/>
    <col min="65" max="65" width="5.28515625" style="1" bestFit="1" customWidth="1"/>
    <col min="66" max="66" width="5.140625" style="1" bestFit="1" customWidth="1"/>
    <col min="67" max="67" width="5.28515625" style="1" bestFit="1" customWidth="1"/>
    <col min="68" max="69" width="5.7109375" style="1" bestFit="1" customWidth="1"/>
    <col min="70" max="70" width="5.140625" style="1" bestFit="1" customWidth="1"/>
    <col min="71" max="71" width="5.28515625" style="1" bestFit="1" customWidth="1"/>
    <col min="72" max="72" width="5.7109375" style="1" bestFit="1" customWidth="1"/>
    <col min="73" max="73" width="5.140625" style="1" customWidth="1"/>
    <col min="74" max="74" width="5.140625" style="1" bestFit="1" customWidth="1"/>
    <col min="75" max="75" width="5.28515625" style="1" bestFit="1" customWidth="1"/>
    <col min="76" max="76" width="5.7109375" style="1" bestFit="1" customWidth="1"/>
    <col min="77" max="77" width="5" style="1" customWidth="1"/>
    <col min="78" max="78" width="5.140625" style="1" bestFit="1" customWidth="1"/>
    <col min="79" max="79" width="5.28515625" style="1" bestFit="1" customWidth="1"/>
    <col min="80" max="80" width="5.7109375" style="1" bestFit="1" customWidth="1"/>
    <col min="81" max="81" width="5" style="1" customWidth="1"/>
    <col min="82" max="82" width="5.140625" style="1" bestFit="1" customWidth="1"/>
    <col min="83" max="83" width="5.28515625" style="1" bestFit="1" customWidth="1"/>
    <col min="84" max="84" width="5.7109375" style="1" bestFit="1" customWidth="1"/>
    <col min="85" max="85" width="5" style="1" customWidth="1"/>
    <col min="86" max="86" width="5.140625" style="1" bestFit="1" customWidth="1"/>
    <col min="87" max="87" width="5.28515625" style="1" bestFit="1" customWidth="1"/>
    <col min="88" max="88" width="5.7109375" style="1" bestFit="1" customWidth="1"/>
    <col min="89" max="90" width="5.140625" style="1" customWidth="1"/>
    <col min="91" max="91" width="5.42578125" style="1" customWidth="1"/>
    <col min="92" max="93" width="5" style="1" customWidth="1"/>
    <col min="94" max="94" width="5.28515625" style="1" customWidth="1"/>
    <col min="95" max="16384" width="11.42578125" style="1"/>
  </cols>
  <sheetData>
    <row r="1" spans="1:61" s="112" customFormat="1" ht="15.75" x14ac:dyDescent="0.25">
      <c r="A1" s="250" t="s">
        <v>127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59" t="s">
        <v>158</v>
      </c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</row>
    <row r="2" spans="1:61" s="112" customFormat="1" ht="15.75" x14ac:dyDescent="0.25">
      <c r="A2" s="240" t="s">
        <v>310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118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</row>
    <row r="3" spans="1:61" s="112" customFormat="1" ht="15.75" x14ac:dyDescent="0.25">
      <c r="A3" s="250" t="s">
        <v>361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118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</row>
    <row r="4" spans="1:61" s="112" customFormat="1" ht="15.75" x14ac:dyDescent="0.25">
      <c r="A4" s="250" t="s">
        <v>78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118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</row>
    <row r="5" spans="1:61" s="112" customFormat="1" ht="16.5" thickBot="1" x14ac:dyDescent="0.3">
      <c r="A5" s="251" t="s">
        <v>205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118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</row>
    <row r="6" spans="1:61" ht="18" customHeight="1" x14ac:dyDescent="0.2">
      <c r="A6" s="236" t="s">
        <v>331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180"/>
      <c r="Z6" s="238" t="s">
        <v>24</v>
      </c>
      <c r="AA6" s="238"/>
      <c r="AB6" s="238"/>
      <c r="AC6" s="188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27" customHeight="1" thickBot="1" x14ac:dyDescent="0.25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181"/>
      <c r="Z7" s="181" t="s">
        <v>9</v>
      </c>
      <c r="AA7" s="182" t="s">
        <v>333</v>
      </c>
      <c r="AB7" s="182" t="s">
        <v>334</v>
      </c>
      <c r="AC7" s="188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x14ac:dyDescent="0.2">
      <c r="A8" s="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G8" s="1" t="s">
        <v>31</v>
      </c>
      <c r="AH8" s="37" t="s">
        <v>120</v>
      </c>
      <c r="AI8" s="37" t="s">
        <v>121</v>
      </c>
      <c r="AK8" s="37" t="s">
        <v>102</v>
      </c>
      <c r="AL8" s="37" t="s">
        <v>103</v>
      </c>
      <c r="AM8" s="37" t="s">
        <v>104</v>
      </c>
      <c r="AO8" s="37" t="s">
        <v>105</v>
      </c>
      <c r="AP8" s="37" t="s">
        <v>106</v>
      </c>
      <c r="AQ8" s="37" t="s">
        <v>107</v>
      </c>
      <c r="AS8" s="37" t="s">
        <v>108</v>
      </c>
      <c r="AT8" s="37" t="s">
        <v>109</v>
      </c>
      <c r="AU8" s="37" t="s">
        <v>110</v>
      </c>
      <c r="AW8" s="37" t="s">
        <v>111</v>
      </c>
      <c r="AX8" s="37" t="s">
        <v>112</v>
      </c>
      <c r="AY8" s="37" t="s">
        <v>113</v>
      </c>
      <c r="BA8" s="37" t="s">
        <v>114</v>
      </c>
      <c r="BB8" s="37" t="s">
        <v>115</v>
      </c>
      <c r="BC8" s="37" t="s">
        <v>116</v>
      </c>
      <c r="BE8" s="37" t="s">
        <v>117</v>
      </c>
      <c r="BF8" s="37" t="s">
        <v>118</v>
      </c>
      <c r="BG8" s="37" t="s">
        <v>119</v>
      </c>
    </row>
    <row r="9" spans="1:61" x14ac:dyDescent="0.2">
      <c r="A9" s="2" t="s">
        <v>9</v>
      </c>
      <c r="B9" s="80">
        <v>1121</v>
      </c>
      <c r="C9" s="80">
        <v>739</v>
      </c>
      <c r="D9" s="80">
        <v>382</v>
      </c>
      <c r="E9" s="80"/>
      <c r="F9" s="80">
        <v>348</v>
      </c>
      <c r="G9" s="80">
        <v>210</v>
      </c>
      <c r="H9" s="80">
        <v>138</v>
      </c>
      <c r="I9" s="80"/>
      <c r="J9" s="80">
        <v>209</v>
      </c>
      <c r="K9" s="80">
        <v>139</v>
      </c>
      <c r="L9" s="80">
        <v>70</v>
      </c>
      <c r="M9" s="80"/>
      <c r="N9" s="80">
        <v>219</v>
      </c>
      <c r="O9" s="80">
        <v>144</v>
      </c>
      <c r="P9" s="80">
        <v>75</v>
      </c>
      <c r="Q9" s="80"/>
      <c r="R9" s="80">
        <v>213</v>
      </c>
      <c r="S9" s="80">
        <v>164</v>
      </c>
      <c r="T9" s="80">
        <v>49</v>
      </c>
      <c r="U9" s="80"/>
      <c r="V9" s="80">
        <v>78</v>
      </c>
      <c r="W9" s="80">
        <v>53</v>
      </c>
      <c r="X9" s="80">
        <v>25</v>
      </c>
      <c r="Y9" s="80"/>
      <c r="Z9" s="80">
        <v>54</v>
      </c>
      <c r="AA9" s="80">
        <v>29</v>
      </c>
      <c r="AB9" s="80">
        <v>25</v>
      </c>
      <c r="AC9" s="189"/>
      <c r="AG9" s="1">
        <f>+AG19+AG29</f>
        <v>104817</v>
      </c>
      <c r="AH9" s="37">
        <f>+AH19+AH29</f>
        <v>52630</v>
      </c>
      <c r="AI9" s="37">
        <f>+AI19+AI29</f>
        <v>52187</v>
      </c>
      <c r="AK9" s="37">
        <f>+AK19+AK29</f>
        <v>18299</v>
      </c>
      <c r="AL9" s="37">
        <f>+AL19+AL29</f>
        <v>9401</v>
      </c>
      <c r="AM9" s="37">
        <f>+AM19+AM29</f>
        <v>8898</v>
      </c>
      <c r="AO9" s="37">
        <f>+AO19+AO29</f>
        <v>18335</v>
      </c>
      <c r="AP9" s="37">
        <f>+AP19+AP29</f>
        <v>9452</v>
      </c>
      <c r="AQ9" s="37">
        <f>+AQ19+AQ29</f>
        <v>8883</v>
      </c>
      <c r="AS9" s="37">
        <f>+AS19+AS29</f>
        <v>16792</v>
      </c>
      <c r="AT9" s="37">
        <f>+AT19+AT29</f>
        <v>8557</v>
      </c>
      <c r="AU9" s="37">
        <f>+AU19+AU29</f>
        <v>8235</v>
      </c>
      <c r="AW9" s="37">
        <f>+AW19+AW29</f>
        <v>19549</v>
      </c>
      <c r="AX9" s="37">
        <f>+AX19+AX29</f>
        <v>9677</v>
      </c>
      <c r="AY9" s="37">
        <f>+AY19+AY29</f>
        <v>9872</v>
      </c>
      <c r="BA9" s="37">
        <f>+BA19+BA29</f>
        <v>17066</v>
      </c>
      <c r="BB9" s="37">
        <f>+BB19+BB29</f>
        <v>8447</v>
      </c>
      <c r="BC9" s="37">
        <f>+BC19+BC29</f>
        <v>8619</v>
      </c>
      <c r="BE9" s="37">
        <f>+BE19+BE29</f>
        <v>14776</v>
      </c>
      <c r="BF9" s="37">
        <f>+BF19+BF29</f>
        <v>7096</v>
      </c>
      <c r="BG9" s="37">
        <f>+BG19+BG29</f>
        <v>7680</v>
      </c>
    </row>
    <row r="10" spans="1:61" s="6" customFormat="1" x14ac:dyDescent="0.2">
      <c r="A10" s="64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12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x14ac:dyDescent="0.2">
      <c r="A11" s="67" t="s">
        <v>82</v>
      </c>
      <c r="B11" s="81">
        <v>233</v>
      </c>
      <c r="C11" s="81">
        <v>142</v>
      </c>
      <c r="D11" s="81">
        <v>91</v>
      </c>
      <c r="E11" s="81"/>
      <c r="F11" s="81">
        <v>84</v>
      </c>
      <c r="G11" s="81">
        <v>43</v>
      </c>
      <c r="H11" s="81">
        <v>41</v>
      </c>
      <c r="I11" s="81"/>
      <c r="J11" s="81">
        <v>43</v>
      </c>
      <c r="K11" s="81">
        <v>25</v>
      </c>
      <c r="L11" s="81">
        <v>18</v>
      </c>
      <c r="M11" s="81"/>
      <c r="N11" s="81">
        <v>43</v>
      </c>
      <c r="O11" s="81">
        <v>28</v>
      </c>
      <c r="P11" s="81">
        <v>15</v>
      </c>
      <c r="Q11" s="81"/>
      <c r="R11" s="81">
        <v>40</v>
      </c>
      <c r="S11" s="81">
        <v>31</v>
      </c>
      <c r="T11" s="81">
        <v>9</v>
      </c>
      <c r="U11" s="81"/>
      <c r="V11" s="81">
        <v>12</v>
      </c>
      <c r="W11" s="81">
        <v>9</v>
      </c>
      <c r="X11" s="81">
        <v>3</v>
      </c>
      <c r="Y11" s="81"/>
      <c r="Z11" s="81">
        <v>11</v>
      </c>
      <c r="AA11" s="81">
        <v>6</v>
      </c>
      <c r="AB11" s="81">
        <v>5</v>
      </c>
      <c r="AG11" s="1">
        <f t="shared" ref="AG11:AI11" si="0">+AG21+AG31</f>
        <v>27551</v>
      </c>
      <c r="AH11" s="37">
        <f t="shared" si="0"/>
        <v>13448</v>
      </c>
      <c r="AI11" s="37">
        <f t="shared" si="0"/>
        <v>14103</v>
      </c>
      <c r="AK11" s="37">
        <f t="shared" ref="AK11:AM11" si="1">+AK21+AK31</f>
        <v>3969</v>
      </c>
      <c r="AL11" s="37">
        <f t="shared" si="1"/>
        <v>2022</v>
      </c>
      <c r="AM11" s="37">
        <f t="shared" si="1"/>
        <v>1947</v>
      </c>
      <c r="AO11" s="37">
        <f t="shared" ref="AO11:AQ11" si="2">+AO21+AO31</f>
        <v>4016</v>
      </c>
      <c r="AP11" s="37">
        <f t="shared" si="2"/>
        <v>2018</v>
      </c>
      <c r="AQ11" s="37">
        <f t="shared" si="2"/>
        <v>1998</v>
      </c>
      <c r="AS11" s="37">
        <f t="shared" ref="AS11:AU11" si="3">+AS21+AS31</f>
        <v>3816</v>
      </c>
      <c r="AT11" s="37">
        <f t="shared" si="3"/>
        <v>1963</v>
      </c>
      <c r="AU11" s="37">
        <f t="shared" si="3"/>
        <v>1853</v>
      </c>
      <c r="AW11" s="37">
        <f t="shared" ref="AW11:AY11" si="4">+AW21+AW31</f>
        <v>5624</v>
      </c>
      <c r="AX11" s="37">
        <f t="shared" si="4"/>
        <v>2663</v>
      </c>
      <c r="AY11" s="37">
        <f t="shared" si="4"/>
        <v>2961</v>
      </c>
      <c r="BA11" s="37">
        <f t="shared" ref="BA11:BC11" si="5">+BA21+BA31</f>
        <v>5472</v>
      </c>
      <c r="BB11" s="37">
        <f t="shared" si="5"/>
        <v>2605</v>
      </c>
      <c r="BC11" s="37">
        <f t="shared" si="5"/>
        <v>2867</v>
      </c>
      <c r="BE11" s="37">
        <f t="shared" ref="BE11:BG11" si="6">+BE21+BE31</f>
        <v>4654</v>
      </c>
      <c r="BF11" s="37">
        <f t="shared" si="6"/>
        <v>2177</v>
      </c>
      <c r="BG11" s="37">
        <f t="shared" si="6"/>
        <v>2477</v>
      </c>
    </row>
    <row r="12" spans="1:61" x14ac:dyDescent="0.2">
      <c r="A12" s="64" t="s">
        <v>83</v>
      </c>
      <c r="B12" s="81">
        <v>167</v>
      </c>
      <c r="C12" s="81">
        <v>98</v>
      </c>
      <c r="D12" s="81">
        <v>69</v>
      </c>
      <c r="E12" s="81"/>
      <c r="F12" s="81">
        <v>56</v>
      </c>
      <c r="G12" s="81">
        <v>30</v>
      </c>
      <c r="H12" s="81">
        <v>26</v>
      </c>
      <c r="I12" s="81"/>
      <c r="J12" s="81">
        <v>49</v>
      </c>
      <c r="K12" s="81">
        <v>32</v>
      </c>
      <c r="L12" s="81">
        <v>17</v>
      </c>
      <c r="M12" s="81"/>
      <c r="N12" s="81">
        <v>26</v>
      </c>
      <c r="O12" s="81">
        <v>15</v>
      </c>
      <c r="P12" s="81">
        <v>11</v>
      </c>
      <c r="Q12" s="81"/>
      <c r="R12" s="81">
        <v>20</v>
      </c>
      <c r="S12" s="81">
        <v>14</v>
      </c>
      <c r="T12" s="81">
        <v>6</v>
      </c>
      <c r="U12" s="81"/>
      <c r="V12" s="81">
        <v>11</v>
      </c>
      <c r="W12" s="81">
        <v>5</v>
      </c>
      <c r="X12" s="81">
        <v>6</v>
      </c>
      <c r="Y12" s="81"/>
      <c r="Z12" s="81">
        <v>5</v>
      </c>
      <c r="AA12" s="81">
        <v>2</v>
      </c>
      <c r="AB12" s="81">
        <v>3</v>
      </c>
      <c r="AG12" s="1">
        <f t="shared" ref="AG12:AI12" si="7">+AG22+AG32</f>
        <v>22987</v>
      </c>
      <c r="AH12" s="37">
        <f t="shared" si="7"/>
        <v>11568</v>
      </c>
      <c r="AI12" s="37">
        <f t="shared" si="7"/>
        <v>11419</v>
      </c>
      <c r="AK12" s="37">
        <f t="shared" ref="AK12:AM12" si="8">+AK22+AK32</f>
        <v>4260</v>
      </c>
      <c r="AL12" s="37">
        <f t="shared" si="8"/>
        <v>2185</v>
      </c>
      <c r="AM12" s="37">
        <f t="shared" si="8"/>
        <v>2075</v>
      </c>
      <c r="AO12" s="37">
        <f t="shared" ref="AO12:AQ12" si="9">+AO22+AO32</f>
        <v>4314</v>
      </c>
      <c r="AP12" s="37">
        <f t="shared" si="9"/>
        <v>2217</v>
      </c>
      <c r="AQ12" s="37">
        <f t="shared" si="9"/>
        <v>2097</v>
      </c>
      <c r="AS12" s="37">
        <f t="shared" ref="AS12:AU12" si="10">+AS22+AS32</f>
        <v>4053</v>
      </c>
      <c r="AT12" s="37">
        <f t="shared" si="10"/>
        <v>2030</v>
      </c>
      <c r="AU12" s="37">
        <f t="shared" si="10"/>
        <v>2023</v>
      </c>
      <c r="AW12" s="37">
        <f t="shared" ref="AW12:AY12" si="11">+AW22+AW32</f>
        <v>3992</v>
      </c>
      <c r="AX12" s="37">
        <f t="shared" si="11"/>
        <v>1996</v>
      </c>
      <c r="AY12" s="37">
        <f t="shared" si="11"/>
        <v>1996</v>
      </c>
      <c r="BA12" s="37">
        <f t="shared" ref="BA12:BC12" si="12">+BA22+BA32</f>
        <v>3374</v>
      </c>
      <c r="BB12" s="37">
        <f t="shared" si="12"/>
        <v>1700</v>
      </c>
      <c r="BC12" s="37">
        <f t="shared" si="12"/>
        <v>1674</v>
      </c>
      <c r="BE12" s="37">
        <f t="shared" ref="BE12:BG12" si="13">+BE22+BE32</f>
        <v>2994</v>
      </c>
      <c r="BF12" s="37">
        <f t="shared" si="13"/>
        <v>1440</v>
      </c>
      <c r="BG12" s="37">
        <f t="shared" si="13"/>
        <v>1554</v>
      </c>
    </row>
    <row r="13" spans="1:61" x14ac:dyDescent="0.2">
      <c r="A13" s="64" t="s">
        <v>84</v>
      </c>
      <c r="B13" s="81">
        <v>143</v>
      </c>
      <c r="C13" s="81">
        <v>102</v>
      </c>
      <c r="D13" s="81">
        <v>41</v>
      </c>
      <c r="E13" s="81"/>
      <c r="F13" s="81">
        <v>25</v>
      </c>
      <c r="G13" s="81">
        <v>19</v>
      </c>
      <c r="H13" s="81">
        <v>6</v>
      </c>
      <c r="I13" s="81"/>
      <c r="J13" s="81">
        <v>21</v>
      </c>
      <c r="K13" s="81">
        <v>17</v>
      </c>
      <c r="L13" s="81">
        <v>4</v>
      </c>
      <c r="M13" s="81"/>
      <c r="N13" s="81">
        <v>22</v>
      </c>
      <c r="O13" s="81">
        <v>10</v>
      </c>
      <c r="P13" s="81">
        <v>12</v>
      </c>
      <c r="Q13" s="81"/>
      <c r="R13" s="81">
        <v>52</v>
      </c>
      <c r="S13" s="81">
        <v>41</v>
      </c>
      <c r="T13" s="81">
        <v>11</v>
      </c>
      <c r="U13" s="81"/>
      <c r="V13" s="81">
        <v>16</v>
      </c>
      <c r="W13" s="81">
        <v>12</v>
      </c>
      <c r="X13" s="81">
        <v>4</v>
      </c>
      <c r="Y13" s="81"/>
      <c r="Z13" s="81">
        <v>7</v>
      </c>
      <c r="AA13" s="81">
        <v>3</v>
      </c>
      <c r="AB13" s="81">
        <v>4</v>
      </c>
      <c r="AG13" s="1">
        <f t="shared" ref="AG13:AI13" si="14">+AG23+AG33</f>
        <v>9260</v>
      </c>
      <c r="AH13" s="37">
        <f t="shared" si="14"/>
        <v>4892</v>
      </c>
      <c r="AI13" s="37">
        <f t="shared" si="14"/>
        <v>4368</v>
      </c>
      <c r="AK13" s="37">
        <f t="shared" ref="AK13:AM13" si="15">+AK23+AK33</f>
        <v>1414</v>
      </c>
      <c r="AL13" s="37">
        <f t="shared" si="15"/>
        <v>747</v>
      </c>
      <c r="AM13" s="37">
        <f t="shared" si="15"/>
        <v>667</v>
      </c>
      <c r="AO13" s="37">
        <f t="shared" ref="AO13:AQ13" si="16">+AO23+AO33</f>
        <v>1423</v>
      </c>
      <c r="AP13" s="37">
        <f t="shared" si="16"/>
        <v>793</v>
      </c>
      <c r="AQ13" s="37">
        <f t="shared" si="16"/>
        <v>630</v>
      </c>
      <c r="AS13" s="37">
        <f t="shared" ref="AS13:AU13" si="17">+AS23+AS33</f>
        <v>1389</v>
      </c>
      <c r="AT13" s="37">
        <f t="shared" si="17"/>
        <v>778</v>
      </c>
      <c r="AU13" s="37">
        <f t="shared" si="17"/>
        <v>611</v>
      </c>
      <c r="AW13" s="37">
        <f t="shared" ref="AW13:AY13" si="18">+AW23+AW33</f>
        <v>1933</v>
      </c>
      <c r="AX13" s="37">
        <f t="shared" si="18"/>
        <v>1037</v>
      </c>
      <c r="AY13" s="37">
        <f t="shared" si="18"/>
        <v>896</v>
      </c>
      <c r="BA13" s="37">
        <f t="shared" ref="BA13:BC13" si="19">+BA23+BA33</f>
        <v>1679</v>
      </c>
      <c r="BB13" s="37">
        <f t="shared" si="19"/>
        <v>858</v>
      </c>
      <c r="BC13" s="37">
        <f t="shared" si="19"/>
        <v>821</v>
      </c>
      <c r="BE13" s="37">
        <f t="shared" ref="BE13:BG13" si="20">+BE23+BE33</f>
        <v>1422</v>
      </c>
      <c r="BF13" s="37">
        <f t="shared" si="20"/>
        <v>679</v>
      </c>
      <c r="BG13" s="37">
        <f t="shared" si="20"/>
        <v>743</v>
      </c>
    </row>
    <row r="14" spans="1:61" x14ac:dyDescent="0.2">
      <c r="A14" s="64" t="s">
        <v>85</v>
      </c>
      <c r="B14" s="81">
        <v>36</v>
      </c>
      <c r="C14" s="81">
        <v>22</v>
      </c>
      <c r="D14" s="81">
        <v>14</v>
      </c>
      <c r="E14" s="81"/>
      <c r="F14" s="81">
        <v>11</v>
      </c>
      <c r="G14" s="81">
        <v>5</v>
      </c>
      <c r="H14" s="81">
        <v>6</v>
      </c>
      <c r="I14" s="81"/>
      <c r="J14" s="81">
        <v>1</v>
      </c>
      <c r="K14" s="81">
        <v>0</v>
      </c>
      <c r="L14" s="81">
        <v>1</v>
      </c>
      <c r="M14" s="81"/>
      <c r="N14" s="81">
        <v>18</v>
      </c>
      <c r="O14" s="81">
        <v>12</v>
      </c>
      <c r="P14" s="81">
        <v>6</v>
      </c>
      <c r="Q14" s="81"/>
      <c r="R14" s="81">
        <v>3</v>
      </c>
      <c r="S14" s="81">
        <v>2</v>
      </c>
      <c r="T14" s="81">
        <v>1</v>
      </c>
      <c r="U14" s="81"/>
      <c r="V14" s="81">
        <v>2</v>
      </c>
      <c r="W14" s="81">
        <v>2</v>
      </c>
      <c r="X14" s="81">
        <v>0</v>
      </c>
      <c r="Y14" s="81"/>
      <c r="Z14" s="81">
        <v>1</v>
      </c>
      <c r="AA14" s="81">
        <v>1</v>
      </c>
      <c r="AB14" s="81">
        <v>0</v>
      </c>
      <c r="AG14" s="1">
        <f t="shared" ref="AG14:AI14" si="21">+AG24+AG34</f>
        <v>7404</v>
      </c>
      <c r="AH14" s="37">
        <f t="shared" si="21"/>
        <v>3575</v>
      </c>
      <c r="AI14" s="37">
        <f t="shared" si="21"/>
        <v>3829</v>
      </c>
      <c r="AK14" s="37">
        <f t="shared" ref="AK14:AM14" si="22">+AK24+AK34</f>
        <v>868</v>
      </c>
      <c r="AL14" s="37">
        <f t="shared" si="22"/>
        <v>443</v>
      </c>
      <c r="AM14" s="37">
        <f t="shared" si="22"/>
        <v>425</v>
      </c>
      <c r="AO14" s="37">
        <f t="shared" ref="AO14:AQ14" si="23">+AO24+AO34</f>
        <v>849</v>
      </c>
      <c r="AP14" s="37">
        <f t="shared" si="23"/>
        <v>411</v>
      </c>
      <c r="AQ14" s="37">
        <f t="shared" si="23"/>
        <v>438</v>
      </c>
      <c r="AS14" s="37">
        <f t="shared" ref="AS14:AU14" si="24">+AS24+AS34</f>
        <v>818</v>
      </c>
      <c r="AT14" s="37">
        <f t="shared" si="24"/>
        <v>421</v>
      </c>
      <c r="AU14" s="37">
        <f t="shared" si="24"/>
        <v>397</v>
      </c>
      <c r="AW14" s="37">
        <f t="shared" ref="AW14:AY14" si="25">+AW24+AW34</f>
        <v>1741</v>
      </c>
      <c r="AX14" s="37">
        <f t="shared" si="25"/>
        <v>830</v>
      </c>
      <c r="AY14" s="37">
        <f t="shared" si="25"/>
        <v>911</v>
      </c>
      <c r="BA14" s="37">
        <f t="shared" ref="BA14:BC14" si="26">+BA24+BA34</f>
        <v>1578</v>
      </c>
      <c r="BB14" s="37">
        <f t="shared" si="26"/>
        <v>758</v>
      </c>
      <c r="BC14" s="37">
        <f t="shared" si="26"/>
        <v>820</v>
      </c>
      <c r="BE14" s="37">
        <f t="shared" ref="BE14:BG14" si="27">+BE24+BE34</f>
        <v>1550</v>
      </c>
      <c r="BF14" s="37">
        <f t="shared" si="27"/>
        <v>712</v>
      </c>
      <c r="BG14" s="37">
        <f t="shared" si="27"/>
        <v>838</v>
      </c>
    </row>
    <row r="15" spans="1:61" x14ac:dyDescent="0.2">
      <c r="A15" s="64" t="s">
        <v>86</v>
      </c>
      <c r="B15" s="81">
        <v>87</v>
      </c>
      <c r="C15" s="81">
        <v>63</v>
      </c>
      <c r="D15" s="81">
        <v>24</v>
      </c>
      <c r="E15" s="81"/>
      <c r="F15" s="81">
        <v>12</v>
      </c>
      <c r="G15" s="81">
        <v>10</v>
      </c>
      <c r="H15" s="81">
        <v>2</v>
      </c>
      <c r="I15" s="81"/>
      <c r="J15" s="81">
        <v>6</v>
      </c>
      <c r="K15" s="81">
        <v>5</v>
      </c>
      <c r="L15" s="81">
        <v>1</v>
      </c>
      <c r="M15" s="81"/>
      <c r="N15" s="81">
        <v>12</v>
      </c>
      <c r="O15" s="81">
        <v>10</v>
      </c>
      <c r="P15" s="81">
        <v>2</v>
      </c>
      <c r="Q15" s="81"/>
      <c r="R15" s="81">
        <v>18</v>
      </c>
      <c r="S15" s="81">
        <v>16</v>
      </c>
      <c r="T15" s="81">
        <v>2</v>
      </c>
      <c r="U15" s="81"/>
      <c r="V15" s="81">
        <v>17</v>
      </c>
      <c r="W15" s="81">
        <v>9</v>
      </c>
      <c r="X15" s="81">
        <v>8</v>
      </c>
      <c r="Y15" s="81"/>
      <c r="Z15" s="81">
        <v>22</v>
      </c>
      <c r="AA15" s="81">
        <v>13</v>
      </c>
      <c r="AB15" s="81">
        <v>9</v>
      </c>
      <c r="AG15" s="1">
        <f t="shared" ref="AG15:AI15" si="28">+AG25+AG35</f>
        <v>10820</v>
      </c>
      <c r="AH15" s="37">
        <f t="shared" si="28"/>
        <v>5567</v>
      </c>
      <c r="AI15" s="37">
        <f t="shared" si="28"/>
        <v>5253</v>
      </c>
      <c r="AK15" s="37">
        <f t="shared" ref="AK15:AM15" si="29">+AK25+AK35</f>
        <v>2200</v>
      </c>
      <c r="AL15" s="37">
        <f t="shared" si="29"/>
        <v>1152</v>
      </c>
      <c r="AM15" s="37">
        <f t="shared" si="29"/>
        <v>1048</v>
      </c>
      <c r="AO15" s="37">
        <f t="shared" ref="AO15:AQ15" si="30">+AO25+AO35</f>
        <v>2194</v>
      </c>
      <c r="AP15" s="37">
        <f t="shared" si="30"/>
        <v>1152</v>
      </c>
      <c r="AQ15" s="37">
        <f t="shared" si="30"/>
        <v>1042</v>
      </c>
      <c r="AS15" s="37">
        <f t="shared" ref="AS15:AU15" si="31">+AS25+AS35</f>
        <v>1863</v>
      </c>
      <c r="AT15" s="37">
        <f t="shared" si="31"/>
        <v>953</v>
      </c>
      <c r="AU15" s="37">
        <f t="shared" si="31"/>
        <v>910</v>
      </c>
      <c r="AW15" s="37">
        <f t="shared" ref="AW15:AY15" si="32">+AW25+AW35</f>
        <v>1848</v>
      </c>
      <c r="AX15" s="37">
        <f t="shared" si="32"/>
        <v>924</v>
      </c>
      <c r="AY15" s="37">
        <f t="shared" si="32"/>
        <v>924</v>
      </c>
      <c r="BA15" s="37">
        <f t="shared" ref="BA15:BC15" si="33">+BA25+BA35</f>
        <v>1444</v>
      </c>
      <c r="BB15" s="37">
        <f t="shared" si="33"/>
        <v>740</v>
      </c>
      <c r="BC15" s="37">
        <f t="shared" si="33"/>
        <v>704</v>
      </c>
      <c r="BE15" s="37">
        <f t="shared" ref="BE15:BG15" si="34">+BE25+BE35</f>
        <v>1271</v>
      </c>
      <c r="BF15" s="37">
        <f t="shared" si="34"/>
        <v>646</v>
      </c>
      <c r="BG15" s="37">
        <f t="shared" si="34"/>
        <v>625</v>
      </c>
    </row>
    <row r="16" spans="1:61" x14ac:dyDescent="0.2">
      <c r="A16" s="68" t="s">
        <v>87</v>
      </c>
      <c r="B16" s="81">
        <v>315</v>
      </c>
      <c r="C16" s="81">
        <v>216</v>
      </c>
      <c r="D16" s="81">
        <v>99</v>
      </c>
      <c r="E16" s="81"/>
      <c r="F16" s="81">
        <v>103</v>
      </c>
      <c r="G16" s="81">
        <v>66</v>
      </c>
      <c r="H16" s="81">
        <v>37</v>
      </c>
      <c r="I16" s="81"/>
      <c r="J16" s="81">
        <v>63</v>
      </c>
      <c r="K16" s="81">
        <v>42</v>
      </c>
      <c r="L16" s="81">
        <v>21</v>
      </c>
      <c r="M16" s="81"/>
      <c r="N16" s="81">
        <v>68</v>
      </c>
      <c r="O16" s="81">
        <v>48</v>
      </c>
      <c r="P16" s="81">
        <v>20</v>
      </c>
      <c r="Q16" s="81"/>
      <c r="R16" s="81">
        <v>63</v>
      </c>
      <c r="S16" s="81">
        <v>48</v>
      </c>
      <c r="T16" s="81">
        <v>15</v>
      </c>
      <c r="U16" s="81"/>
      <c r="V16" s="81">
        <v>14</v>
      </c>
      <c r="W16" s="81">
        <v>10</v>
      </c>
      <c r="X16" s="81">
        <v>4</v>
      </c>
      <c r="Y16" s="81"/>
      <c r="Z16" s="81">
        <v>4</v>
      </c>
      <c r="AA16" s="81">
        <v>2</v>
      </c>
      <c r="AB16" s="81">
        <v>2</v>
      </c>
      <c r="AG16" s="1">
        <f t="shared" ref="AG16:AI16" si="35">+AG26+AG36</f>
        <v>14739</v>
      </c>
      <c r="AH16" s="37">
        <f t="shared" si="35"/>
        <v>7578</v>
      </c>
      <c r="AI16" s="37">
        <f t="shared" si="35"/>
        <v>7161</v>
      </c>
      <c r="AK16" s="37">
        <f t="shared" ref="AK16:AM16" si="36">+AK26+AK36</f>
        <v>3176</v>
      </c>
      <c r="AL16" s="37">
        <f t="shared" si="36"/>
        <v>1632</v>
      </c>
      <c r="AM16" s="37">
        <f t="shared" si="36"/>
        <v>1544</v>
      </c>
      <c r="AO16" s="37">
        <f t="shared" ref="AO16:AQ16" si="37">+AO26+AO36</f>
        <v>3027</v>
      </c>
      <c r="AP16" s="37">
        <f t="shared" si="37"/>
        <v>1566</v>
      </c>
      <c r="AQ16" s="37">
        <f t="shared" si="37"/>
        <v>1461</v>
      </c>
      <c r="AS16" s="37">
        <f t="shared" ref="AS16:AU16" si="38">+AS26+AS36</f>
        <v>2671</v>
      </c>
      <c r="AT16" s="37">
        <f t="shared" si="38"/>
        <v>1332</v>
      </c>
      <c r="AU16" s="37">
        <f t="shared" si="38"/>
        <v>1339</v>
      </c>
      <c r="AW16" s="37">
        <f t="shared" ref="AW16:AY16" si="39">+AW26+AW36</f>
        <v>2444</v>
      </c>
      <c r="AX16" s="37">
        <f t="shared" si="39"/>
        <v>1289</v>
      </c>
      <c r="AY16" s="37">
        <f t="shared" si="39"/>
        <v>1155</v>
      </c>
      <c r="BA16" s="37">
        <f t="shared" ref="BA16:BC16" si="40">+BA26+BA36</f>
        <v>1822</v>
      </c>
      <c r="BB16" s="37">
        <f t="shared" si="40"/>
        <v>958</v>
      </c>
      <c r="BC16" s="37">
        <f t="shared" si="40"/>
        <v>864</v>
      </c>
      <c r="BE16" s="37">
        <f t="shared" ref="BE16:BG16" si="41">+BE26+BE36</f>
        <v>1599</v>
      </c>
      <c r="BF16" s="37">
        <f t="shared" si="41"/>
        <v>801</v>
      </c>
      <c r="BG16" s="37">
        <f t="shared" si="41"/>
        <v>798</v>
      </c>
    </row>
    <row r="17" spans="1:61" x14ac:dyDescent="0.2">
      <c r="A17" s="64" t="s">
        <v>88</v>
      </c>
      <c r="B17" s="81">
        <v>140</v>
      </c>
      <c r="C17" s="81">
        <v>96</v>
      </c>
      <c r="D17" s="81">
        <v>44</v>
      </c>
      <c r="E17" s="81"/>
      <c r="F17" s="81">
        <v>57</v>
      </c>
      <c r="G17" s="81">
        <v>37</v>
      </c>
      <c r="H17" s="81">
        <v>20</v>
      </c>
      <c r="I17" s="81"/>
      <c r="J17" s="81">
        <v>26</v>
      </c>
      <c r="K17" s="81">
        <v>18</v>
      </c>
      <c r="L17" s="81">
        <v>8</v>
      </c>
      <c r="M17" s="81"/>
      <c r="N17" s="81">
        <v>30</v>
      </c>
      <c r="O17" s="81">
        <v>21</v>
      </c>
      <c r="P17" s="81">
        <v>9</v>
      </c>
      <c r="Q17" s="81"/>
      <c r="R17" s="81">
        <v>17</v>
      </c>
      <c r="S17" s="81">
        <v>12</v>
      </c>
      <c r="T17" s="81">
        <v>5</v>
      </c>
      <c r="U17" s="81"/>
      <c r="V17" s="81">
        <v>6</v>
      </c>
      <c r="W17" s="81">
        <v>6</v>
      </c>
      <c r="X17" s="81">
        <v>0</v>
      </c>
      <c r="Y17" s="81"/>
      <c r="Z17" s="81">
        <v>4</v>
      </c>
      <c r="AA17" s="81">
        <v>2</v>
      </c>
      <c r="AB17" s="81">
        <v>2</v>
      </c>
      <c r="AG17" s="1">
        <f t="shared" ref="AG17:AI17" si="42">+AG27+AG37</f>
        <v>12056</v>
      </c>
      <c r="AH17" s="37">
        <f t="shared" si="42"/>
        <v>6002</v>
      </c>
      <c r="AI17" s="37">
        <f t="shared" si="42"/>
        <v>6054</v>
      </c>
      <c r="AK17" s="37">
        <f t="shared" ref="AK17:AM17" si="43">+AK27+AK37</f>
        <v>2412</v>
      </c>
      <c r="AL17" s="37">
        <f t="shared" si="43"/>
        <v>1220</v>
      </c>
      <c r="AM17" s="37">
        <f t="shared" si="43"/>
        <v>1192</v>
      </c>
      <c r="AO17" s="37">
        <f t="shared" ref="AO17:AQ17" si="44">+AO27+AO37</f>
        <v>2512</v>
      </c>
      <c r="AP17" s="37">
        <f t="shared" si="44"/>
        <v>1295</v>
      </c>
      <c r="AQ17" s="37">
        <f t="shared" si="44"/>
        <v>1217</v>
      </c>
      <c r="AS17" s="37">
        <f t="shared" ref="AS17:AU17" si="45">+AS27+AS37</f>
        <v>2182</v>
      </c>
      <c r="AT17" s="37">
        <f t="shared" si="45"/>
        <v>1080</v>
      </c>
      <c r="AU17" s="37">
        <f t="shared" si="45"/>
        <v>1102</v>
      </c>
      <c r="AW17" s="37">
        <f t="shared" ref="AW17:AY17" si="46">+AW27+AW37</f>
        <v>1967</v>
      </c>
      <c r="AX17" s="37">
        <f t="shared" si="46"/>
        <v>938</v>
      </c>
      <c r="AY17" s="37">
        <f t="shared" si="46"/>
        <v>1029</v>
      </c>
      <c r="BA17" s="37">
        <f t="shared" ref="BA17:BC17" si="47">+BA27+BA37</f>
        <v>1697</v>
      </c>
      <c r="BB17" s="37">
        <f t="shared" si="47"/>
        <v>828</v>
      </c>
      <c r="BC17" s="37">
        <f t="shared" si="47"/>
        <v>869</v>
      </c>
      <c r="BE17" s="37">
        <f t="shared" ref="BE17:BG17" si="48">+BE27+BE37</f>
        <v>1286</v>
      </c>
      <c r="BF17" s="37">
        <f t="shared" si="48"/>
        <v>641</v>
      </c>
      <c r="BG17" s="37">
        <f t="shared" si="48"/>
        <v>645</v>
      </c>
    </row>
    <row r="18" spans="1:61" x14ac:dyDescent="0.2">
      <c r="A18" s="64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61" x14ac:dyDescent="0.2">
      <c r="A19" s="2" t="s">
        <v>29</v>
      </c>
      <c r="B19" s="80">
        <v>876</v>
      </c>
      <c r="C19" s="80">
        <v>591</v>
      </c>
      <c r="D19" s="80">
        <v>285</v>
      </c>
      <c r="E19" s="80"/>
      <c r="F19" s="80">
        <v>271</v>
      </c>
      <c r="G19" s="80">
        <v>166</v>
      </c>
      <c r="H19" s="80">
        <v>105</v>
      </c>
      <c r="I19" s="80"/>
      <c r="J19" s="80">
        <v>149</v>
      </c>
      <c r="K19" s="80">
        <v>100</v>
      </c>
      <c r="L19" s="80">
        <v>49</v>
      </c>
      <c r="M19" s="80"/>
      <c r="N19" s="80">
        <v>167</v>
      </c>
      <c r="O19" s="80">
        <v>112</v>
      </c>
      <c r="P19" s="80">
        <v>55</v>
      </c>
      <c r="Q19" s="80"/>
      <c r="R19" s="80">
        <v>190</v>
      </c>
      <c r="S19" s="80">
        <v>147</v>
      </c>
      <c r="T19" s="80">
        <v>43</v>
      </c>
      <c r="U19" s="80"/>
      <c r="V19" s="80">
        <v>63</v>
      </c>
      <c r="W19" s="80">
        <v>47</v>
      </c>
      <c r="X19" s="80">
        <v>16</v>
      </c>
      <c r="Y19" s="80"/>
      <c r="Z19" s="80">
        <v>36</v>
      </c>
      <c r="AA19" s="80">
        <v>19</v>
      </c>
      <c r="AB19" s="80">
        <v>17</v>
      </c>
      <c r="AG19" s="1">
        <v>70183</v>
      </c>
      <c r="AH19" s="37">
        <v>34930</v>
      </c>
      <c r="AI19" s="37">
        <v>35253</v>
      </c>
      <c r="AK19" s="37">
        <v>11235</v>
      </c>
      <c r="AL19" s="37">
        <v>5822</v>
      </c>
      <c r="AM19" s="37">
        <v>5413</v>
      </c>
      <c r="AO19" s="37">
        <v>11341</v>
      </c>
      <c r="AP19" s="37">
        <v>5822</v>
      </c>
      <c r="AQ19" s="37">
        <v>5519</v>
      </c>
      <c r="AS19" s="37">
        <v>10536</v>
      </c>
      <c r="AT19" s="37">
        <v>5401</v>
      </c>
      <c r="AU19" s="37">
        <v>5135</v>
      </c>
      <c r="AW19" s="37">
        <v>13851</v>
      </c>
      <c r="AX19" s="37">
        <v>6729</v>
      </c>
      <c r="AY19" s="37">
        <v>7122</v>
      </c>
      <c r="BA19" s="37">
        <v>12363</v>
      </c>
      <c r="BB19" s="37">
        <v>6042</v>
      </c>
      <c r="BC19" s="37">
        <v>6321</v>
      </c>
      <c r="BE19" s="37">
        <v>10857</v>
      </c>
      <c r="BF19" s="37">
        <v>5114</v>
      </c>
      <c r="BG19" s="37">
        <v>5743</v>
      </c>
    </row>
    <row r="20" spans="1:61" x14ac:dyDescent="0.2">
      <c r="A20" s="64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61" x14ac:dyDescent="0.2">
      <c r="A21" s="67" t="s">
        <v>82</v>
      </c>
      <c r="B21" s="82">
        <v>191</v>
      </c>
      <c r="C21" s="82">
        <v>112</v>
      </c>
      <c r="D21" s="82">
        <v>79</v>
      </c>
      <c r="E21" s="82"/>
      <c r="F21" s="82">
        <v>70</v>
      </c>
      <c r="G21" s="82">
        <v>34</v>
      </c>
      <c r="H21" s="82">
        <v>36</v>
      </c>
      <c r="I21" s="82"/>
      <c r="J21" s="82">
        <v>32</v>
      </c>
      <c r="K21" s="82">
        <v>18</v>
      </c>
      <c r="L21" s="82">
        <v>14</v>
      </c>
      <c r="M21" s="82"/>
      <c r="N21" s="82">
        <v>34</v>
      </c>
      <c r="O21" s="82">
        <v>21</v>
      </c>
      <c r="P21" s="82">
        <v>13</v>
      </c>
      <c r="Q21" s="82"/>
      <c r="R21" s="82">
        <v>36</v>
      </c>
      <c r="S21" s="82">
        <v>27</v>
      </c>
      <c r="T21" s="82">
        <v>9</v>
      </c>
      <c r="U21" s="82"/>
      <c r="V21" s="82">
        <v>9</v>
      </c>
      <c r="W21" s="82">
        <v>7</v>
      </c>
      <c r="X21" s="82">
        <v>2</v>
      </c>
      <c r="Y21" s="82"/>
      <c r="Z21" s="82">
        <v>10</v>
      </c>
      <c r="AA21" s="82">
        <v>5</v>
      </c>
      <c r="AB21" s="82">
        <v>5</v>
      </c>
      <c r="AG21" s="1">
        <v>22310</v>
      </c>
      <c r="AH21" s="37">
        <v>10769</v>
      </c>
      <c r="AI21" s="37">
        <v>11541</v>
      </c>
      <c r="AK21" s="37">
        <v>2995</v>
      </c>
      <c r="AL21" s="37">
        <v>1531</v>
      </c>
      <c r="AM21" s="37">
        <v>1464</v>
      </c>
      <c r="AO21" s="37">
        <v>3019</v>
      </c>
      <c r="AP21" s="37">
        <v>1504</v>
      </c>
      <c r="AQ21" s="37">
        <v>1515</v>
      </c>
      <c r="AS21" s="37">
        <v>2950</v>
      </c>
      <c r="AT21" s="37">
        <v>1522</v>
      </c>
      <c r="AU21" s="37">
        <v>1428</v>
      </c>
      <c r="AW21" s="37">
        <v>4744</v>
      </c>
      <c r="AX21" s="37">
        <v>2223</v>
      </c>
      <c r="AY21" s="37">
        <v>2521</v>
      </c>
      <c r="BA21" s="37">
        <v>4608</v>
      </c>
      <c r="BB21" s="37">
        <v>2170</v>
      </c>
      <c r="BC21" s="37">
        <v>2438</v>
      </c>
      <c r="BE21" s="37">
        <v>3994</v>
      </c>
      <c r="BF21" s="37">
        <v>1819</v>
      </c>
      <c r="BG21" s="37">
        <v>2175</v>
      </c>
    </row>
    <row r="22" spans="1:61" x14ac:dyDescent="0.2">
      <c r="A22" s="64" t="s">
        <v>83</v>
      </c>
      <c r="B22" s="82">
        <v>89</v>
      </c>
      <c r="C22" s="82">
        <v>55</v>
      </c>
      <c r="D22" s="82">
        <v>34</v>
      </c>
      <c r="E22" s="82"/>
      <c r="F22" s="82">
        <v>32</v>
      </c>
      <c r="G22" s="82">
        <v>19</v>
      </c>
      <c r="H22" s="82">
        <v>13</v>
      </c>
      <c r="I22" s="82"/>
      <c r="J22" s="82">
        <v>21</v>
      </c>
      <c r="K22" s="82">
        <v>13</v>
      </c>
      <c r="L22" s="82">
        <v>8</v>
      </c>
      <c r="M22" s="82"/>
      <c r="N22" s="82">
        <v>13</v>
      </c>
      <c r="O22" s="82">
        <v>8</v>
      </c>
      <c r="P22" s="82">
        <v>5</v>
      </c>
      <c r="Q22" s="82"/>
      <c r="R22" s="82">
        <v>13</v>
      </c>
      <c r="S22" s="82">
        <v>9</v>
      </c>
      <c r="T22" s="82">
        <v>4</v>
      </c>
      <c r="U22" s="82"/>
      <c r="V22" s="82">
        <v>7</v>
      </c>
      <c r="W22" s="82">
        <v>4</v>
      </c>
      <c r="X22" s="82">
        <v>3</v>
      </c>
      <c r="Y22" s="82"/>
      <c r="Z22" s="82">
        <v>3</v>
      </c>
      <c r="AA22" s="82">
        <v>2</v>
      </c>
      <c r="AB22" s="82">
        <v>1</v>
      </c>
      <c r="AG22" s="1">
        <v>9395</v>
      </c>
      <c r="AH22" s="37">
        <v>4704</v>
      </c>
      <c r="AI22" s="37">
        <v>4691</v>
      </c>
      <c r="AK22" s="37">
        <v>1506</v>
      </c>
      <c r="AL22" s="37">
        <v>777</v>
      </c>
      <c r="AM22" s="37">
        <v>729</v>
      </c>
      <c r="AO22" s="37">
        <v>1497</v>
      </c>
      <c r="AP22" s="37">
        <v>771</v>
      </c>
      <c r="AQ22" s="37">
        <v>726</v>
      </c>
      <c r="AS22" s="37">
        <v>1543</v>
      </c>
      <c r="AT22" s="37">
        <v>774</v>
      </c>
      <c r="AU22" s="37">
        <v>769</v>
      </c>
      <c r="AW22" s="37">
        <v>1762</v>
      </c>
      <c r="AX22" s="37">
        <v>872</v>
      </c>
      <c r="AY22" s="37">
        <v>890</v>
      </c>
      <c r="BA22" s="37">
        <v>1583</v>
      </c>
      <c r="BB22" s="37">
        <v>800</v>
      </c>
      <c r="BC22" s="37">
        <v>783</v>
      </c>
      <c r="BE22" s="37">
        <v>1504</v>
      </c>
      <c r="BF22" s="37">
        <v>710</v>
      </c>
      <c r="BG22" s="37">
        <v>794</v>
      </c>
    </row>
    <row r="23" spans="1:61" x14ac:dyDescent="0.2">
      <c r="A23" s="64" t="s">
        <v>84</v>
      </c>
      <c r="B23" s="82">
        <v>143</v>
      </c>
      <c r="C23" s="82">
        <v>102</v>
      </c>
      <c r="D23" s="82">
        <v>41</v>
      </c>
      <c r="E23" s="82"/>
      <c r="F23" s="82">
        <v>25</v>
      </c>
      <c r="G23" s="82">
        <v>19</v>
      </c>
      <c r="H23" s="82">
        <v>6</v>
      </c>
      <c r="I23" s="82"/>
      <c r="J23" s="82">
        <v>21</v>
      </c>
      <c r="K23" s="82">
        <v>17</v>
      </c>
      <c r="L23" s="82">
        <v>4</v>
      </c>
      <c r="M23" s="82"/>
      <c r="N23" s="82">
        <v>22</v>
      </c>
      <c r="O23" s="82">
        <v>10</v>
      </c>
      <c r="P23" s="82">
        <v>12</v>
      </c>
      <c r="Q23" s="82"/>
      <c r="R23" s="82">
        <v>52</v>
      </c>
      <c r="S23" s="82">
        <v>41</v>
      </c>
      <c r="T23" s="82">
        <v>11</v>
      </c>
      <c r="U23" s="82"/>
      <c r="V23" s="82">
        <v>16</v>
      </c>
      <c r="W23" s="82">
        <v>12</v>
      </c>
      <c r="X23" s="82">
        <v>4</v>
      </c>
      <c r="Y23" s="82"/>
      <c r="Z23" s="82">
        <v>7</v>
      </c>
      <c r="AA23" s="82">
        <v>3</v>
      </c>
      <c r="AB23" s="82">
        <v>4</v>
      </c>
      <c r="AG23" s="1">
        <v>8425</v>
      </c>
      <c r="AH23" s="37">
        <v>4447</v>
      </c>
      <c r="AI23" s="37">
        <v>3978</v>
      </c>
      <c r="AK23" s="37">
        <v>1281</v>
      </c>
      <c r="AL23" s="37">
        <v>678</v>
      </c>
      <c r="AM23" s="37">
        <v>603</v>
      </c>
      <c r="AO23" s="37">
        <v>1275</v>
      </c>
      <c r="AP23" s="37">
        <v>707</v>
      </c>
      <c r="AQ23" s="37">
        <v>568</v>
      </c>
      <c r="AS23" s="37">
        <v>1235</v>
      </c>
      <c r="AT23" s="37">
        <v>691</v>
      </c>
      <c r="AU23" s="37">
        <v>544</v>
      </c>
      <c r="AW23" s="37">
        <v>1774</v>
      </c>
      <c r="AX23" s="37">
        <v>947</v>
      </c>
      <c r="AY23" s="37">
        <v>827</v>
      </c>
      <c r="BA23" s="37">
        <v>1546</v>
      </c>
      <c r="BB23" s="37">
        <v>793</v>
      </c>
      <c r="BC23" s="37">
        <v>753</v>
      </c>
      <c r="BE23" s="37">
        <v>1314</v>
      </c>
      <c r="BF23" s="37">
        <v>631</v>
      </c>
      <c r="BG23" s="37">
        <v>683</v>
      </c>
    </row>
    <row r="24" spans="1:61" x14ac:dyDescent="0.2">
      <c r="A24" s="64" t="s">
        <v>85</v>
      </c>
      <c r="B24" s="82">
        <v>8</v>
      </c>
      <c r="C24" s="82">
        <v>7</v>
      </c>
      <c r="D24" s="82">
        <v>1</v>
      </c>
      <c r="E24" s="82"/>
      <c r="F24" s="82">
        <v>0</v>
      </c>
      <c r="G24" s="82">
        <v>0</v>
      </c>
      <c r="H24" s="82">
        <v>0</v>
      </c>
      <c r="I24" s="82"/>
      <c r="J24" s="82">
        <v>0</v>
      </c>
      <c r="K24" s="82">
        <v>0</v>
      </c>
      <c r="L24" s="82">
        <v>0</v>
      </c>
      <c r="M24" s="82"/>
      <c r="N24" s="82">
        <v>5</v>
      </c>
      <c r="O24" s="82">
        <v>4</v>
      </c>
      <c r="P24" s="82">
        <v>1</v>
      </c>
      <c r="Q24" s="82"/>
      <c r="R24" s="82">
        <v>1</v>
      </c>
      <c r="S24" s="82">
        <v>1</v>
      </c>
      <c r="T24" s="82">
        <v>0</v>
      </c>
      <c r="U24" s="82"/>
      <c r="V24" s="82">
        <v>2</v>
      </c>
      <c r="W24" s="82">
        <v>2</v>
      </c>
      <c r="X24" s="82">
        <v>0</v>
      </c>
      <c r="Y24" s="82"/>
      <c r="Z24" s="82">
        <v>0</v>
      </c>
      <c r="AA24" s="82">
        <v>0</v>
      </c>
      <c r="AB24" s="82">
        <v>0</v>
      </c>
      <c r="AG24" s="1">
        <v>6296</v>
      </c>
      <c r="AH24" s="37">
        <v>3015</v>
      </c>
      <c r="AI24" s="37">
        <v>3281</v>
      </c>
      <c r="AK24" s="37">
        <v>578</v>
      </c>
      <c r="AL24" s="37">
        <v>313</v>
      </c>
      <c r="AM24" s="37">
        <v>265</v>
      </c>
      <c r="AO24" s="37">
        <v>606</v>
      </c>
      <c r="AP24" s="37">
        <v>298</v>
      </c>
      <c r="AQ24" s="37">
        <v>308</v>
      </c>
      <c r="AS24" s="37">
        <v>614</v>
      </c>
      <c r="AT24" s="37">
        <v>308</v>
      </c>
      <c r="AU24" s="37">
        <v>306</v>
      </c>
      <c r="AW24" s="37">
        <v>1569</v>
      </c>
      <c r="AX24" s="37">
        <v>734</v>
      </c>
      <c r="AY24" s="37">
        <v>835</v>
      </c>
      <c r="BA24" s="37">
        <v>1477</v>
      </c>
      <c r="BB24" s="37">
        <v>702</v>
      </c>
      <c r="BC24" s="37">
        <v>775</v>
      </c>
      <c r="BE24" s="37">
        <v>1452</v>
      </c>
      <c r="BF24" s="37">
        <v>660</v>
      </c>
      <c r="BG24" s="37">
        <v>792</v>
      </c>
    </row>
    <row r="25" spans="1:61" x14ac:dyDescent="0.2">
      <c r="A25" s="64" t="s">
        <v>86</v>
      </c>
      <c r="B25" s="82">
        <v>50</v>
      </c>
      <c r="C25" s="82">
        <v>38</v>
      </c>
      <c r="D25" s="82">
        <v>12</v>
      </c>
      <c r="E25" s="82"/>
      <c r="F25" s="82">
        <v>9</v>
      </c>
      <c r="G25" s="82">
        <v>7</v>
      </c>
      <c r="H25" s="82">
        <v>2</v>
      </c>
      <c r="I25" s="82"/>
      <c r="J25" s="82">
        <v>4</v>
      </c>
      <c r="K25" s="82">
        <v>4</v>
      </c>
      <c r="L25" s="82">
        <v>0</v>
      </c>
      <c r="M25" s="82"/>
      <c r="N25" s="82">
        <v>3</v>
      </c>
      <c r="O25" s="82">
        <v>3</v>
      </c>
      <c r="P25" s="82">
        <v>0</v>
      </c>
      <c r="Q25" s="82"/>
      <c r="R25" s="82">
        <v>12</v>
      </c>
      <c r="S25" s="82">
        <v>12</v>
      </c>
      <c r="T25" s="82">
        <v>0</v>
      </c>
      <c r="U25" s="82"/>
      <c r="V25" s="82">
        <v>11</v>
      </c>
      <c r="W25" s="82">
        <v>7</v>
      </c>
      <c r="X25" s="82">
        <v>4</v>
      </c>
      <c r="Y25" s="82"/>
      <c r="Z25" s="82">
        <v>11</v>
      </c>
      <c r="AA25" s="82">
        <v>5</v>
      </c>
      <c r="AB25" s="82">
        <v>6</v>
      </c>
      <c r="AG25" s="1">
        <v>7039</v>
      </c>
      <c r="AH25" s="37">
        <v>3560</v>
      </c>
      <c r="AI25" s="37">
        <v>3479</v>
      </c>
      <c r="AK25" s="37">
        <v>1440</v>
      </c>
      <c r="AL25" s="37">
        <v>768</v>
      </c>
      <c r="AM25" s="37">
        <v>672</v>
      </c>
      <c r="AO25" s="37">
        <v>1473</v>
      </c>
      <c r="AP25" s="37">
        <v>755</v>
      </c>
      <c r="AQ25" s="37">
        <v>718</v>
      </c>
      <c r="AS25" s="37">
        <v>1199</v>
      </c>
      <c r="AT25" s="37">
        <v>606</v>
      </c>
      <c r="AU25" s="37">
        <v>593</v>
      </c>
      <c r="AW25" s="37">
        <v>1213</v>
      </c>
      <c r="AX25" s="37">
        <v>595</v>
      </c>
      <c r="AY25" s="37">
        <v>618</v>
      </c>
      <c r="BA25" s="37">
        <v>916</v>
      </c>
      <c r="BB25" s="37">
        <v>447</v>
      </c>
      <c r="BC25" s="37">
        <v>469</v>
      </c>
      <c r="BE25" s="37">
        <v>798</v>
      </c>
      <c r="BF25" s="37">
        <v>389</v>
      </c>
      <c r="BG25" s="37">
        <v>409</v>
      </c>
    </row>
    <row r="26" spans="1:61" x14ac:dyDescent="0.2">
      <c r="A26" s="68" t="s">
        <v>87</v>
      </c>
      <c r="B26" s="82">
        <v>271</v>
      </c>
      <c r="C26" s="82">
        <v>192</v>
      </c>
      <c r="D26" s="82">
        <v>79</v>
      </c>
      <c r="E26" s="82"/>
      <c r="F26" s="82">
        <v>84</v>
      </c>
      <c r="G26" s="82">
        <v>53</v>
      </c>
      <c r="H26" s="82">
        <v>31</v>
      </c>
      <c r="I26" s="82"/>
      <c r="J26" s="82">
        <v>50</v>
      </c>
      <c r="K26" s="82">
        <v>35</v>
      </c>
      <c r="L26" s="82">
        <v>15</v>
      </c>
      <c r="M26" s="82"/>
      <c r="N26" s="82">
        <v>61</v>
      </c>
      <c r="O26" s="82">
        <v>45</v>
      </c>
      <c r="P26" s="82">
        <v>16</v>
      </c>
      <c r="Q26" s="82"/>
      <c r="R26" s="82">
        <v>61</v>
      </c>
      <c r="S26" s="82">
        <v>47</v>
      </c>
      <c r="T26" s="82">
        <v>14</v>
      </c>
      <c r="U26" s="82"/>
      <c r="V26" s="82">
        <v>13</v>
      </c>
      <c r="W26" s="82">
        <v>10</v>
      </c>
      <c r="X26" s="82">
        <v>3</v>
      </c>
      <c r="Y26" s="82"/>
      <c r="Z26" s="82">
        <v>2</v>
      </c>
      <c r="AA26" s="82">
        <v>2</v>
      </c>
      <c r="AB26" s="82">
        <v>0</v>
      </c>
      <c r="AG26" s="1">
        <v>8244</v>
      </c>
      <c r="AH26" s="37">
        <v>4226</v>
      </c>
      <c r="AI26" s="37">
        <v>4018</v>
      </c>
      <c r="AK26" s="37">
        <v>1804</v>
      </c>
      <c r="AL26" s="37">
        <v>925</v>
      </c>
      <c r="AM26" s="37">
        <v>879</v>
      </c>
      <c r="AO26" s="37">
        <v>1722</v>
      </c>
      <c r="AP26" s="37">
        <v>890</v>
      </c>
      <c r="AQ26" s="37">
        <v>832</v>
      </c>
      <c r="AS26" s="37">
        <v>1476</v>
      </c>
      <c r="AT26" s="37">
        <v>753</v>
      </c>
      <c r="AU26" s="37">
        <v>723</v>
      </c>
      <c r="AW26" s="37">
        <v>1345</v>
      </c>
      <c r="AX26" s="37">
        <v>674</v>
      </c>
      <c r="AY26" s="37">
        <v>671</v>
      </c>
      <c r="BA26" s="37">
        <v>1019</v>
      </c>
      <c r="BB26" s="37">
        <v>529</v>
      </c>
      <c r="BC26" s="37">
        <v>490</v>
      </c>
      <c r="BE26" s="37">
        <v>878</v>
      </c>
      <c r="BF26" s="37">
        <v>455</v>
      </c>
      <c r="BG26" s="37">
        <v>423</v>
      </c>
    </row>
    <row r="27" spans="1:61" x14ac:dyDescent="0.2">
      <c r="A27" s="64" t="s">
        <v>88</v>
      </c>
      <c r="B27" s="82">
        <v>124</v>
      </c>
      <c r="C27" s="82">
        <v>85</v>
      </c>
      <c r="D27" s="82">
        <v>39</v>
      </c>
      <c r="E27" s="82"/>
      <c r="F27" s="82">
        <v>51</v>
      </c>
      <c r="G27" s="82">
        <v>34</v>
      </c>
      <c r="H27" s="82">
        <v>17</v>
      </c>
      <c r="I27" s="82"/>
      <c r="J27" s="82">
        <v>21</v>
      </c>
      <c r="K27" s="82">
        <v>13</v>
      </c>
      <c r="L27" s="82">
        <v>8</v>
      </c>
      <c r="M27" s="82"/>
      <c r="N27" s="82">
        <v>29</v>
      </c>
      <c r="O27" s="82">
        <v>21</v>
      </c>
      <c r="P27" s="82">
        <v>8</v>
      </c>
      <c r="Q27" s="82"/>
      <c r="R27" s="82">
        <v>15</v>
      </c>
      <c r="S27" s="82">
        <v>10</v>
      </c>
      <c r="T27" s="82">
        <v>5</v>
      </c>
      <c r="U27" s="82"/>
      <c r="V27" s="82">
        <v>5</v>
      </c>
      <c r="W27" s="82">
        <v>5</v>
      </c>
      <c r="X27" s="82">
        <v>0</v>
      </c>
      <c r="Y27" s="82"/>
      <c r="Z27" s="82">
        <v>3</v>
      </c>
      <c r="AA27" s="82">
        <v>2</v>
      </c>
      <c r="AB27" s="82">
        <v>1</v>
      </c>
      <c r="AG27" s="1">
        <v>8474</v>
      </c>
      <c r="AH27" s="37">
        <v>4209</v>
      </c>
      <c r="AI27" s="37">
        <v>4265</v>
      </c>
      <c r="AK27" s="37">
        <v>1631</v>
      </c>
      <c r="AL27" s="37">
        <v>830</v>
      </c>
      <c r="AM27" s="37">
        <v>801</v>
      </c>
      <c r="AO27" s="37">
        <v>1749</v>
      </c>
      <c r="AP27" s="37">
        <v>897</v>
      </c>
      <c r="AQ27" s="37">
        <v>852</v>
      </c>
      <c r="AS27" s="37">
        <v>1519</v>
      </c>
      <c r="AT27" s="37">
        <v>747</v>
      </c>
      <c r="AU27" s="37">
        <v>772</v>
      </c>
      <c r="AW27" s="37">
        <v>1444</v>
      </c>
      <c r="AX27" s="37">
        <v>684</v>
      </c>
      <c r="AY27" s="37">
        <v>760</v>
      </c>
      <c r="BA27" s="37">
        <v>1214</v>
      </c>
      <c r="BB27" s="37">
        <v>601</v>
      </c>
      <c r="BC27" s="37">
        <v>613</v>
      </c>
      <c r="BE27" s="37">
        <v>917</v>
      </c>
      <c r="BF27" s="37">
        <v>450</v>
      </c>
      <c r="BG27" s="37">
        <v>467</v>
      </c>
    </row>
    <row r="28" spans="1:61" x14ac:dyDescent="0.2">
      <c r="A28" s="64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</row>
    <row r="29" spans="1:61" s="6" customFormat="1" x14ac:dyDescent="0.2">
      <c r="A29" s="2" t="s">
        <v>30</v>
      </c>
      <c r="B29" s="80">
        <v>245</v>
      </c>
      <c r="C29" s="80">
        <v>148</v>
      </c>
      <c r="D29" s="80">
        <v>97</v>
      </c>
      <c r="E29" s="80"/>
      <c r="F29" s="80">
        <v>77</v>
      </c>
      <c r="G29" s="80">
        <v>44</v>
      </c>
      <c r="H29" s="80">
        <v>33</v>
      </c>
      <c r="I29" s="80"/>
      <c r="J29" s="80">
        <v>60</v>
      </c>
      <c r="K29" s="80">
        <v>39</v>
      </c>
      <c r="L29" s="80">
        <v>21</v>
      </c>
      <c r="M29" s="80"/>
      <c r="N29" s="80">
        <v>52</v>
      </c>
      <c r="O29" s="80">
        <v>32</v>
      </c>
      <c r="P29" s="80">
        <v>20</v>
      </c>
      <c r="Q29" s="80"/>
      <c r="R29" s="80">
        <v>23</v>
      </c>
      <c r="S29" s="80">
        <v>17</v>
      </c>
      <c r="T29" s="80">
        <v>6</v>
      </c>
      <c r="U29" s="80"/>
      <c r="V29" s="80">
        <v>15</v>
      </c>
      <c r="W29" s="80">
        <v>6</v>
      </c>
      <c r="X29" s="80">
        <v>9</v>
      </c>
      <c r="Y29" s="80"/>
      <c r="Z29" s="80">
        <v>18</v>
      </c>
      <c r="AA29" s="80">
        <v>10</v>
      </c>
      <c r="AB29" s="80">
        <v>8</v>
      </c>
      <c r="AC29" s="189"/>
      <c r="AG29" s="6">
        <v>34634</v>
      </c>
      <c r="AH29" s="60">
        <v>17700</v>
      </c>
      <c r="AI29" s="60">
        <v>16934</v>
      </c>
      <c r="AJ29" s="60"/>
      <c r="AK29" s="60">
        <v>7064</v>
      </c>
      <c r="AL29" s="60">
        <v>3579</v>
      </c>
      <c r="AM29" s="60">
        <v>3485</v>
      </c>
      <c r="AN29" s="60"/>
      <c r="AO29" s="60">
        <v>6994</v>
      </c>
      <c r="AP29" s="60">
        <v>3630</v>
      </c>
      <c r="AQ29" s="60">
        <v>3364</v>
      </c>
      <c r="AR29" s="60"/>
      <c r="AS29" s="60">
        <v>6256</v>
      </c>
      <c r="AT29" s="60">
        <v>3156</v>
      </c>
      <c r="AU29" s="60">
        <v>3100</v>
      </c>
      <c r="AV29" s="60"/>
      <c r="AW29" s="60">
        <v>5698</v>
      </c>
      <c r="AX29" s="60">
        <v>2948</v>
      </c>
      <c r="AY29" s="60">
        <v>2750</v>
      </c>
      <c r="AZ29" s="60"/>
      <c r="BA29" s="60">
        <v>4703</v>
      </c>
      <c r="BB29" s="60">
        <v>2405</v>
      </c>
      <c r="BC29" s="60">
        <v>2298</v>
      </c>
      <c r="BD29" s="60"/>
      <c r="BE29" s="60">
        <v>3919</v>
      </c>
      <c r="BF29" s="60">
        <v>1982</v>
      </c>
      <c r="BG29" s="60">
        <v>1937</v>
      </c>
      <c r="BH29" s="60"/>
      <c r="BI29" s="60"/>
    </row>
    <row r="30" spans="1:61" x14ac:dyDescent="0.2">
      <c r="A30" s="64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</row>
    <row r="31" spans="1:61" x14ac:dyDescent="0.2">
      <c r="A31" s="67" t="s">
        <v>82</v>
      </c>
      <c r="B31" s="82">
        <v>42</v>
      </c>
      <c r="C31" s="82">
        <v>30</v>
      </c>
      <c r="D31" s="82">
        <v>12</v>
      </c>
      <c r="E31" s="82"/>
      <c r="F31" s="82">
        <v>14</v>
      </c>
      <c r="G31" s="82">
        <v>9</v>
      </c>
      <c r="H31" s="82">
        <v>5</v>
      </c>
      <c r="I31" s="82"/>
      <c r="J31" s="82">
        <v>11</v>
      </c>
      <c r="K31" s="82">
        <v>7</v>
      </c>
      <c r="L31" s="82">
        <v>4</v>
      </c>
      <c r="M31" s="82"/>
      <c r="N31" s="82">
        <v>9</v>
      </c>
      <c r="O31" s="82">
        <v>7</v>
      </c>
      <c r="P31" s="82">
        <v>2</v>
      </c>
      <c r="Q31" s="82"/>
      <c r="R31" s="82">
        <v>4</v>
      </c>
      <c r="S31" s="82">
        <v>4</v>
      </c>
      <c r="T31" s="82">
        <v>0</v>
      </c>
      <c r="U31" s="82"/>
      <c r="V31" s="82">
        <v>3</v>
      </c>
      <c r="W31" s="82">
        <v>2</v>
      </c>
      <c r="X31" s="82">
        <v>1</v>
      </c>
      <c r="Y31" s="82"/>
      <c r="Z31" s="82">
        <v>1</v>
      </c>
      <c r="AA31" s="82">
        <v>1</v>
      </c>
      <c r="AB31" s="82">
        <v>0</v>
      </c>
      <c r="AG31" s="1">
        <v>5241</v>
      </c>
      <c r="AH31" s="37">
        <v>2679</v>
      </c>
      <c r="AI31" s="37">
        <v>2562</v>
      </c>
      <c r="AK31" s="37">
        <v>974</v>
      </c>
      <c r="AL31" s="37">
        <v>491</v>
      </c>
      <c r="AM31" s="37">
        <v>483</v>
      </c>
      <c r="AO31" s="37">
        <v>997</v>
      </c>
      <c r="AP31" s="37">
        <v>514</v>
      </c>
      <c r="AQ31" s="37">
        <v>483</v>
      </c>
      <c r="AS31" s="37">
        <v>866</v>
      </c>
      <c r="AT31" s="37">
        <v>441</v>
      </c>
      <c r="AU31" s="37">
        <v>425</v>
      </c>
      <c r="AW31" s="37">
        <v>880</v>
      </c>
      <c r="AX31" s="37">
        <v>440</v>
      </c>
      <c r="AY31" s="37">
        <v>440</v>
      </c>
      <c r="BA31" s="37">
        <v>864</v>
      </c>
      <c r="BB31" s="37">
        <v>435</v>
      </c>
      <c r="BC31" s="37">
        <v>429</v>
      </c>
      <c r="BE31" s="37">
        <v>660</v>
      </c>
      <c r="BF31" s="37">
        <v>358</v>
      </c>
      <c r="BG31" s="37">
        <v>302</v>
      </c>
    </row>
    <row r="32" spans="1:61" x14ac:dyDescent="0.2">
      <c r="A32" s="64" t="s">
        <v>83</v>
      </c>
      <c r="B32" s="82">
        <v>78</v>
      </c>
      <c r="C32" s="82">
        <v>43</v>
      </c>
      <c r="D32" s="82">
        <v>35</v>
      </c>
      <c r="E32" s="82"/>
      <c r="F32" s="82">
        <v>24</v>
      </c>
      <c r="G32" s="82">
        <v>11</v>
      </c>
      <c r="H32" s="82">
        <v>13</v>
      </c>
      <c r="I32" s="82"/>
      <c r="J32" s="82">
        <v>28</v>
      </c>
      <c r="K32" s="82">
        <v>19</v>
      </c>
      <c r="L32" s="82">
        <v>9</v>
      </c>
      <c r="M32" s="82"/>
      <c r="N32" s="82">
        <v>13</v>
      </c>
      <c r="O32" s="82">
        <v>7</v>
      </c>
      <c r="P32" s="82">
        <v>6</v>
      </c>
      <c r="Q32" s="82"/>
      <c r="R32" s="82">
        <v>7</v>
      </c>
      <c r="S32" s="82">
        <v>5</v>
      </c>
      <c r="T32" s="82">
        <v>2</v>
      </c>
      <c r="U32" s="82"/>
      <c r="V32" s="82">
        <v>4</v>
      </c>
      <c r="W32" s="82">
        <v>1</v>
      </c>
      <c r="X32" s="82">
        <v>3</v>
      </c>
      <c r="Y32" s="82"/>
      <c r="Z32" s="82">
        <v>2</v>
      </c>
      <c r="AA32" s="82">
        <v>0</v>
      </c>
      <c r="AB32" s="82">
        <v>2</v>
      </c>
      <c r="AG32" s="1">
        <v>13592</v>
      </c>
      <c r="AH32" s="37">
        <v>6864</v>
      </c>
      <c r="AI32" s="37">
        <v>6728</v>
      </c>
      <c r="AK32" s="37">
        <v>2754</v>
      </c>
      <c r="AL32" s="37">
        <v>1408</v>
      </c>
      <c r="AM32" s="37">
        <v>1346</v>
      </c>
      <c r="AO32" s="37">
        <v>2817</v>
      </c>
      <c r="AP32" s="37">
        <v>1446</v>
      </c>
      <c r="AQ32" s="37">
        <v>1371</v>
      </c>
      <c r="AS32" s="37">
        <v>2510</v>
      </c>
      <c r="AT32" s="37">
        <v>1256</v>
      </c>
      <c r="AU32" s="37">
        <v>1254</v>
      </c>
      <c r="AW32" s="37">
        <v>2230</v>
      </c>
      <c r="AX32" s="37">
        <v>1124</v>
      </c>
      <c r="AY32" s="37">
        <v>1106</v>
      </c>
      <c r="BA32" s="37">
        <v>1791</v>
      </c>
      <c r="BB32" s="37">
        <v>900</v>
      </c>
      <c r="BC32" s="37">
        <v>891</v>
      </c>
      <c r="BE32" s="37">
        <v>1490</v>
      </c>
      <c r="BF32" s="37">
        <v>730</v>
      </c>
      <c r="BG32" s="37">
        <v>760</v>
      </c>
    </row>
    <row r="33" spans="1:61" x14ac:dyDescent="0.2">
      <c r="A33" s="64" t="s">
        <v>84</v>
      </c>
      <c r="B33" s="82">
        <v>0</v>
      </c>
      <c r="C33" s="82">
        <v>0</v>
      </c>
      <c r="D33" s="82">
        <v>0</v>
      </c>
      <c r="E33" s="82"/>
      <c r="F33" s="82">
        <v>0</v>
      </c>
      <c r="G33" s="82">
        <v>0</v>
      </c>
      <c r="H33" s="82">
        <v>0</v>
      </c>
      <c r="I33" s="82"/>
      <c r="J33" s="82">
        <v>0</v>
      </c>
      <c r="K33" s="82">
        <v>0</v>
      </c>
      <c r="L33" s="82">
        <v>0</v>
      </c>
      <c r="M33" s="82"/>
      <c r="N33" s="82">
        <v>0</v>
      </c>
      <c r="O33" s="82">
        <v>0</v>
      </c>
      <c r="P33" s="82">
        <v>0</v>
      </c>
      <c r="Q33" s="82"/>
      <c r="R33" s="82">
        <v>0</v>
      </c>
      <c r="S33" s="82">
        <v>0</v>
      </c>
      <c r="T33" s="82">
        <v>0</v>
      </c>
      <c r="U33" s="82"/>
      <c r="V33" s="82">
        <v>0</v>
      </c>
      <c r="W33" s="82">
        <v>0</v>
      </c>
      <c r="X33" s="82">
        <v>0</v>
      </c>
      <c r="Y33" s="82"/>
      <c r="Z33" s="82">
        <v>0</v>
      </c>
      <c r="AA33" s="82">
        <v>0</v>
      </c>
      <c r="AB33" s="82">
        <v>0</v>
      </c>
      <c r="AG33" s="1">
        <v>835</v>
      </c>
      <c r="AH33" s="37">
        <v>445</v>
      </c>
      <c r="AI33" s="37">
        <v>390</v>
      </c>
      <c r="AK33" s="37">
        <v>133</v>
      </c>
      <c r="AL33" s="37">
        <v>69</v>
      </c>
      <c r="AM33" s="37">
        <v>64</v>
      </c>
      <c r="AO33" s="37">
        <v>148</v>
      </c>
      <c r="AP33" s="37">
        <v>86</v>
      </c>
      <c r="AQ33" s="37">
        <v>62</v>
      </c>
      <c r="AS33" s="37">
        <v>154</v>
      </c>
      <c r="AT33" s="37">
        <v>87</v>
      </c>
      <c r="AU33" s="37">
        <v>67</v>
      </c>
      <c r="AW33" s="37">
        <v>159</v>
      </c>
      <c r="AX33" s="37">
        <v>90</v>
      </c>
      <c r="AY33" s="37">
        <v>69</v>
      </c>
      <c r="BA33" s="37">
        <v>133</v>
      </c>
      <c r="BB33" s="37">
        <v>65</v>
      </c>
      <c r="BC33" s="37">
        <v>68</v>
      </c>
      <c r="BE33" s="37">
        <v>108</v>
      </c>
      <c r="BF33" s="37">
        <v>48</v>
      </c>
      <c r="BG33" s="37">
        <v>60</v>
      </c>
    </row>
    <row r="34" spans="1:61" x14ac:dyDescent="0.2">
      <c r="A34" s="64" t="s">
        <v>85</v>
      </c>
      <c r="B34" s="82">
        <v>28</v>
      </c>
      <c r="C34" s="82">
        <v>15</v>
      </c>
      <c r="D34" s="82">
        <v>13</v>
      </c>
      <c r="E34" s="82"/>
      <c r="F34" s="82">
        <v>11</v>
      </c>
      <c r="G34" s="82">
        <v>5</v>
      </c>
      <c r="H34" s="82">
        <v>6</v>
      </c>
      <c r="I34" s="82"/>
      <c r="J34" s="82">
        <v>1</v>
      </c>
      <c r="K34" s="82">
        <v>0</v>
      </c>
      <c r="L34" s="82">
        <v>1</v>
      </c>
      <c r="M34" s="82"/>
      <c r="N34" s="82">
        <v>13</v>
      </c>
      <c r="O34" s="82">
        <v>8</v>
      </c>
      <c r="P34" s="82">
        <v>5</v>
      </c>
      <c r="Q34" s="82"/>
      <c r="R34" s="82">
        <v>2</v>
      </c>
      <c r="S34" s="82">
        <v>1</v>
      </c>
      <c r="T34" s="82">
        <v>1</v>
      </c>
      <c r="U34" s="82"/>
      <c r="V34" s="82">
        <v>0</v>
      </c>
      <c r="W34" s="82">
        <v>0</v>
      </c>
      <c r="X34" s="82">
        <v>0</v>
      </c>
      <c r="Y34" s="82"/>
      <c r="Z34" s="82">
        <v>1</v>
      </c>
      <c r="AA34" s="82">
        <v>1</v>
      </c>
      <c r="AB34" s="82">
        <v>0</v>
      </c>
      <c r="AG34" s="1">
        <v>1108</v>
      </c>
      <c r="AH34" s="37">
        <v>560</v>
      </c>
      <c r="AI34" s="37">
        <v>548</v>
      </c>
      <c r="AK34" s="37">
        <v>290</v>
      </c>
      <c r="AL34" s="37">
        <v>130</v>
      </c>
      <c r="AM34" s="37">
        <v>160</v>
      </c>
      <c r="AO34" s="37">
        <v>243</v>
      </c>
      <c r="AP34" s="37">
        <v>113</v>
      </c>
      <c r="AQ34" s="37">
        <v>130</v>
      </c>
      <c r="AS34" s="37">
        <v>204</v>
      </c>
      <c r="AT34" s="37">
        <v>113</v>
      </c>
      <c r="AU34" s="37">
        <v>91</v>
      </c>
      <c r="AW34" s="37">
        <v>172</v>
      </c>
      <c r="AX34" s="37">
        <v>96</v>
      </c>
      <c r="AY34" s="37">
        <v>76</v>
      </c>
      <c r="BA34" s="37">
        <v>101</v>
      </c>
      <c r="BB34" s="37">
        <v>56</v>
      </c>
      <c r="BC34" s="37">
        <v>45</v>
      </c>
      <c r="BE34" s="37">
        <v>98</v>
      </c>
      <c r="BF34" s="37">
        <v>52</v>
      </c>
      <c r="BG34" s="37">
        <v>46</v>
      </c>
    </row>
    <row r="35" spans="1:61" x14ac:dyDescent="0.2">
      <c r="A35" s="64" t="s">
        <v>86</v>
      </c>
      <c r="B35" s="82">
        <v>37</v>
      </c>
      <c r="C35" s="82">
        <v>25</v>
      </c>
      <c r="D35" s="82">
        <v>12</v>
      </c>
      <c r="E35" s="82"/>
      <c r="F35" s="82">
        <v>3</v>
      </c>
      <c r="G35" s="82">
        <v>3</v>
      </c>
      <c r="H35" s="82">
        <v>0</v>
      </c>
      <c r="I35" s="82"/>
      <c r="J35" s="82">
        <v>2</v>
      </c>
      <c r="K35" s="82">
        <v>1</v>
      </c>
      <c r="L35" s="82">
        <v>1</v>
      </c>
      <c r="M35" s="82"/>
      <c r="N35" s="82">
        <v>9</v>
      </c>
      <c r="O35" s="82">
        <v>7</v>
      </c>
      <c r="P35" s="82">
        <v>2</v>
      </c>
      <c r="Q35" s="82"/>
      <c r="R35" s="82">
        <v>6</v>
      </c>
      <c r="S35" s="82">
        <v>4</v>
      </c>
      <c r="T35" s="82">
        <v>2</v>
      </c>
      <c r="U35" s="82"/>
      <c r="V35" s="82">
        <v>6</v>
      </c>
      <c r="W35" s="82">
        <v>2</v>
      </c>
      <c r="X35" s="82">
        <v>4</v>
      </c>
      <c r="Y35" s="82"/>
      <c r="Z35" s="82">
        <v>11</v>
      </c>
      <c r="AA35" s="82">
        <v>8</v>
      </c>
      <c r="AB35" s="82">
        <v>3</v>
      </c>
      <c r="AG35" s="1">
        <v>3781</v>
      </c>
      <c r="AH35" s="37">
        <v>2007</v>
      </c>
      <c r="AI35" s="37">
        <v>1774</v>
      </c>
      <c r="AK35" s="37">
        <v>760</v>
      </c>
      <c r="AL35" s="37">
        <v>384</v>
      </c>
      <c r="AM35" s="37">
        <v>376</v>
      </c>
      <c r="AO35" s="37">
        <v>721</v>
      </c>
      <c r="AP35" s="37">
        <v>397</v>
      </c>
      <c r="AQ35" s="37">
        <v>324</v>
      </c>
      <c r="AS35" s="37">
        <v>664</v>
      </c>
      <c r="AT35" s="37">
        <v>347</v>
      </c>
      <c r="AU35" s="37">
        <v>317</v>
      </c>
      <c r="AW35" s="37">
        <v>635</v>
      </c>
      <c r="AX35" s="37">
        <v>329</v>
      </c>
      <c r="AY35" s="37">
        <v>306</v>
      </c>
      <c r="BA35" s="37">
        <v>528</v>
      </c>
      <c r="BB35" s="37">
        <v>293</v>
      </c>
      <c r="BC35" s="37">
        <v>235</v>
      </c>
      <c r="BE35" s="37">
        <v>473</v>
      </c>
      <c r="BF35" s="37">
        <v>257</v>
      </c>
      <c r="BG35" s="37">
        <v>216</v>
      </c>
    </row>
    <row r="36" spans="1:61" x14ac:dyDescent="0.2">
      <c r="A36" s="68" t="s">
        <v>87</v>
      </c>
      <c r="B36" s="82">
        <v>44</v>
      </c>
      <c r="C36" s="82">
        <v>24</v>
      </c>
      <c r="D36" s="82">
        <v>20</v>
      </c>
      <c r="E36" s="82"/>
      <c r="F36" s="82">
        <v>19</v>
      </c>
      <c r="G36" s="82">
        <v>13</v>
      </c>
      <c r="H36" s="82">
        <v>6</v>
      </c>
      <c r="I36" s="82"/>
      <c r="J36" s="82">
        <v>13</v>
      </c>
      <c r="K36" s="82">
        <v>7</v>
      </c>
      <c r="L36" s="82">
        <v>6</v>
      </c>
      <c r="M36" s="82"/>
      <c r="N36" s="82">
        <v>7</v>
      </c>
      <c r="O36" s="82">
        <v>3</v>
      </c>
      <c r="P36" s="82">
        <v>4</v>
      </c>
      <c r="Q36" s="82"/>
      <c r="R36" s="82">
        <v>2</v>
      </c>
      <c r="S36" s="82">
        <v>1</v>
      </c>
      <c r="T36" s="82">
        <v>1</v>
      </c>
      <c r="U36" s="82"/>
      <c r="V36" s="82">
        <v>1</v>
      </c>
      <c r="W36" s="82">
        <v>0</v>
      </c>
      <c r="X36" s="82">
        <v>1</v>
      </c>
      <c r="Y36" s="82"/>
      <c r="Z36" s="82">
        <v>2</v>
      </c>
      <c r="AA36" s="82">
        <v>0</v>
      </c>
      <c r="AB36" s="82">
        <v>2</v>
      </c>
      <c r="AG36" s="1">
        <v>6495</v>
      </c>
      <c r="AH36" s="37">
        <v>3352</v>
      </c>
      <c r="AI36" s="37">
        <v>3143</v>
      </c>
      <c r="AK36" s="37">
        <v>1372</v>
      </c>
      <c r="AL36" s="37">
        <v>707</v>
      </c>
      <c r="AM36" s="37">
        <v>665</v>
      </c>
      <c r="AO36" s="37">
        <v>1305</v>
      </c>
      <c r="AP36" s="37">
        <v>676</v>
      </c>
      <c r="AQ36" s="37">
        <v>629</v>
      </c>
      <c r="AS36" s="37">
        <v>1195</v>
      </c>
      <c r="AT36" s="37">
        <v>579</v>
      </c>
      <c r="AU36" s="37">
        <v>616</v>
      </c>
      <c r="AW36" s="37">
        <v>1099</v>
      </c>
      <c r="AX36" s="37">
        <v>615</v>
      </c>
      <c r="AY36" s="37">
        <v>484</v>
      </c>
      <c r="BA36" s="37">
        <v>803</v>
      </c>
      <c r="BB36" s="37">
        <v>429</v>
      </c>
      <c r="BC36" s="37">
        <v>374</v>
      </c>
      <c r="BE36" s="37">
        <v>721</v>
      </c>
      <c r="BF36" s="37">
        <v>346</v>
      </c>
      <c r="BG36" s="37">
        <v>375</v>
      </c>
    </row>
    <row r="37" spans="1:61" ht="13.5" thickBot="1" x14ac:dyDescent="0.25">
      <c r="A37" s="70" t="s">
        <v>88</v>
      </c>
      <c r="B37" s="83">
        <v>16</v>
      </c>
      <c r="C37" s="83">
        <v>11</v>
      </c>
      <c r="D37" s="83">
        <v>5</v>
      </c>
      <c r="E37" s="83"/>
      <c r="F37" s="83">
        <v>6</v>
      </c>
      <c r="G37" s="83">
        <v>3</v>
      </c>
      <c r="H37" s="83">
        <v>3</v>
      </c>
      <c r="I37" s="83"/>
      <c r="J37" s="83">
        <v>5</v>
      </c>
      <c r="K37" s="83">
        <v>5</v>
      </c>
      <c r="L37" s="83">
        <v>0</v>
      </c>
      <c r="M37" s="83"/>
      <c r="N37" s="83">
        <v>1</v>
      </c>
      <c r="O37" s="83">
        <v>0</v>
      </c>
      <c r="P37" s="83">
        <v>1</v>
      </c>
      <c r="Q37" s="83"/>
      <c r="R37" s="83">
        <v>2</v>
      </c>
      <c r="S37" s="83">
        <v>2</v>
      </c>
      <c r="T37" s="83">
        <v>0</v>
      </c>
      <c r="U37" s="83"/>
      <c r="V37" s="83">
        <v>1</v>
      </c>
      <c r="W37" s="83">
        <v>1</v>
      </c>
      <c r="X37" s="83">
        <v>0</v>
      </c>
      <c r="Y37" s="83"/>
      <c r="Z37" s="83">
        <v>1</v>
      </c>
      <c r="AA37" s="83">
        <v>0</v>
      </c>
      <c r="AB37" s="83">
        <v>1</v>
      </c>
      <c r="AG37" s="1">
        <v>3582</v>
      </c>
      <c r="AH37" s="37">
        <v>1793</v>
      </c>
      <c r="AI37" s="37">
        <v>1789</v>
      </c>
      <c r="AK37" s="37">
        <v>781</v>
      </c>
      <c r="AL37" s="37">
        <v>390</v>
      </c>
      <c r="AM37" s="37">
        <v>391</v>
      </c>
      <c r="AO37" s="37">
        <v>763</v>
      </c>
      <c r="AP37" s="37">
        <v>398</v>
      </c>
      <c r="AQ37" s="37">
        <v>365</v>
      </c>
      <c r="AS37" s="37">
        <v>663</v>
      </c>
      <c r="AT37" s="37">
        <v>333</v>
      </c>
      <c r="AU37" s="37">
        <v>330</v>
      </c>
      <c r="AW37" s="37">
        <v>523</v>
      </c>
      <c r="AX37" s="37">
        <v>254</v>
      </c>
      <c r="AY37" s="37">
        <v>269</v>
      </c>
      <c r="BA37" s="37">
        <v>483</v>
      </c>
      <c r="BB37" s="37">
        <v>227</v>
      </c>
      <c r="BC37" s="37">
        <v>256</v>
      </c>
      <c r="BE37" s="37">
        <v>369</v>
      </c>
      <c r="BF37" s="37">
        <v>191</v>
      </c>
      <c r="BG37" s="37">
        <v>178</v>
      </c>
    </row>
    <row r="38" spans="1:61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x14ac:dyDescent="0.2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61" x14ac:dyDescent="0.2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61" s="112" customFormat="1" ht="15.75" x14ac:dyDescent="0.25">
      <c r="A41" s="250" t="s">
        <v>127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160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</row>
    <row r="42" spans="1:61" s="112" customFormat="1" ht="15.75" x14ac:dyDescent="0.25">
      <c r="A42" s="240" t="s">
        <v>311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159" t="s">
        <v>158</v>
      </c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</row>
    <row r="43" spans="1:61" s="112" customFormat="1" ht="15.75" x14ac:dyDescent="0.25">
      <c r="A43" s="250" t="s">
        <v>361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118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</row>
    <row r="44" spans="1:61" s="112" customFormat="1" ht="15.75" x14ac:dyDescent="0.25">
      <c r="A44" s="250" t="s">
        <v>78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118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</row>
    <row r="45" spans="1:61" s="112" customFormat="1" ht="16.5" thickBot="1" x14ac:dyDescent="0.3">
      <c r="A45" s="250" t="s">
        <v>205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118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</row>
    <row r="46" spans="1:61" ht="18" customHeight="1" x14ac:dyDescent="0.2">
      <c r="A46" s="236" t="s">
        <v>331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180"/>
      <c r="Z46" s="238" t="s">
        <v>24</v>
      </c>
      <c r="AA46" s="238"/>
      <c r="AB46" s="238"/>
      <c r="AC46" s="188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t="27" customHeight="1" thickBot="1" x14ac:dyDescent="0.25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181"/>
      <c r="Z47" s="181" t="s">
        <v>9</v>
      </c>
      <c r="AA47" s="182" t="s">
        <v>333</v>
      </c>
      <c r="AB47" s="182" t="s">
        <v>334</v>
      </c>
      <c r="AC47" s="188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x14ac:dyDescent="0.2">
      <c r="A48" s="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</row>
    <row r="49" spans="1:61" s="6" customFormat="1" x14ac:dyDescent="0.2">
      <c r="A49" s="2" t="s">
        <v>9</v>
      </c>
      <c r="B49" s="75">
        <f t="shared" ref="B49:B77" si="49">IFERROR(B9/AG9*100,"")</f>
        <v>1.06948300371123</v>
      </c>
      <c r="C49" s="75">
        <f t="shared" ref="C49:C77" si="50">IFERROR(C9/AH9*100,"")</f>
        <v>1.4041421242637278</v>
      </c>
      <c r="D49" s="75">
        <f t="shared" ref="D49:D77" si="51">IFERROR(D9/AI9*100,"")</f>
        <v>0.73198306091555365</v>
      </c>
      <c r="E49" s="75" t="str">
        <f t="shared" ref="E49:E77" si="52">IFERROR(E9/AJ9*100,"")</f>
        <v/>
      </c>
      <c r="F49" s="75">
        <f t="shared" ref="F49:F77" si="53">IFERROR(F9/AK9*100,"")</f>
        <v>1.9017432646592711</v>
      </c>
      <c r="G49" s="75">
        <f t="shared" ref="G49:G77" si="54">IFERROR(G9/AL9*100,"")</f>
        <v>2.2338049143708116</v>
      </c>
      <c r="H49" s="75">
        <f t="shared" ref="H49:H77" si="55">IFERROR(H9/AM9*100,"")</f>
        <v>1.5509103169251517</v>
      </c>
      <c r="I49" s="75" t="str">
        <f t="shared" ref="I49:I77" si="56">IFERROR(I9/AN9*100,"")</f>
        <v/>
      </c>
      <c r="J49" s="75">
        <f t="shared" ref="J49:J77" si="57">IFERROR(J9/AO9*100,"")</f>
        <v>1.1398963730569949</v>
      </c>
      <c r="K49" s="75">
        <f t="shared" ref="K49:K77" si="58">IFERROR(K9/AP9*100,"")</f>
        <v>1.4705882352941175</v>
      </c>
      <c r="L49" s="75">
        <f t="shared" ref="L49:L77" si="59">IFERROR(L9/AQ9*100,"")</f>
        <v>0.78802206461780921</v>
      </c>
      <c r="M49" s="75" t="str">
        <f t="shared" ref="M49:M77" si="60">IFERROR(M9/AR9*100,"")</f>
        <v/>
      </c>
      <c r="N49" s="75">
        <f t="shared" ref="N49:N77" si="61">IFERROR(N9/AS9*100,"")</f>
        <v>1.3041924726060028</v>
      </c>
      <c r="O49" s="75">
        <f t="shared" ref="O49:O77" si="62">IFERROR(O9/AT9*100,"")</f>
        <v>1.6828327684936311</v>
      </c>
      <c r="P49" s="75">
        <f t="shared" ref="P49:P77" si="63">IFERROR(P9/AU9*100,"")</f>
        <v>0.91074681238615673</v>
      </c>
      <c r="Q49" s="75" t="str">
        <f t="shared" ref="Q49:Q77" si="64">IFERROR(Q9/AV9*100,"")</f>
        <v/>
      </c>
      <c r="R49" s="75">
        <f t="shared" ref="R49:R77" si="65">IFERROR(R9/AW9*100,"")</f>
        <v>1.089569798966699</v>
      </c>
      <c r="S49" s="75">
        <f t="shared" ref="S49:S77" si="66">IFERROR(S9/AX9*100,"")</f>
        <v>1.6947401054045674</v>
      </c>
      <c r="T49" s="75">
        <f t="shared" ref="T49:T77" si="67">IFERROR(T9/AY9*100,"")</f>
        <v>0.49635332252836301</v>
      </c>
      <c r="U49" s="75" t="str">
        <f t="shared" ref="U49:U77" si="68">IFERROR(U9/AZ9*100,"")</f>
        <v/>
      </c>
      <c r="V49" s="75">
        <f t="shared" ref="V49:V77" si="69">IFERROR(V9/BA9*100,"")</f>
        <v>0.45704910348060473</v>
      </c>
      <c r="W49" s="75">
        <f t="shared" ref="W49:W77" si="70">IFERROR(W9/BB9*100,"")</f>
        <v>0.62744169527642946</v>
      </c>
      <c r="X49" s="75">
        <f t="shared" ref="X49:X77" si="71">IFERROR(X9/BC9*100,"")</f>
        <v>0.29005685114282403</v>
      </c>
      <c r="Y49" s="75" t="str">
        <f t="shared" ref="Y49:Y77" si="72">IFERROR(Y9/BD9*100,"")</f>
        <v/>
      </c>
      <c r="Z49" s="75">
        <f t="shared" ref="Z49:Z77" si="73">IFERROR(Z9/BE9*100,"")</f>
        <v>0.36545749864645372</v>
      </c>
      <c r="AA49" s="75">
        <f t="shared" ref="AA49:AA77" si="74">IFERROR(AA9/BF9*100,"")</f>
        <v>0.40868094701240137</v>
      </c>
      <c r="AB49" s="75">
        <f t="shared" ref="AB49:AB77" si="75">IFERROR(AB9/BG9*100,"")</f>
        <v>0.32552083333333337</v>
      </c>
      <c r="AC49" s="189"/>
      <c r="AH49" s="60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</row>
    <row r="50" spans="1:61" s="6" customFormat="1" x14ac:dyDescent="0.2">
      <c r="A50" s="64"/>
      <c r="B50" s="76" t="str">
        <f t="shared" si="49"/>
        <v/>
      </c>
      <c r="C50" s="76" t="str">
        <f t="shared" si="50"/>
        <v/>
      </c>
      <c r="D50" s="76" t="str">
        <f t="shared" si="51"/>
        <v/>
      </c>
      <c r="E50" s="76" t="str">
        <f t="shared" si="52"/>
        <v/>
      </c>
      <c r="F50" s="76" t="str">
        <f t="shared" si="53"/>
        <v/>
      </c>
      <c r="G50" s="76" t="str">
        <f t="shared" si="54"/>
        <v/>
      </c>
      <c r="H50" s="76" t="str">
        <f t="shared" si="55"/>
        <v/>
      </c>
      <c r="I50" s="76" t="str">
        <f t="shared" si="56"/>
        <v/>
      </c>
      <c r="J50" s="76" t="str">
        <f t="shared" si="57"/>
        <v/>
      </c>
      <c r="K50" s="76" t="str">
        <f t="shared" si="58"/>
        <v/>
      </c>
      <c r="L50" s="76" t="str">
        <f t="shared" si="59"/>
        <v/>
      </c>
      <c r="M50" s="76" t="str">
        <f t="shared" si="60"/>
        <v/>
      </c>
      <c r="N50" s="76" t="str">
        <f t="shared" si="61"/>
        <v/>
      </c>
      <c r="O50" s="76" t="str">
        <f t="shared" si="62"/>
        <v/>
      </c>
      <c r="P50" s="76" t="str">
        <f t="shared" si="63"/>
        <v/>
      </c>
      <c r="Q50" s="76" t="str">
        <f t="shared" si="64"/>
        <v/>
      </c>
      <c r="R50" s="76" t="str">
        <f t="shared" si="65"/>
        <v/>
      </c>
      <c r="S50" s="76" t="str">
        <f t="shared" si="66"/>
        <v/>
      </c>
      <c r="T50" s="76" t="str">
        <f t="shared" si="67"/>
        <v/>
      </c>
      <c r="U50" s="76" t="str">
        <f t="shared" si="68"/>
        <v/>
      </c>
      <c r="V50" s="76" t="str">
        <f t="shared" si="69"/>
        <v/>
      </c>
      <c r="W50" s="76" t="str">
        <f t="shared" si="70"/>
        <v/>
      </c>
      <c r="X50" s="76" t="str">
        <f t="shared" si="71"/>
        <v/>
      </c>
      <c r="Y50" s="76" t="str">
        <f t="shared" si="72"/>
        <v/>
      </c>
      <c r="Z50" s="76" t="str">
        <f t="shared" si="73"/>
        <v/>
      </c>
      <c r="AA50" s="76" t="str">
        <f t="shared" si="74"/>
        <v/>
      </c>
      <c r="AB50" s="76" t="str">
        <f t="shared" si="75"/>
        <v/>
      </c>
      <c r="AC50" s="12"/>
      <c r="AH50" s="60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</row>
    <row r="51" spans="1:61" x14ac:dyDescent="0.2">
      <c r="A51" s="67" t="s">
        <v>82</v>
      </c>
      <c r="B51" s="76">
        <f t="shared" si="49"/>
        <v>0.8457043301513556</v>
      </c>
      <c r="C51" s="76">
        <f t="shared" si="50"/>
        <v>1.0559190957763236</v>
      </c>
      <c r="D51" s="76">
        <f t="shared" si="51"/>
        <v>0.64525278309579526</v>
      </c>
      <c r="E51" s="76" t="str">
        <f t="shared" si="52"/>
        <v/>
      </c>
      <c r="F51" s="76">
        <f t="shared" si="53"/>
        <v>2.1164021164021163</v>
      </c>
      <c r="G51" s="76">
        <f t="shared" si="54"/>
        <v>2.1266073194856578</v>
      </c>
      <c r="H51" s="76">
        <f t="shared" si="55"/>
        <v>2.1058038007190549</v>
      </c>
      <c r="I51" s="76" t="str">
        <f t="shared" si="56"/>
        <v/>
      </c>
      <c r="J51" s="76">
        <f t="shared" si="57"/>
        <v>1.0707171314741035</v>
      </c>
      <c r="K51" s="76">
        <f t="shared" si="58"/>
        <v>1.2388503468780971</v>
      </c>
      <c r="L51" s="76">
        <f t="shared" si="59"/>
        <v>0.90090090090090091</v>
      </c>
      <c r="M51" s="76" t="str">
        <f t="shared" si="60"/>
        <v/>
      </c>
      <c r="N51" s="76">
        <f t="shared" si="61"/>
        <v>1.1268343815513626</v>
      </c>
      <c r="O51" s="76">
        <f t="shared" si="62"/>
        <v>1.4263881813550687</v>
      </c>
      <c r="P51" s="76">
        <f t="shared" si="63"/>
        <v>0.80949811117107395</v>
      </c>
      <c r="Q51" s="76" t="str">
        <f t="shared" si="64"/>
        <v/>
      </c>
      <c r="R51" s="76">
        <f t="shared" si="65"/>
        <v>0.71123755334281646</v>
      </c>
      <c r="S51" s="76">
        <f t="shared" si="66"/>
        <v>1.1641006383777694</v>
      </c>
      <c r="T51" s="76">
        <f t="shared" si="67"/>
        <v>0.303951367781155</v>
      </c>
      <c r="U51" s="76" t="str">
        <f t="shared" si="68"/>
        <v/>
      </c>
      <c r="V51" s="76">
        <f t="shared" si="69"/>
        <v>0.21929824561403508</v>
      </c>
      <c r="W51" s="76">
        <f t="shared" si="70"/>
        <v>0.34548944337811899</v>
      </c>
      <c r="X51" s="76">
        <f t="shared" si="71"/>
        <v>0.10463899546564352</v>
      </c>
      <c r="Y51" s="76" t="str">
        <f t="shared" si="72"/>
        <v/>
      </c>
      <c r="Z51" s="76">
        <f t="shared" si="73"/>
        <v>0.2363558229480017</v>
      </c>
      <c r="AA51" s="76">
        <f t="shared" si="74"/>
        <v>0.27560863573725308</v>
      </c>
      <c r="AB51" s="76">
        <f t="shared" si="75"/>
        <v>0.20185708518368994</v>
      </c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</row>
    <row r="52" spans="1:61" x14ac:dyDescent="0.2">
      <c r="A52" s="64" t="s">
        <v>83</v>
      </c>
      <c r="B52" s="76">
        <f t="shared" si="49"/>
        <v>0.72649758559185629</v>
      </c>
      <c r="C52" s="76">
        <f t="shared" si="50"/>
        <v>0.84716459197786997</v>
      </c>
      <c r="D52" s="76">
        <f t="shared" si="51"/>
        <v>0.60425606445398028</v>
      </c>
      <c r="E52" s="76" t="str">
        <f t="shared" si="52"/>
        <v/>
      </c>
      <c r="F52" s="76">
        <f t="shared" si="53"/>
        <v>1.3145539906103285</v>
      </c>
      <c r="G52" s="76">
        <f t="shared" si="54"/>
        <v>1.3729977116704806</v>
      </c>
      <c r="H52" s="76">
        <f t="shared" si="55"/>
        <v>1.2530120481927709</v>
      </c>
      <c r="I52" s="76" t="str">
        <f t="shared" si="56"/>
        <v/>
      </c>
      <c r="J52" s="76">
        <f t="shared" si="57"/>
        <v>1.1358368103847936</v>
      </c>
      <c r="K52" s="76">
        <f t="shared" si="58"/>
        <v>1.4433919711321606</v>
      </c>
      <c r="L52" s="76">
        <f t="shared" si="59"/>
        <v>0.81068192656175486</v>
      </c>
      <c r="M52" s="76" t="str">
        <f t="shared" si="60"/>
        <v/>
      </c>
      <c r="N52" s="76">
        <f t="shared" si="61"/>
        <v>0.64150012336540829</v>
      </c>
      <c r="O52" s="76">
        <f t="shared" si="62"/>
        <v>0.73891625615763545</v>
      </c>
      <c r="P52" s="76">
        <f t="shared" si="63"/>
        <v>0.54374691052891744</v>
      </c>
      <c r="Q52" s="76" t="str">
        <f t="shared" si="64"/>
        <v/>
      </c>
      <c r="R52" s="76">
        <f t="shared" si="65"/>
        <v>0.50100200400801598</v>
      </c>
      <c r="S52" s="76">
        <f t="shared" si="66"/>
        <v>0.70140280561122248</v>
      </c>
      <c r="T52" s="76">
        <f t="shared" si="67"/>
        <v>0.30060120240480964</v>
      </c>
      <c r="U52" s="76" t="str">
        <f t="shared" si="68"/>
        <v/>
      </c>
      <c r="V52" s="76">
        <f t="shared" si="69"/>
        <v>0.32602252519264968</v>
      </c>
      <c r="W52" s="76">
        <f t="shared" si="70"/>
        <v>0.29411764705882354</v>
      </c>
      <c r="X52" s="76">
        <f t="shared" si="71"/>
        <v>0.35842293906810035</v>
      </c>
      <c r="Y52" s="76" t="str">
        <f t="shared" si="72"/>
        <v/>
      </c>
      <c r="Z52" s="76">
        <f t="shared" si="73"/>
        <v>0.16700066800267202</v>
      </c>
      <c r="AA52" s="76">
        <f t="shared" si="74"/>
        <v>0.1388888888888889</v>
      </c>
      <c r="AB52" s="76">
        <f t="shared" si="75"/>
        <v>0.19305019305019305</v>
      </c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</row>
    <row r="53" spans="1:61" x14ac:dyDescent="0.2">
      <c r="A53" s="64" t="s">
        <v>84</v>
      </c>
      <c r="B53" s="76">
        <f t="shared" si="49"/>
        <v>1.5442764578833694</v>
      </c>
      <c r="C53" s="76">
        <f t="shared" si="50"/>
        <v>2.0850367947669661</v>
      </c>
      <c r="D53" s="76">
        <f t="shared" si="51"/>
        <v>0.93864468864468864</v>
      </c>
      <c r="E53" s="76" t="str">
        <f t="shared" si="52"/>
        <v/>
      </c>
      <c r="F53" s="76">
        <f t="shared" si="53"/>
        <v>1.768033946251768</v>
      </c>
      <c r="G53" s="76">
        <f t="shared" si="54"/>
        <v>2.5435073627844713</v>
      </c>
      <c r="H53" s="76">
        <f t="shared" si="55"/>
        <v>0.8995502248875562</v>
      </c>
      <c r="I53" s="76" t="str">
        <f t="shared" si="56"/>
        <v/>
      </c>
      <c r="J53" s="76">
        <f t="shared" si="57"/>
        <v>1.4757554462403373</v>
      </c>
      <c r="K53" s="76">
        <f t="shared" si="58"/>
        <v>2.1437578814627996</v>
      </c>
      <c r="L53" s="76">
        <f t="shared" si="59"/>
        <v>0.63492063492063489</v>
      </c>
      <c r="M53" s="76" t="str">
        <f t="shared" si="60"/>
        <v/>
      </c>
      <c r="N53" s="76">
        <f t="shared" si="61"/>
        <v>1.5838732901367891</v>
      </c>
      <c r="O53" s="76">
        <f t="shared" si="62"/>
        <v>1.2853470437017995</v>
      </c>
      <c r="P53" s="76">
        <f t="shared" si="63"/>
        <v>1.9639934533551555</v>
      </c>
      <c r="Q53" s="76" t="str">
        <f t="shared" si="64"/>
        <v/>
      </c>
      <c r="R53" s="76">
        <f t="shared" si="65"/>
        <v>2.6901189860320742</v>
      </c>
      <c r="S53" s="76">
        <f t="shared" si="66"/>
        <v>3.9537126325940211</v>
      </c>
      <c r="T53" s="76">
        <f t="shared" si="67"/>
        <v>1.2276785714285714</v>
      </c>
      <c r="U53" s="76" t="str">
        <f t="shared" si="68"/>
        <v/>
      </c>
      <c r="V53" s="76">
        <f t="shared" si="69"/>
        <v>0.95294818344252541</v>
      </c>
      <c r="W53" s="76">
        <f t="shared" si="70"/>
        <v>1.3986013986013985</v>
      </c>
      <c r="X53" s="76">
        <f t="shared" si="71"/>
        <v>0.48721071863580995</v>
      </c>
      <c r="Y53" s="76" t="str">
        <f t="shared" si="72"/>
        <v/>
      </c>
      <c r="Z53" s="76">
        <f t="shared" si="73"/>
        <v>0.49226441631504925</v>
      </c>
      <c r="AA53" s="76">
        <f t="shared" si="74"/>
        <v>0.4418262150220913</v>
      </c>
      <c r="AB53" s="76">
        <f t="shared" si="75"/>
        <v>0.53835800807537015</v>
      </c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</row>
    <row r="54" spans="1:61" x14ac:dyDescent="0.2">
      <c r="A54" s="64" t="s">
        <v>85</v>
      </c>
      <c r="B54" s="76">
        <f t="shared" si="49"/>
        <v>0.48622366288492713</v>
      </c>
      <c r="C54" s="76">
        <f t="shared" si="50"/>
        <v>0.61538461538461542</v>
      </c>
      <c r="D54" s="76">
        <f t="shared" si="51"/>
        <v>0.3656307129798903</v>
      </c>
      <c r="E54" s="76" t="str">
        <f t="shared" si="52"/>
        <v/>
      </c>
      <c r="F54" s="76">
        <f t="shared" si="53"/>
        <v>1.2672811059907834</v>
      </c>
      <c r="G54" s="76">
        <f t="shared" si="54"/>
        <v>1.1286681715575622</v>
      </c>
      <c r="H54" s="76">
        <f t="shared" si="55"/>
        <v>1.411764705882353</v>
      </c>
      <c r="I54" s="76" t="str">
        <f t="shared" si="56"/>
        <v/>
      </c>
      <c r="J54" s="76">
        <f t="shared" si="57"/>
        <v>0.11778563015312131</v>
      </c>
      <c r="K54" s="76">
        <f t="shared" si="58"/>
        <v>0</v>
      </c>
      <c r="L54" s="76">
        <f t="shared" si="59"/>
        <v>0.22831050228310501</v>
      </c>
      <c r="M54" s="76" t="str">
        <f t="shared" si="60"/>
        <v/>
      </c>
      <c r="N54" s="76">
        <f t="shared" si="61"/>
        <v>2.2004889975550124</v>
      </c>
      <c r="O54" s="76">
        <f t="shared" si="62"/>
        <v>2.8503562945368173</v>
      </c>
      <c r="P54" s="76">
        <f t="shared" si="63"/>
        <v>1.5113350125944585</v>
      </c>
      <c r="Q54" s="76" t="str">
        <f t="shared" si="64"/>
        <v/>
      </c>
      <c r="R54" s="76">
        <f t="shared" si="65"/>
        <v>0.17231476163124643</v>
      </c>
      <c r="S54" s="76">
        <f t="shared" si="66"/>
        <v>0.24096385542168677</v>
      </c>
      <c r="T54" s="76">
        <f t="shared" si="67"/>
        <v>0.10976948408342481</v>
      </c>
      <c r="U54" s="76" t="str">
        <f t="shared" si="68"/>
        <v/>
      </c>
      <c r="V54" s="76">
        <f t="shared" si="69"/>
        <v>0.12674271229404308</v>
      </c>
      <c r="W54" s="76">
        <f t="shared" si="70"/>
        <v>0.26385224274406333</v>
      </c>
      <c r="X54" s="76">
        <f t="shared" si="71"/>
        <v>0</v>
      </c>
      <c r="Y54" s="76" t="str">
        <f t="shared" si="72"/>
        <v/>
      </c>
      <c r="Z54" s="76">
        <f t="shared" si="73"/>
        <v>6.4516129032258063E-2</v>
      </c>
      <c r="AA54" s="76">
        <f t="shared" si="74"/>
        <v>0.1404494382022472</v>
      </c>
      <c r="AB54" s="76">
        <f t="shared" si="75"/>
        <v>0</v>
      </c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</row>
    <row r="55" spans="1:61" x14ac:dyDescent="0.2">
      <c r="A55" s="64" t="s">
        <v>86</v>
      </c>
      <c r="B55" s="76">
        <f t="shared" si="49"/>
        <v>0.80406654343807771</v>
      </c>
      <c r="C55" s="76">
        <f t="shared" si="50"/>
        <v>1.13166876234956</v>
      </c>
      <c r="D55" s="76">
        <f t="shared" si="51"/>
        <v>0.45688178183894917</v>
      </c>
      <c r="E55" s="76" t="str">
        <f t="shared" si="52"/>
        <v/>
      </c>
      <c r="F55" s="76">
        <f t="shared" si="53"/>
        <v>0.54545454545454553</v>
      </c>
      <c r="G55" s="76">
        <f t="shared" si="54"/>
        <v>0.86805555555555558</v>
      </c>
      <c r="H55" s="76">
        <f t="shared" si="55"/>
        <v>0.19083969465648853</v>
      </c>
      <c r="I55" s="76" t="str">
        <f t="shared" si="56"/>
        <v/>
      </c>
      <c r="J55" s="76">
        <f t="shared" si="57"/>
        <v>0.27347310847766637</v>
      </c>
      <c r="K55" s="76">
        <f t="shared" si="58"/>
        <v>0.43402777777777779</v>
      </c>
      <c r="L55" s="76">
        <f t="shared" si="59"/>
        <v>9.5969289827255277E-2</v>
      </c>
      <c r="M55" s="76" t="str">
        <f t="shared" si="60"/>
        <v/>
      </c>
      <c r="N55" s="76">
        <f t="shared" si="61"/>
        <v>0.64412238325281801</v>
      </c>
      <c r="O55" s="76">
        <f t="shared" si="62"/>
        <v>1.0493179433368309</v>
      </c>
      <c r="P55" s="76">
        <f t="shared" si="63"/>
        <v>0.21978021978021978</v>
      </c>
      <c r="Q55" s="76" t="str">
        <f t="shared" si="64"/>
        <v/>
      </c>
      <c r="R55" s="76">
        <f t="shared" si="65"/>
        <v>0.97402597402597402</v>
      </c>
      <c r="S55" s="76">
        <f t="shared" si="66"/>
        <v>1.7316017316017316</v>
      </c>
      <c r="T55" s="76">
        <f t="shared" si="67"/>
        <v>0.21645021645021645</v>
      </c>
      <c r="U55" s="76" t="str">
        <f t="shared" si="68"/>
        <v/>
      </c>
      <c r="V55" s="76">
        <f t="shared" si="69"/>
        <v>1.1772853185595569</v>
      </c>
      <c r="W55" s="76">
        <f t="shared" si="70"/>
        <v>1.2162162162162162</v>
      </c>
      <c r="X55" s="76">
        <f t="shared" si="71"/>
        <v>1.1363636363636365</v>
      </c>
      <c r="Y55" s="76" t="str">
        <f t="shared" si="72"/>
        <v/>
      </c>
      <c r="Z55" s="76">
        <f t="shared" si="73"/>
        <v>1.730920535011802</v>
      </c>
      <c r="AA55" s="76">
        <f t="shared" si="74"/>
        <v>2.0123839009287927</v>
      </c>
      <c r="AB55" s="76">
        <f t="shared" si="75"/>
        <v>1.44</v>
      </c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</row>
    <row r="56" spans="1:61" x14ac:dyDescent="0.2">
      <c r="A56" s="68" t="s">
        <v>87</v>
      </c>
      <c r="B56" s="76">
        <f t="shared" si="49"/>
        <v>2.137187054752697</v>
      </c>
      <c r="C56" s="76">
        <f t="shared" si="50"/>
        <v>2.8503562945368173</v>
      </c>
      <c r="D56" s="76">
        <f t="shared" si="51"/>
        <v>1.3824884792626728</v>
      </c>
      <c r="E56" s="76" t="str">
        <f t="shared" si="52"/>
        <v/>
      </c>
      <c r="F56" s="76">
        <f t="shared" si="53"/>
        <v>3.2430730478589425</v>
      </c>
      <c r="G56" s="76">
        <f t="shared" si="54"/>
        <v>4.0441176470588234</v>
      </c>
      <c r="H56" s="76">
        <f t="shared" si="55"/>
        <v>2.3963730569948183</v>
      </c>
      <c r="I56" s="76" t="str">
        <f t="shared" si="56"/>
        <v/>
      </c>
      <c r="J56" s="76">
        <f t="shared" si="57"/>
        <v>2.0812685827552033</v>
      </c>
      <c r="K56" s="76">
        <f t="shared" si="58"/>
        <v>2.6819923371647509</v>
      </c>
      <c r="L56" s="76">
        <f t="shared" si="59"/>
        <v>1.4373716632443532</v>
      </c>
      <c r="M56" s="76" t="str">
        <f t="shared" si="60"/>
        <v/>
      </c>
      <c r="N56" s="76">
        <f t="shared" si="61"/>
        <v>2.5458629726694122</v>
      </c>
      <c r="O56" s="76">
        <f t="shared" si="62"/>
        <v>3.6036036036036037</v>
      </c>
      <c r="P56" s="76">
        <f t="shared" si="63"/>
        <v>1.4936519790888723</v>
      </c>
      <c r="Q56" s="76" t="str">
        <f t="shared" si="64"/>
        <v/>
      </c>
      <c r="R56" s="76">
        <f t="shared" si="65"/>
        <v>2.5777414075286416</v>
      </c>
      <c r="S56" s="76">
        <f t="shared" si="66"/>
        <v>3.7238169123351437</v>
      </c>
      <c r="T56" s="76">
        <f t="shared" si="67"/>
        <v>1.2987012987012987</v>
      </c>
      <c r="U56" s="76" t="str">
        <f t="shared" si="68"/>
        <v/>
      </c>
      <c r="V56" s="76">
        <f t="shared" si="69"/>
        <v>0.76838638858397368</v>
      </c>
      <c r="W56" s="76">
        <f t="shared" si="70"/>
        <v>1.0438413361169103</v>
      </c>
      <c r="X56" s="76">
        <f t="shared" si="71"/>
        <v>0.46296296296296291</v>
      </c>
      <c r="Y56" s="76" t="str">
        <f t="shared" si="72"/>
        <v/>
      </c>
      <c r="Z56" s="76">
        <f t="shared" si="73"/>
        <v>0.25015634771732331</v>
      </c>
      <c r="AA56" s="76">
        <f t="shared" si="74"/>
        <v>0.24968789013732834</v>
      </c>
      <c r="AB56" s="76">
        <f t="shared" si="75"/>
        <v>0.25062656641604009</v>
      </c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</row>
    <row r="57" spans="1:61" x14ac:dyDescent="0.2">
      <c r="A57" s="64" t="s">
        <v>88</v>
      </c>
      <c r="B57" s="76">
        <f t="shared" si="49"/>
        <v>1.1612475116124752</v>
      </c>
      <c r="C57" s="76">
        <f t="shared" si="50"/>
        <v>1.5994668443852049</v>
      </c>
      <c r="D57" s="76">
        <f t="shared" si="51"/>
        <v>0.72679220350181706</v>
      </c>
      <c r="E57" s="76" t="str">
        <f t="shared" si="52"/>
        <v/>
      </c>
      <c r="F57" s="76">
        <f t="shared" si="53"/>
        <v>2.3631840796019898</v>
      </c>
      <c r="G57" s="76">
        <f t="shared" si="54"/>
        <v>3.0327868852459017</v>
      </c>
      <c r="H57" s="76">
        <f t="shared" si="55"/>
        <v>1.6778523489932886</v>
      </c>
      <c r="I57" s="76" t="str">
        <f t="shared" si="56"/>
        <v/>
      </c>
      <c r="J57" s="76">
        <f t="shared" si="57"/>
        <v>1.0350318471337578</v>
      </c>
      <c r="K57" s="76">
        <f t="shared" si="58"/>
        <v>1.3899613899613898</v>
      </c>
      <c r="L57" s="76">
        <f t="shared" si="59"/>
        <v>0.65735414954806903</v>
      </c>
      <c r="M57" s="76" t="str">
        <f t="shared" si="60"/>
        <v/>
      </c>
      <c r="N57" s="76">
        <f t="shared" si="61"/>
        <v>1.3748854262144821</v>
      </c>
      <c r="O57" s="76">
        <f t="shared" si="62"/>
        <v>1.9444444444444444</v>
      </c>
      <c r="P57" s="76">
        <f t="shared" si="63"/>
        <v>0.8166969147005444</v>
      </c>
      <c r="Q57" s="76" t="str">
        <f t="shared" si="64"/>
        <v/>
      </c>
      <c r="R57" s="76">
        <f t="shared" si="65"/>
        <v>0.864260294865277</v>
      </c>
      <c r="S57" s="76">
        <f t="shared" si="66"/>
        <v>1.279317697228145</v>
      </c>
      <c r="T57" s="76">
        <f t="shared" si="67"/>
        <v>0.48590864917395532</v>
      </c>
      <c r="U57" s="76" t="str">
        <f t="shared" si="68"/>
        <v/>
      </c>
      <c r="V57" s="76">
        <f t="shared" si="69"/>
        <v>0.35356511490866238</v>
      </c>
      <c r="W57" s="76">
        <f t="shared" si="70"/>
        <v>0.72463768115942029</v>
      </c>
      <c r="X57" s="76">
        <f t="shared" si="71"/>
        <v>0</v>
      </c>
      <c r="Y57" s="76" t="str">
        <f t="shared" si="72"/>
        <v/>
      </c>
      <c r="Z57" s="76">
        <f t="shared" si="73"/>
        <v>0.31104199066874028</v>
      </c>
      <c r="AA57" s="76">
        <f t="shared" si="74"/>
        <v>0.31201248049921998</v>
      </c>
      <c r="AB57" s="76">
        <f t="shared" si="75"/>
        <v>0.31007751937984496</v>
      </c>
    </row>
    <row r="58" spans="1:61" x14ac:dyDescent="0.2">
      <c r="A58" s="64"/>
      <c r="B58" s="76" t="str">
        <f t="shared" si="49"/>
        <v/>
      </c>
      <c r="C58" s="76" t="str">
        <f t="shared" si="50"/>
        <v/>
      </c>
      <c r="D58" s="76" t="str">
        <f t="shared" si="51"/>
        <v/>
      </c>
      <c r="E58" s="76" t="str">
        <f t="shared" si="52"/>
        <v/>
      </c>
      <c r="F58" s="76" t="str">
        <f t="shared" si="53"/>
        <v/>
      </c>
      <c r="G58" s="76" t="str">
        <f t="shared" si="54"/>
        <v/>
      </c>
      <c r="H58" s="76" t="str">
        <f t="shared" si="55"/>
        <v/>
      </c>
      <c r="I58" s="76" t="str">
        <f t="shared" si="56"/>
        <v/>
      </c>
      <c r="J58" s="76" t="str">
        <f t="shared" si="57"/>
        <v/>
      </c>
      <c r="K58" s="76" t="str">
        <f t="shared" si="58"/>
        <v/>
      </c>
      <c r="L58" s="76" t="str">
        <f t="shared" si="59"/>
        <v/>
      </c>
      <c r="M58" s="76" t="str">
        <f t="shared" si="60"/>
        <v/>
      </c>
      <c r="N58" s="76" t="str">
        <f t="shared" si="61"/>
        <v/>
      </c>
      <c r="O58" s="76" t="str">
        <f t="shared" si="62"/>
        <v/>
      </c>
      <c r="P58" s="76" t="str">
        <f t="shared" si="63"/>
        <v/>
      </c>
      <c r="Q58" s="76" t="str">
        <f t="shared" si="64"/>
        <v/>
      </c>
      <c r="R58" s="76" t="str">
        <f t="shared" si="65"/>
        <v/>
      </c>
      <c r="S58" s="76" t="str">
        <f t="shared" si="66"/>
        <v/>
      </c>
      <c r="T58" s="76" t="str">
        <f t="shared" si="67"/>
        <v/>
      </c>
      <c r="U58" s="76" t="str">
        <f t="shared" si="68"/>
        <v/>
      </c>
      <c r="V58" s="76" t="str">
        <f t="shared" si="69"/>
        <v/>
      </c>
      <c r="W58" s="76" t="str">
        <f t="shared" si="70"/>
        <v/>
      </c>
      <c r="X58" s="76" t="str">
        <f t="shared" si="71"/>
        <v/>
      </c>
      <c r="Y58" s="76" t="str">
        <f t="shared" si="72"/>
        <v/>
      </c>
      <c r="Z58" s="76" t="str">
        <f t="shared" si="73"/>
        <v/>
      </c>
      <c r="AA58" s="76" t="str">
        <f t="shared" si="74"/>
        <v/>
      </c>
      <c r="AB58" s="76" t="str">
        <f t="shared" si="75"/>
        <v/>
      </c>
    </row>
    <row r="59" spans="1:61" s="6" customFormat="1" x14ac:dyDescent="0.2">
      <c r="A59" s="2" t="s">
        <v>29</v>
      </c>
      <c r="B59" s="75">
        <f t="shared" si="49"/>
        <v>1.2481655101662796</v>
      </c>
      <c r="C59" s="75">
        <f t="shared" si="50"/>
        <v>1.6919553392499282</v>
      </c>
      <c r="D59" s="75">
        <f t="shared" si="51"/>
        <v>0.80844183473746911</v>
      </c>
      <c r="E59" s="75" t="str">
        <f t="shared" si="52"/>
        <v/>
      </c>
      <c r="F59" s="75">
        <f t="shared" si="53"/>
        <v>2.412105028927459</v>
      </c>
      <c r="G59" s="75">
        <f t="shared" si="54"/>
        <v>2.8512538646513224</v>
      </c>
      <c r="H59" s="75">
        <f t="shared" si="55"/>
        <v>1.9397746166635876</v>
      </c>
      <c r="I59" s="75" t="str">
        <f t="shared" si="56"/>
        <v/>
      </c>
      <c r="J59" s="75">
        <f t="shared" si="57"/>
        <v>1.3138171237104312</v>
      </c>
      <c r="K59" s="75">
        <f t="shared" si="58"/>
        <v>1.7176228100309172</v>
      </c>
      <c r="L59" s="75">
        <f t="shared" si="59"/>
        <v>0.88784200036238459</v>
      </c>
      <c r="M59" s="75" t="str">
        <f t="shared" si="60"/>
        <v/>
      </c>
      <c r="N59" s="75">
        <f t="shared" si="61"/>
        <v>1.5850417615793471</v>
      </c>
      <c r="O59" s="75">
        <f t="shared" si="62"/>
        <v>2.073690057396778</v>
      </c>
      <c r="P59" s="75">
        <f t="shared" si="63"/>
        <v>1.071080817916261</v>
      </c>
      <c r="Q59" s="75" t="str">
        <f t="shared" si="64"/>
        <v/>
      </c>
      <c r="R59" s="75">
        <f t="shared" si="65"/>
        <v>1.3717421124828533</v>
      </c>
      <c r="S59" s="75">
        <f t="shared" si="66"/>
        <v>2.1845742309407044</v>
      </c>
      <c r="T59" s="75">
        <f t="shared" si="67"/>
        <v>0.60376298792474026</v>
      </c>
      <c r="U59" s="75" t="str">
        <f t="shared" si="68"/>
        <v/>
      </c>
      <c r="V59" s="75">
        <f t="shared" si="69"/>
        <v>0.50958505217180294</v>
      </c>
      <c r="W59" s="75">
        <f t="shared" si="70"/>
        <v>0.77788811651770939</v>
      </c>
      <c r="X59" s="75">
        <f t="shared" si="71"/>
        <v>0.25312450561619998</v>
      </c>
      <c r="Y59" s="75" t="str">
        <f t="shared" si="72"/>
        <v/>
      </c>
      <c r="Z59" s="75">
        <f t="shared" si="73"/>
        <v>0.33158331030671456</v>
      </c>
      <c r="AA59" s="75">
        <f t="shared" si="74"/>
        <v>0.37152913570590534</v>
      </c>
      <c r="AB59" s="75">
        <f t="shared" si="75"/>
        <v>0.29601253700156716</v>
      </c>
      <c r="AC59" s="189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</row>
    <row r="60" spans="1:61" x14ac:dyDescent="0.2">
      <c r="A60" s="64"/>
      <c r="B60" s="76" t="str">
        <f t="shared" si="49"/>
        <v/>
      </c>
      <c r="C60" s="76" t="str">
        <f t="shared" si="50"/>
        <v/>
      </c>
      <c r="D60" s="76" t="str">
        <f t="shared" si="51"/>
        <v/>
      </c>
      <c r="E60" s="76" t="str">
        <f t="shared" si="52"/>
        <v/>
      </c>
      <c r="F60" s="76" t="str">
        <f t="shared" si="53"/>
        <v/>
      </c>
      <c r="G60" s="76" t="str">
        <f t="shared" si="54"/>
        <v/>
      </c>
      <c r="H60" s="76" t="str">
        <f t="shared" si="55"/>
        <v/>
      </c>
      <c r="I60" s="76" t="str">
        <f t="shared" si="56"/>
        <v/>
      </c>
      <c r="J60" s="76" t="str">
        <f t="shared" si="57"/>
        <v/>
      </c>
      <c r="K60" s="76" t="str">
        <f t="shared" si="58"/>
        <v/>
      </c>
      <c r="L60" s="76" t="str">
        <f t="shared" si="59"/>
        <v/>
      </c>
      <c r="M60" s="76" t="str">
        <f t="shared" si="60"/>
        <v/>
      </c>
      <c r="N60" s="76" t="str">
        <f t="shared" si="61"/>
        <v/>
      </c>
      <c r="O60" s="76" t="str">
        <f t="shared" si="62"/>
        <v/>
      </c>
      <c r="P60" s="76" t="str">
        <f t="shared" si="63"/>
        <v/>
      </c>
      <c r="Q60" s="76" t="str">
        <f t="shared" si="64"/>
        <v/>
      </c>
      <c r="R60" s="76" t="str">
        <f t="shared" si="65"/>
        <v/>
      </c>
      <c r="S60" s="76" t="str">
        <f t="shared" si="66"/>
        <v/>
      </c>
      <c r="T60" s="76" t="str">
        <f t="shared" si="67"/>
        <v/>
      </c>
      <c r="U60" s="76" t="str">
        <f t="shared" si="68"/>
        <v/>
      </c>
      <c r="V60" s="76" t="str">
        <f t="shared" si="69"/>
        <v/>
      </c>
      <c r="W60" s="76" t="str">
        <f t="shared" si="70"/>
        <v/>
      </c>
      <c r="X60" s="76" t="str">
        <f t="shared" si="71"/>
        <v/>
      </c>
      <c r="Y60" s="76" t="str">
        <f t="shared" si="72"/>
        <v/>
      </c>
      <c r="Z60" s="76" t="str">
        <f t="shared" si="73"/>
        <v/>
      </c>
      <c r="AA60" s="76" t="str">
        <f t="shared" si="74"/>
        <v/>
      </c>
      <c r="AB60" s="76" t="str">
        <f t="shared" si="75"/>
        <v/>
      </c>
    </row>
    <row r="61" spans="1:61" x14ac:dyDescent="0.2">
      <c r="A61" s="67" t="s">
        <v>82</v>
      </c>
      <c r="B61" s="76">
        <f t="shared" si="49"/>
        <v>0.85611833258628423</v>
      </c>
      <c r="C61" s="76">
        <f t="shared" si="50"/>
        <v>1.0400222861918469</v>
      </c>
      <c r="D61" s="76">
        <f t="shared" si="51"/>
        <v>0.68451607313057794</v>
      </c>
      <c r="E61" s="76" t="str">
        <f t="shared" si="52"/>
        <v/>
      </c>
      <c r="F61" s="76">
        <f t="shared" si="53"/>
        <v>2.337228714524207</v>
      </c>
      <c r="G61" s="76">
        <f t="shared" si="54"/>
        <v>2.2207707380796866</v>
      </c>
      <c r="H61" s="76">
        <f t="shared" si="55"/>
        <v>2.459016393442623</v>
      </c>
      <c r="I61" s="76" t="str">
        <f t="shared" si="56"/>
        <v/>
      </c>
      <c r="J61" s="76">
        <f t="shared" si="57"/>
        <v>1.0599536270288175</v>
      </c>
      <c r="K61" s="76">
        <f t="shared" si="58"/>
        <v>1.196808510638298</v>
      </c>
      <c r="L61" s="76">
        <f t="shared" si="59"/>
        <v>0.92409240924092406</v>
      </c>
      <c r="M61" s="76" t="str">
        <f t="shared" si="60"/>
        <v/>
      </c>
      <c r="N61" s="76">
        <f t="shared" si="61"/>
        <v>1.152542372881356</v>
      </c>
      <c r="O61" s="76">
        <f t="shared" si="62"/>
        <v>1.3797634691195795</v>
      </c>
      <c r="P61" s="76">
        <f t="shared" si="63"/>
        <v>0.9103641456582634</v>
      </c>
      <c r="Q61" s="76" t="str">
        <f t="shared" si="64"/>
        <v/>
      </c>
      <c r="R61" s="76">
        <f t="shared" si="65"/>
        <v>0.75885328836424959</v>
      </c>
      <c r="S61" s="76">
        <f t="shared" si="66"/>
        <v>1.214574898785425</v>
      </c>
      <c r="T61" s="76">
        <f t="shared" si="67"/>
        <v>0.35700119000396668</v>
      </c>
      <c r="U61" s="76" t="str">
        <f t="shared" si="68"/>
        <v/>
      </c>
      <c r="V61" s="76">
        <f t="shared" si="69"/>
        <v>0.1953125</v>
      </c>
      <c r="W61" s="76">
        <f t="shared" si="70"/>
        <v>0.32258064516129031</v>
      </c>
      <c r="X61" s="76">
        <f t="shared" si="71"/>
        <v>8.2034454470877774E-2</v>
      </c>
      <c r="Y61" s="76" t="str">
        <f t="shared" si="72"/>
        <v/>
      </c>
      <c r="Z61" s="76">
        <f t="shared" si="73"/>
        <v>0.25037556334501754</v>
      </c>
      <c r="AA61" s="76">
        <f t="shared" si="74"/>
        <v>0.27487630566245191</v>
      </c>
      <c r="AB61" s="76">
        <f t="shared" si="75"/>
        <v>0.22988505747126436</v>
      </c>
    </row>
    <row r="62" spans="1:61" x14ac:dyDescent="0.2">
      <c r="A62" s="64" t="s">
        <v>83</v>
      </c>
      <c r="B62" s="76">
        <f t="shared" si="49"/>
        <v>0.9473124002128791</v>
      </c>
      <c r="C62" s="76">
        <f t="shared" si="50"/>
        <v>1.1692176870748301</v>
      </c>
      <c r="D62" s="76">
        <f t="shared" si="51"/>
        <v>0.72479215519079088</v>
      </c>
      <c r="E62" s="76" t="str">
        <f t="shared" si="52"/>
        <v/>
      </c>
      <c r="F62" s="76">
        <f t="shared" si="53"/>
        <v>2.1248339973439574</v>
      </c>
      <c r="G62" s="76">
        <f t="shared" si="54"/>
        <v>2.445302445302445</v>
      </c>
      <c r="H62" s="76">
        <f t="shared" si="55"/>
        <v>1.7832647462277091</v>
      </c>
      <c r="I62" s="76" t="str">
        <f t="shared" si="56"/>
        <v/>
      </c>
      <c r="J62" s="76">
        <f t="shared" si="57"/>
        <v>1.402805611222445</v>
      </c>
      <c r="K62" s="76">
        <f t="shared" si="58"/>
        <v>1.6861219195849546</v>
      </c>
      <c r="L62" s="76">
        <f t="shared" si="59"/>
        <v>1.1019283746556474</v>
      </c>
      <c r="M62" s="76" t="str">
        <f t="shared" si="60"/>
        <v/>
      </c>
      <c r="N62" s="76">
        <f t="shared" si="61"/>
        <v>0.84251458198314966</v>
      </c>
      <c r="O62" s="76">
        <f t="shared" si="62"/>
        <v>1.03359173126615</v>
      </c>
      <c r="P62" s="76">
        <f t="shared" si="63"/>
        <v>0.65019505851755521</v>
      </c>
      <c r="Q62" s="76" t="str">
        <f t="shared" si="64"/>
        <v/>
      </c>
      <c r="R62" s="76">
        <f t="shared" si="65"/>
        <v>0.7377979568671964</v>
      </c>
      <c r="S62" s="76">
        <f t="shared" si="66"/>
        <v>1.0321100917431194</v>
      </c>
      <c r="T62" s="76">
        <f t="shared" si="67"/>
        <v>0.44943820224719105</v>
      </c>
      <c r="U62" s="76" t="str">
        <f t="shared" si="68"/>
        <v/>
      </c>
      <c r="V62" s="76">
        <f t="shared" si="69"/>
        <v>0.4421983575489577</v>
      </c>
      <c r="W62" s="76">
        <f t="shared" si="70"/>
        <v>0.5</v>
      </c>
      <c r="X62" s="76">
        <f t="shared" si="71"/>
        <v>0.38314176245210724</v>
      </c>
      <c r="Y62" s="76" t="str">
        <f t="shared" si="72"/>
        <v/>
      </c>
      <c r="Z62" s="76">
        <f t="shared" si="73"/>
        <v>0.19946808510638298</v>
      </c>
      <c r="AA62" s="76">
        <f t="shared" si="74"/>
        <v>0.28169014084507044</v>
      </c>
      <c r="AB62" s="76">
        <f t="shared" si="75"/>
        <v>0.12594458438287154</v>
      </c>
    </row>
    <row r="63" spans="1:61" x14ac:dyDescent="0.2">
      <c r="A63" s="64" t="s">
        <v>84</v>
      </c>
      <c r="B63" s="76">
        <f t="shared" si="49"/>
        <v>1.6973293768545994</v>
      </c>
      <c r="C63" s="76">
        <f t="shared" si="50"/>
        <v>2.2936811333483247</v>
      </c>
      <c r="D63" s="76">
        <f t="shared" si="51"/>
        <v>1.0306686777275011</v>
      </c>
      <c r="E63" s="76" t="str">
        <f t="shared" si="52"/>
        <v/>
      </c>
      <c r="F63" s="76">
        <f t="shared" si="53"/>
        <v>1.9516003122560501</v>
      </c>
      <c r="G63" s="76">
        <f t="shared" si="54"/>
        <v>2.8023598820058995</v>
      </c>
      <c r="H63" s="76">
        <f t="shared" si="55"/>
        <v>0.99502487562189057</v>
      </c>
      <c r="I63" s="76" t="str">
        <f t="shared" si="56"/>
        <v/>
      </c>
      <c r="J63" s="76">
        <f t="shared" si="57"/>
        <v>1.6470588235294119</v>
      </c>
      <c r="K63" s="76">
        <f t="shared" si="58"/>
        <v>2.4045261669024045</v>
      </c>
      <c r="L63" s="76">
        <f t="shared" si="59"/>
        <v>0.70422535211267612</v>
      </c>
      <c r="M63" s="76" t="str">
        <f t="shared" si="60"/>
        <v/>
      </c>
      <c r="N63" s="76">
        <f t="shared" si="61"/>
        <v>1.7813765182186234</v>
      </c>
      <c r="O63" s="76">
        <f t="shared" si="62"/>
        <v>1.4471780028943559</v>
      </c>
      <c r="P63" s="76">
        <f t="shared" si="63"/>
        <v>2.2058823529411766</v>
      </c>
      <c r="Q63" s="76" t="str">
        <f t="shared" si="64"/>
        <v/>
      </c>
      <c r="R63" s="76">
        <f t="shared" si="65"/>
        <v>2.931228861330327</v>
      </c>
      <c r="S63" s="76">
        <f t="shared" si="66"/>
        <v>4.3294614572333678</v>
      </c>
      <c r="T63" s="76">
        <f t="shared" si="67"/>
        <v>1.3301088270858523</v>
      </c>
      <c r="U63" s="76" t="str">
        <f t="shared" si="68"/>
        <v/>
      </c>
      <c r="V63" s="76">
        <f t="shared" si="69"/>
        <v>1.0349288486416559</v>
      </c>
      <c r="W63" s="76">
        <f t="shared" si="70"/>
        <v>1.5132408575031526</v>
      </c>
      <c r="X63" s="76">
        <f t="shared" si="71"/>
        <v>0.53120849933598935</v>
      </c>
      <c r="Y63" s="76" t="str">
        <f t="shared" si="72"/>
        <v/>
      </c>
      <c r="Z63" s="76">
        <f t="shared" si="73"/>
        <v>0.53272450532724502</v>
      </c>
      <c r="AA63" s="76">
        <f t="shared" si="74"/>
        <v>0.47543581616481778</v>
      </c>
      <c r="AB63" s="76">
        <f t="shared" si="75"/>
        <v>0.58565153733528552</v>
      </c>
    </row>
    <row r="64" spans="1:61" x14ac:dyDescent="0.2">
      <c r="A64" s="64" t="s">
        <v>85</v>
      </c>
      <c r="B64" s="76">
        <f t="shared" si="49"/>
        <v>0.12706480304955528</v>
      </c>
      <c r="C64" s="76">
        <f t="shared" si="50"/>
        <v>0.23217247097844113</v>
      </c>
      <c r="D64" s="76">
        <f t="shared" si="51"/>
        <v>3.0478512648582746E-2</v>
      </c>
      <c r="E64" s="76" t="str">
        <f t="shared" si="52"/>
        <v/>
      </c>
      <c r="F64" s="76">
        <f t="shared" si="53"/>
        <v>0</v>
      </c>
      <c r="G64" s="76">
        <f t="shared" si="54"/>
        <v>0</v>
      </c>
      <c r="H64" s="76">
        <f t="shared" si="55"/>
        <v>0</v>
      </c>
      <c r="I64" s="76" t="str">
        <f t="shared" si="56"/>
        <v/>
      </c>
      <c r="J64" s="76">
        <f t="shared" si="57"/>
        <v>0</v>
      </c>
      <c r="K64" s="76">
        <f t="shared" si="58"/>
        <v>0</v>
      </c>
      <c r="L64" s="76">
        <f t="shared" si="59"/>
        <v>0</v>
      </c>
      <c r="M64" s="76" t="str">
        <f t="shared" si="60"/>
        <v/>
      </c>
      <c r="N64" s="76">
        <f t="shared" si="61"/>
        <v>0.81433224755700329</v>
      </c>
      <c r="O64" s="76">
        <f t="shared" si="62"/>
        <v>1.2987012987012987</v>
      </c>
      <c r="P64" s="76">
        <f t="shared" si="63"/>
        <v>0.32679738562091504</v>
      </c>
      <c r="Q64" s="76" t="str">
        <f t="shared" si="64"/>
        <v/>
      </c>
      <c r="R64" s="76">
        <f t="shared" si="65"/>
        <v>6.3734862970044617E-2</v>
      </c>
      <c r="S64" s="76">
        <f t="shared" si="66"/>
        <v>0.13623978201634876</v>
      </c>
      <c r="T64" s="76">
        <f t="shared" si="67"/>
        <v>0</v>
      </c>
      <c r="U64" s="76" t="str">
        <f t="shared" si="68"/>
        <v/>
      </c>
      <c r="V64" s="76">
        <f t="shared" si="69"/>
        <v>0.13540961408259986</v>
      </c>
      <c r="W64" s="76">
        <f t="shared" si="70"/>
        <v>0.28490028490028491</v>
      </c>
      <c r="X64" s="76">
        <f t="shared" si="71"/>
        <v>0</v>
      </c>
      <c r="Y64" s="76" t="str">
        <f t="shared" si="72"/>
        <v/>
      </c>
      <c r="Z64" s="76">
        <f t="shared" si="73"/>
        <v>0</v>
      </c>
      <c r="AA64" s="76">
        <f t="shared" si="74"/>
        <v>0</v>
      </c>
      <c r="AB64" s="76">
        <f t="shared" si="75"/>
        <v>0</v>
      </c>
    </row>
    <row r="65" spans="1:61" x14ac:dyDescent="0.2">
      <c r="A65" s="64" t="s">
        <v>86</v>
      </c>
      <c r="B65" s="76">
        <f t="shared" si="49"/>
        <v>0.71032817161528627</v>
      </c>
      <c r="C65" s="76">
        <f t="shared" si="50"/>
        <v>1.0674157303370786</v>
      </c>
      <c r="D65" s="76">
        <f t="shared" si="51"/>
        <v>0.34492670307559642</v>
      </c>
      <c r="E65" s="76" t="str">
        <f t="shared" si="52"/>
        <v/>
      </c>
      <c r="F65" s="76">
        <f t="shared" si="53"/>
        <v>0.625</v>
      </c>
      <c r="G65" s="76">
        <f t="shared" si="54"/>
        <v>0.91145833333333337</v>
      </c>
      <c r="H65" s="76">
        <f t="shared" si="55"/>
        <v>0.29761904761904762</v>
      </c>
      <c r="I65" s="76" t="str">
        <f t="shared" si="56"/>
        <v/>
      </c>
      <c r="J65" s="76">
        <f t="shared" si="57"/>
        <v>0.27155465037338761</v>
      </c>
      <c r="K65" s="76">
        <f t="shared" si="58"/>
        <v>0.5298013245033113</v>
      </c>
      <c r="L65" s="76">
        <f t="shared" si="59"/>
        <v>0</v>
      </c>
      <c r="M65" s="76" t="str">
        <f t="shared" si="60"/>
        <v/>
      </c>
      <c r="N65" s="76">
        <f t="shared" si="61"/>
        <v>0.25020850708924103</v>
      </c>
      <c r="O65" s="76">
        <f t="shared" si="62"/>
        <v>0.49504950495049505</v>
      </c>
      <c r="P65" s="76">
        <f t="shared" si="63"/>
        <v>0</v>
      </c>
      <c r="Q65" s="76" t="str">
        <f t="shared" si="64"/>
        <v/>
      </c>
      <c r="R65" s="76">
        <f t="shared" si="65"/>
        <v>0.98928276999175591</v>
      </c>
      <c r="S65" s="76">
        <f t="shared" si="66"/>
        <v>2.0168067226890756</v>
      </c>
      <c r="T65" s="76">
        <f t="shared" si="67"/>
        <v>0</v>
      </c>
      <c r="U65" s="76" t="str">
        <f t="shared" si="68"/>
        <v/>
      </c>
      <c r="V65" s="76">
        <f t="shared" si="69"/>
        <v>1.2008733624454149</v>
      </c>
      <c r="W65" s="76">
        <f t="shared" si="70"/>
        <v>1.5659955257270695</v>
      </c>
      <c r="X65" s="76">
        <f t="shared" si="71"/>
        <v>0.85287846481876328</v>
      </c>
      <c r="Y65" s="76" t="str">
        <f t="shared" si="72"/>
        <v/>
      </c>
      <c r="Z65" s="76">
        <f t="shared" si="73"/>
        <v>1.3784461152882206</v>
      </c>
      <c r="AA65" s="76">
        <f t="shared" si="74"/>
        <v>1.2853470437017995</v>
      </c>
      <c r="AB65" s="76">
        <f t="shared" si="75"/>
        <v>1.4669926650366749</v>
      </c>
    </row>
    <row r="66" spans="1:61" x14ac:dyDescent="0.2">
      <c r="A66" s="68" t="s">
        <v>87</v>
      </c>
      <c r="B66" s="76">
        <f t="shared" si="49"/>
        <v>3.2872392042697722</v>
      </c>
      <c r="C66" s="76">
        <f t="shared" si="50"/>
        <v>4.5433033601514436</v>
      </c>
      <c r="D66" s="76">
        <f t="shared" si="51"/>
        <v>1.9661523145843702</v>
      </c>
      <c r="E66" s="76" t="str">
        <f t="shared" si="52"/>
        <v/>
      </c>
      <c r="F66" s="76">
        <f t="shared" si="53"/>
        <v>4.6563192904656319</v>
      </c>
      <c r="G66" s="76">
        <f t="shared" si="54"/>
        <v>5.7297297297297298</v>
      </c>
      <c r="H66" s="76">
        <f t="shared" si="55"/>
        <v>3.526734926052332</v>
      </c>
      <c r="I66" s="76" t="str">
        <f t="shared" si="56"/>
        <v/>
      </c>
      <c r="J66" s="76">
        <f t="shared" si="57"/>
        <v>2.9036004645760745</v>
      </c>
      <c r="K66" s="76">
        <f t="shared" si="58"/>
        <v>3.9325842696629212</v>
      </c>
      <c r="L66" s="76">
        <f t="shared" si="59"/>
        <v>1.8028846153846152</v>
      </c>
      <c r="M66" s="76" t="str">
        <f t="shared" si="60"/>
        <v/>
      </c>
      <c r="N66" s="76">
        <f t="shared" si="61"/>
        <v>4.1327913279132797</v>
      </c>
      <c r="O66" s="76">
        <f t="shared" si="62"/>
        <v>5.9760956175298805</v>
      </c>
      <c r="P66" s="76">
        <f t="shared" si="63"/>
        <v>2.2130013831258646</v>
      </c>
      <c r="Q66" s="76" t="str">
        <f t="shared" si="64"/>
        <v/>
      </c>
      <c r="R66" s="76">
        <f t="shared" si="65"/>
        <v>4.5353159851301115</v>
      </c>
      <c r="S66" s="76">
        <f t="shared" si="66"/>
        <v>6.9732937685459948</v>
      </c>
      <c r="T66" s="76">
        <f t="shared" si="67"/>
        <v>2.0864381520119228</v>
      </c>
      <c r="U66" s="76" t="str">
        <f t="shared" si="68"/>
        <v/>
      </c>
      <c r="V66" s="76">
        <f t="shared" si="69"/>
        <v>1.2757605495583906</v>
      </c>
      <c r="W66" s="76">
        <f t="shared" si="70"/>
        <v>1.890359168241966</v>
      </c>
      <c r="X66" s="76">
        <f t="shared" si="71"/>
        <v>0.61224489795918369</v>
      </c>
      <c r="Y66" s="76" t="str">
        <f t="shared" si="72"/>
        <v/>
      </c>
      <c r="Z66" s="76">
        <f t="shared" si="73"/>
        <v>0.22779043280182232</v>
      </c>
      <c r="AA66" s="76">
        <f t="shared" si="74"/>
        <v>0.43956043956043955</v>
      </c>
      <c r="AB66" s="76">
        <f t="shared" si="75"/>
        <v>0</v>
      </c>
    </row>
    <row r="67" spans="1:61" x14ac:dyDescent="0.2">
      <c r="A67" s="64" t="s">
        <v>88</v>
      </c>
      <c r="B67" s="76">
        <f t="shared" si="49"/>
        <v>1.4632995043662969</v>
      </c>
      <c r="C67" s="76">
        <f t="shared" si="50"/>
        <v>2.0194820622475644</v>
      </c>
      <c r="D67" s="76">
        <f t="shared" si="51"/>
        <v>0.91441969519343491</v>
      </c>
      <c r="E67" s="76" t="str">
        <f t="shared" si="52"/>
        <v/>
      </c>
      <c r="F67" s="76">
        <f t="shared" si="53"/>
        <v>3.1269160024524831</v>
      </c>
      <c r="G67" s="76">
        <f t="shared" si="54"/>
        <v>4.096385542168675</v>
      </c>
      <c r="H67" s="76">
        <f t="shared" si="55"/>
        <v>2.1223470661672907</v>
      </c>
      <c r="I67" s="76" t="str">
        <f t="shared" si="56"/>
        <v/>
      </c>
      <c r="J67" s="76">
        <f t="shared" si="57"/>
        <v>1.2006861063464835</v>
      </c>
      <c r="K67" s="76">
        <f t="shared" si="58"/>
        <v>1.4492753623188406</v>
      </c>
      <c r="L67" s="76">
        <f t="shared" si="59"/>
        <v>0.93896713615023475</v>
      </c>
      <c r="M67" s="76" t="str">
        <f t="shared" si="60"/>
        <v/>
      </c>
      <c r="N67" s="76">
        <f t="shared" si="61"/>
        <v>1.9091507570770245</v>
      </c>
      <c r="O67" s="76">
        <f t="shared" si="62"/>
        <v>2.8112449799196786</v>
      </c>
      <c r="P67" s="76">
        <f t="shared" si="63"/>
        <v>1.0362694300518136</v>
      </c>
      <c r="Q67" s="76" t="str">
        <f t="shared" si="64"/>
        <v/>
      </c>
      <c r="R67" s="76">
        <f t="shared" si="65"/>
        <v>1.0387811634349031</v>
      </c>
      <c r="S67" s="76">
        <f t="shared" si="66"/>
        <v>1.4619883040935671</v>
      </c>
      <c r="T67" s="76">
        <f t="shared" si="67"/>
        <v>0.6578947368421052</v>
      </c>
      <c r="U67" s="76" t="str">
        <f t="shared" si="68"/>
        <v/>
      </c>
      <c r="V67" s="76">
        <f t="shared" si="69"/>
        <v>0.41186161449752884</v>
      </c>
      <c r="W67" s="76">
        <f t="shared" si="70"/>
        <v>0.83194675540765384</v>
      </c>
      <c r="X67" s="76">
        <f t="shared" si="71"/>
        <v>0</v>
      </c>
      <c r="Y67" s="76" t="str">
        <f t="shared" si="72"/>
        <v/>
      </c>
      <c r="Z67" s="76">
        <f t="shared" si="73"/>
        <v>0.32715376226826609</v>
      </c>
      <c r="AA67" s="76">
        <f t="shared" si="74"/>
        <v>0.44444444444444442</v>
      </c>
      <c r="AB67" s="76">
        <f t="shared" si="75"/>
        <v>0.21413276231263384</v>
      </c>
    </row>
    <row r="68" spans="1:61" x14ac:dyDescent="0.2">
      <c r="A68" s="64"/>
      <c r="B68" s="77" t="str">
        <f t="shared" si="49"/>
        <v/>
      </c>
      <c r="C68" s="77" t="str">
        <f t="shared" si="50"/>
        <v/>
      </c>
      <c r="D68" s="77" t="str">
        <f t="shared" si="51"/>
        <v/>
      </c>
      <c r="E68" s="77" t="str">
        <f t="shared" si="52"/>
        <v/>
      </c>
      <c r="F68" s="77" t="str">
        <f t="shared" si="53"/>
        <v/>
      </c>
      <c r="G68" s="77" t="str">
        <f t="shared" si="54"/>
        <v/>
      </c>
      <c r="H68" s="77" t="str">
        <f t="shared" si="55"/>
        <v/>
      </c>
      <c r="I68" s="77" t="str">
        <f t="shared" si="56"/>
        <v/>
      </c>
      <c r="J68" s="77" t="str">
        <f t="shared" si="57"/>
        <v/>
      </c>
      <c r="K68" s="77" t="str">
        <f t="shared" si="58"/>
        <v/>
      </c>
      <c r="L68" s="77" t="str">
        <f t="shared" si="59"/>
        <v/>
      </c>
      <c r="M68" s="77" t="str">
        <f t="shared" si="60"/>
        <v/>
      </c>
      <c r="N68" s="77" t="str">
        <f t="shared" si="61"/>
        <v/>
      </c>
      <c r="O68" s="77" t="str">
        <f t="shared" si="62"/>
        <v/>
      </c>
      <c r="P68" s="77" t="str">
        <f t="shared" si="63"/>
        <v/>
      </c>
      <c r="Q68" s="77" t="str">
        <f t="shared" si="64"/>
        <v/>
      </c>
      <c r="R68" s="77" t="str">
        <f t="shared" si="65"/>
        <v/>
      </c>
      <c r="S68" s="77" t="str">
        <f t="shared" si="66"/>
        <v/>
      </c>
      <c r="T68" s="77" t="str">
        <f t="shared" si="67"/>
        <v/>
      </c>
      <c r="U68" s="77" t="str">
        <f t="shared" si="68"/>
        <v/>
      </c>
      <c r="V68" s="77" t="str">
        <f t="shared" si="69"/>
        <v/>
      </c>
      <c r="W68" s="77" t="str">
        <f t="shared" si="70"/>
        <v/>
      </c>
      <c r="X68" s="77" t="str">
        <f t="shared" si="71"/>
        <v/>
      </c>
      <c r="Y68" s="77" t="str">
        <f t="shared" si="72"/>
        <v/>
      </c>
      <c r="Z68" s="77" t="str">
        <f t="shared" si="73"/>
        <v/>
      </c>
      <c r="AA68" s="77" t="str">
        <f t="shared" si="74"/>
        <v/>
      </c>
      <c r="AB68" s="77" t="str">
        <f t="shared" si="75"/>
        <v/>
      </c>
    </row>
    <row r="69" spans="1:61" s="6" customFormat="1" x14ac:dyDescent="0.2">
      <c r="A69" s="2" t="s">
        <v>30</v>
      </c>
      <c r="B69" s="75">
        <f t="shared" si="49"/>
        <v>0.70739735520009239</v>
      </c>
      <c r="C69" s="75">
        <f t="shared" si="50"/>
        <v>0.83615819209039555</v>
      </c>
      <c r="D69" s="75">
        <f t="shared" si="51"/>
        <v>0.57281209401204669</v>
      </c>
      <c r="E69" s="75" t="str">
        <f t="shared" si="52"/>
        <v/>
      </c>
      <c r="F69" s="75">
        <f t="shared" si="53"/>
        <v>1.0900339750849377</v>
      </c>
      <c r="G69" s="75">
        <f t="shared" si="54"/>
        <v>1.2293936853869796</v>
      </c>
      <c r="H69" s="75">
        <f t="shared" si="55"/>
        <v>0.94691535150645634</v>
      </c>
      <c r="I69" s="75" t="str">
        <f t="shared" si="56"/>
        <v/>
      </c>
      <c r="J69" s="75">
        <f t="shared" si="57"/>
        <v>0.85787818129825566</v>
      </c>
      <c r="K69" s="75">
        <f t="shared" si="58"/>
        <v>1.0743801652892562</v>
      </c>
      <c r="L69" s="75">
        <f t="shared" si="59"/>
        <v>0.62425683709869206</v>
      </c>
      <c r="M69" s="75" t="str">
        <f t="shared" si="60"/>
        <v/>
      </c>
      <c r="N69" s="75">
        <f t="shared" si="61"/>
        <v>0.83120204603580572</v>
      </c>
      <c r="O69" s="75">
        <f t="shared" si="62"/>
        <v>1.0139416983523446</v>
      </c>
      <c r="P69" s="75">
        <f t="shared" si="63"/>
        <v>0.64516129032258063</v>
      </c>
      <c r="Q69" s="75" t="str">
        <f t="shared" si="64"/>
        <v/>
      </c>
      <c r="R69" s="75">
        <f t="shared" si="65"/>
        <v>0.40365040365040367</v>
      </c>
      <c r="S69" s="75">
        <f t="shared" si="66"/>
        <v>0.57666214382632286</v>
      </c>
      <c r="T69" s="75">
        <f t="shared" si="67"/>
        <v>0.2181818181818182</v>
      </c>
      <c r="U69" s="75" t="str">
        <f t="shared" si="68"/>
        <v/>
      </c>
      <c r="V69" s="75">
        <f t="shared" si="69"/>
        <v>0.31894535402934299</v>
      </c>
      <c r="W69" s="75">
        <f t="shared" si="70"/>
        <v>0.24948024948024949</v>
      </c>
      <c r="X69" s="75">
        <f t="shared" si="71"/>
        <v>0.39164490861618795</v>
      </c>
      <c r="Y69" s="75" t="str">
        <f t="shared" si="72"/>
        <v/>
      </c>
      <c r="Z69" s="75">
        <f t="shared" si="73"/>
        <v>0.45930084205154376</v>
      </c>
      <c r="AA69" s="75">
        <f t="shared" si="74"/>
        <v>0.50454086781029261</v>
      </c>
      <c r="AB69" s="75">
        <f t="shared" si="75"/>
        <v>0.41300980898296336</v>
      </c>
      <c r="AC69" s="189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</row>
    <row r="70" spans="1:61" x14ac:dyDescent="0.2">
      <c r="A70" s="64"/>
      <c r="B70" s="76" t="str">
        <f t="shared" si="49"/>
        <v/>
      </c>
      <c r="C70" s="76" t="str">
        <f t="shared" si="50"/>
        <v/>
      </c>
      <c r="D70" s="76" t="str">
        <f t="shared" si="51"/>
        <v/>
      </c>
      <c r="E70" s="76" t="str">
        <f t="shared" si="52"/>
        <v/>
      </c>
      <c r="F70" s="76" t="str">
        <f t="shared" si="53"/>
        <v/>
      </c>
      <c r="G70" s="76" t="str">
        <f t="shared" si="54"/>
        <v/>
      </c>
      <c r="H70" s="76" t="str">
        <f t="shared" si="55"/>
        <v/>
      </c>
      <c r="I70" s="76" t="str">
        <f t="shared" si="56"/>
        <v/>
      </c>
      <c r="J70" s="76" t="str">
        <f t="shared" si="57"/>
        <v/>
      </c>
      <c r="K70" s="76" t="str">
        <f t="shared" si="58"/>
        <v/>
      </c>
      <c r="L70" s="76" t="str">
        <f t="shared" si="59"/>
        <v/>
      </c>
      <c r="M70" s="76" t="str">
        <f t="shared" si="60"/>
        <v/>
      </c>
      <c r="N70" s="76" t="str">
        <f t="shared" si="61"/>
        <v/>
      </c>
      <c r="O70" s="76" t="str">
        <f t="shared" si="62"/>
        <v/>
      </c>
      <c r="P70" s="76" t="str">
        <f t="shared" si="63"/>
        <v/>
      </c>
      <c r="Q70" s="76" t="str">
        <f t="shared" si="64"/>
        <v/>
      </c>
      <c r="R70" s="76" t="str">
        <f t="shared" si="65"/>
        <v/>
      </c>
      <c r="S70" s="76" t="str">
        <f t="shared" si="66"/>
        <v/>
      </c>
      <c r="T70" s="76" t="str">
        <f t="shared" si="67"/>
        <v/>
      </c>
      <c r="U70" s="76" t="str">
        <f t="shared" si="68"/>
        <v/>
      </c>
      <c r="V70" s="76" t="str">
        <f t="shared" si="69"/>
        <v/>
      </c>
      <c r="W70" s="76" t="str">
        <f t="shared" si="70"/>
        <v/>
      </c>
      <c r="X70" s="76" t="str">
        <f t="shared" si="71"/>
        <v/>
      </c>
      <c r="Y70" s="76" t="str">
        <f t="shared" si="72"/>
        <v/>
      </c>
      <c r="Z70" s="76" t="str">
        <f t="shared" si="73"/>
        <v/>
      </c>
      <c r="AA70" s="76" t="str">
        <f t="shared" si="74"/>
        <v/>
      </c>
      <c r="AB70" s="76" t="str">
        <f t="shared" si="75"/>
        <v/>
      </c>
    </row>
    <row r="71" spans="1:61" x14ac:dyDescent="0.2">
      <c r="A71" s="67" t="s">
        <v>82</v>
      </c>
      <c r="B71" s="76">
        <f t="shared" si="49"/>
        <v>0.80137378362907852</v>
      </c>
      <c r="C71" s="76">
        <f t="shared" si="50"/>
        <v>1.1198208286674132</v>
      </c>
      <c r="D71" s="76">
        <f t="shared" si="51"/>
        <v>0.46838407494145201</v>
      </c>
      <c r="E71" s="76" t="str">
        <f t="shared" si="52"/>
        <v/>
      </c>
      <c r="F71" s="76">
        <f t="shared" si="53"/>
        <v>1.4373716632443532</v>
      </c>
      <c r="G71" s="76">
        <f t="shared" si="54"/>
        <v>1.8329938900203666</v>
      </c>
      <c r="H71" s="76">
        <f t="shared" si="55"/>
        <v>1.0351966873706004</v>
      </c>
      <c r="I71" s="76" t="str">
        <f t="shared" si="56"/>
        <v/>
      </c>
      <c r="J71" s="76">
        <f t="shared" si="57"/>
        <v>1.103309929789368</v>
      </c>
      <c r="K71" s="76">
        <f t="shared" si="58"/>
        <v>1.3618677042801557</v>
      </c>
      <c r="L71" s="76">
        <f t="shared" si="59"/>
        <v>0.82815734989648038</v>
      </c>
      <c r="M71" s="76" t="str">
        <f t="shared" si="60"/>
        <v/>
      </c>
      <c r="N71" s="76">
        <f t="shared" si="61"/>
        <v>1.0392609699769053</v>
      </c>
      <c r="O71" s="76">
        <f t="shared" si="62"/>
        <v>1.5873015873015872</v>
      </c>
      <c r="P71" s="76">
        <f t="shared" si="63"/>
        <v>0.47058823529411759</v>
      </c>
      <c r="Q71" s="76" t="str">
        <f t="shared" si="64"/>
        <v/>
      </c>
      <c r="R71" s="76">
        <f t="shared" si="65"/>
        <v>0.45454545454545453</v>
      </c>
      <c r="S71" s="76">
        <f t="shared" si="66"/>
        <v>0.90909090909090906</v>
      </c>
      <c r="T71" s="76">
        <f t="shared" si="67"/>
        <v>0</v>
      </c>
      <c r="U71" s="76" t="str">
        <f t="shared" si="68"/>
        <v/>
      </c>
      <c r="V71" s="76">
        <f t="shared" si="69"/>
        <v>0.34722222222222221</v>
      </c>
      <c r="W71" s="76">
        <f t="shared" si="70"/>
        <v>0.45977011494252873</v>
      </c>
      <c r="X71" s="76">
        <f t="shared" si="71"/>
        <v>0.23310023310023309</v>
      </c>
      <c r="Y71" s="76" t="str">
        <f t="shared" si="72"/>
        <v/>
      </c>
      <c r="Z71" s="76">
        <f t="shared" si="73"/>
        <v>0.15151515151515152</v>
      </c>
      <c r="AA71" s="76">
        <f t="shared" si="74"/>
        <v>0.27932960893854747</v>
      </c>
      <c r="AB71" s="76">
        <f t="shared" si="75"/>
        <v>0</v>
      </c>
    </row>
    <row r="72" spans="1:61" x14ac:dyDescent="0.2">
      <c r="A72" s="64" t="s">
        <v>83</v>
      </c>
      <c r="B72" s="76">
        <f t="shared" si="49"/>
        <v>0.57386698057680985</v>
      </c>
      <c r="C72" s="76">
        <f t="shared" si="50"/>
        <v>0.62645687645687653</v>
      </c>
      <c r="D72" s="76">
        <f t="shared" si="51"/>
        <v>0.52021403091557672</v>
      </c>
      <c r="E72" s="76" t="str">
        <f t="shared" si="52"/>
        <v/>
      </c>
      <c r="F72" s="76">
        <f t="shared" si="53"/>
        <v>0.8714596949891068</v>
      </c>
      <c r="G72" s="76">
        <f t="shared" si="54"/>
        <v>0.78125</v>
      </c>
      <c r="H72" s="76">
        <f t="shared" si="55"/>
        <v>0.96582466567607728</v>
      </c>
      <c r="I72" s="76" t="str">
        <f t="shared" si="56"/>
        <v/>
      </c>
      <c r="J72" s="76">
        <f t="shared" si="57"/>
        <v>0.99396521121760739</v>
      </c>
      <c r="K72" s="76">
        <f t="shared" si="58"/>
        <v>1.313969571230982</v>
      </c>
      <c r="L72" s="76">
        <f t="shared" si="59"/>
        <v>0.65645514223194745</v>
      </c>
      <c r="M72" s="76" t="str">
        <f t="shared" si="60"/>
        <v/>
      </c>
      <c r="N72" s="76">
        <f t="shared" si="61"/>
        <v>0.51792828685258963</v>
      </c>
      <c r="O72" s="76">
        <f t="shared" si="62"/>
        <v>0.5573248407643312</v>
      </c>
      <c r="P72" s="76">
        <f t="shared" si="63"/>
        <v>0.4784688995215311</v>
      </c>
      <c r="Q72" s="76" t="str">
        <f t="shared" si="64"/>
        <v/>
      </c>
      <c r="R72" s="76">
        <f t="shared" si="65"/>
        <v>0.31390134529147978</v>
      </c>
      <c r="S72" s="76">
        <f t="shared" si="66"/>
        <v>0.44483985765124562</v>
      </c>
      <c r="T72" s="76">
        <f t="shared" si="67"/>
        <v>0.18083182640144665</v>
      </c>
      <c r="U72" s="76" t="str">
        <f t="shared" si="68"/>
        <v/>
      </c>
      <c r="V72" s="76">
        <f t="shared" si="69"/>
        <v>0.22333891680625351</v>
      </c>
      <c r="W72" s="76">
        <f t="shared" si="70"/>
        <v>0.1111111111111111</v>
      </c>
      <c r="X72" s="76">
        <f t="shared" si="71"/>
        <v>0.33670033670033667</v>
      </c>
      <c r="Y72" s="76" t="str">
        <f t="shared" si="72"/>
        <v/>
      </c>
      <c r="Z72" s="76">
        <f t="shared" si="73"/>
        <v>0.13422818791946309</v>
      </c>
      <c r="AA72" s="76">
        <f t="shared" si="74"/>
        <v>0</v>
      </c>
      <c r="AB72" s="76">
        <f t="shared" si="75"/>
        <v>0.26315789473684209</v>
      </c>
    </row>
    <row r="73" spans="1:61" x14ac:dyDescent="0.2">
      <c r="A73" s="64" t="s">
        <v>84</v>
      </c>
      <c r="B73" s="76">
        <f t="shared" si="49"/>
        <v>0</v>
      </c>
      <c r="C73" s="76">
        <f t="shared" si="50"/>
        <v>0</v>
      </c>
      <c r="D73" s="76">
        <f t="shared" si="51"/>
        <v>0</v>
      </c>
      <c r="E73" s="76" t="str">
        <f t="shared" si="52"/>
        <v/>
      </c>
      <c r="F73" s="76">
        <f t="shared" si="53"/>
        <v>0</v>
      </c>
      <c r="G73" s="76">
        <f t="shared" si="54"/>
        <v>0</v>
      </c>
      <c r="H73" s="76">
        <f t="shared" si="55"/>
        <v>0</v>
      </c>
      <c r="I73" s="76" t="str">
        <f t="shared" si="56"/>
        <v/>
      </c>
      <c r="J73" s="76">
        <f t="shared" si="57"/>
        <v>0</v>
      </c>
      <c r="K73" s="76">
        <f t="shared" si="58"/>
        <v>0</v>
      </c>
      <c r="L73" s="76">
        <f t="shared" si="59"/>
        <v>0</v>
      </c>
      <c r="M73" s="76" t="str">
        <f t="shared" si="60"/>
        <v/>
      </c>
      <c r="N73" s="76">
        <f t="shared" si="61"/>
        <v>0</v>
      </c>
      <c r="O73" s="76">
        <f t="shared" si="62"/>
        <v>0</v>
      </c>
      <c r="P73" s="76">
        <f t="shared" si="63"/>
        <v>0</v>
      </c>
      <c r="Q73" s="76" t="str">
        <f t="shared" si="64"/>
        <v/>
      </c>
      <c r="R73" s="76">
        <f t="shared" si="65"/>
        <v>0</v>
      </c>
      <c r="S73" s="76">
        <f t="shared" si="66"/>
        <v>0</v>
      </c>
      <c r="T73" s="76">
        <f t="shared" si="67"/>
        <v>0</v>
      </c>
      <c r="U73" s="76" t="str">
        <f t="shared" si="68"/>
        <v/>
      </c>
      <c r="V73" s="76">
        <f t="shared" si="69"/>
        <v>0</v>
      </c>
      <c r="W73" s="76">
        <f t="shared" si="70"/>
        <v>0</v>
      </c>
      <c r="X73" s="76">
        <f t="shared" si="71"/>
        <v>0</v>
      </c>
      <c r="Y73" s="76" t="str">
        <f t="shared" si="72"/>
        <v/>
      </c>
      <c r="Z73" s="76">
        <f t="shared" si="73"/>
        <v>0</v>
      </c>
      <c r="AA73" s="76">
        <f t="shared" si="74"/>
        <v>0</v>
      </c>
      <c r="AB73" s="76">
        <f t="shared" si="75"/>
        <v>0</v>
      </c>
    </row>
    <row r="74" spans="1:61" x14ac:dyDescent="0.2">
      <c r="A74" s="64" t="s">
        <v>85</v>
      </c>
      <c r="B74" s="76">
        <f t="shared" si="49"/>
        <v>2.5270758122743682</v>
      </c>
      <c r="C74" s="76">
        <f t="shared" si="50"/>
        <v>2.6785714285714284</v>
      </c>
      <c r="D74" s="76">
        <f t="shared" si="51"/>
        <v>2.3722627737226274</v>
      </c>
      <c r="E74" s="76" t="str">
        <f t="shared" si="52"/>
        <v/>
      </c>
      <c r="F74" s="76">
        <f t="shared" si="53"/>
        <v>3.7931034482758621</v>
      </c>
      <c r="G74" s="76">
        <f t="shared" si="54"/>
        <v>3.8461538461538463</v>
      </c>
      <c r="H74" s="76">
        <f t="shared" si="55"/>
        <v>3.75</v>
      </c>
      <c r="I74" s="76" t="str">
        <f t="shared" si="56"/>
        <v/>
      </c>
      <c r="J74" s="76">
        <f t="shared" si="57"/>
        <v>0.41152263374485598</v>
      </c>
      <c r="K74" s="76">
        <f t="shared" si="58"/>
        <v>0</v>
      </c>
      <c r="L74" s="76">
        <f t="shared" si="59"/>
        <v>0.76923076923076927</v>
      </c>
      <c r="M74" s="76" t="str">
        <f t="shared" si="60"/>
        <v/>
      </c>
      <c r="N74" s="76">
        <f t="shared" si="61"/>
        <v>6.3725490196078427</v>
      </c>
      <c r="O74" s="76">
        <f t="shared" si="62"/>
        <v>7.0796460176991154</v>
      </c>
      <c r="P74" s="76">
        <f t="shared" si="63"/>
        <v>5.4945054945054945</v>
      </c>
      <c r="Q74" s="76" t="str">
        <f t="shared" si="64"/>
        <v/>
      </c>
      <c r="R74" s="76">
        <f t="shared" si="65"/>
        <v>1.1627906976744187</v>
      </c>
      <c r="S74" s="76">
        <f t="shared" si="66"/>
        <v>1.0416666666666665</v>
      </c>
      <c r="T74" s="76">
        <f t="shared" si="67"/>
        <v>1.3157894736842104</v>
      </c>
      <c r="U74" s="76" t="str">
        <f t="shared" si="68"/>
        <v/>
      </c>
      <c r="V74" s="76">
        <f t="shared" si="69"/>
        <v>0</v>
      </c>
      <c r="W74" s="76">
        <f t="shared" si="70"/>
        <v>0</v>
      </c>
      <c r="X74" s="76">
        <f t="shared" si="71"/>
        <v>0</v>
      </c>
      <c r="Y74" s="76" t="str">
        <f t="shared" si="72"/>
        <v/>
      </c>
      <c r="Z74" s="76">
        <f t="shared" si="73"/>
        <v>1.0204081632653061</v>
      </c>
      <c r="AA74" s="76">
        <f t="shared" si="74"/>
        <v>1.9230769230769231</v>
      </c>
      <c r="AB74" s="76">
        <f t="shared" si="75"/>
        <v>0</v>
      </c>
    </row>
    <row r="75" spans="1:61" x14ac:dyDescent="0.2">
      <c r="A75" s="64" t="s">
        <v>86</v>
      </c>
      <c r="B75" s="76">
        <f t="shared" si="49"/>
        <v>0.97857709600634757</v>
      </c>
      <c r="C75" s="76">
        <f t="shared" si="50"/>
        <v>1.2456402590931739</v>
      </c>
      <c r="D75" s="76">
        <f t="shared" si="51"/>
        <v>0.67643742953776775</v>
      </c>
      <c r="E75" s="76" t="str">
        <f t="shared" si="52"/>
        <v/>
      </c>
      <c r="F75" s="76">
        <f t="shared" si="53"/>
        <v>0.39473684210526316</v>
      </c>
      <c r="G75" s="76">
        <f t="shared" si="54"/>
        <v>0.78125</v>
      </c>
      <c r="H75" s="76">
        <f t="shared" si="55"/>
        <v>0</v>
      </c>
      <c r="I75" s="76" t="str">
        <f t="shared" si="56"/>
        <v/>
      </c>
      <c r="J75" s="76">
        <f t="shared" si="57"/>
        <v>0.27739251040221913</v>
      </c>
      <c r="K75" s="76">
        <f t="shared" si="58"/>
        <v>0.25188916876574308</v>
      </c>
      <c r="L75" s="76">
        <f t="shared" si="59"/>
        <v>0.30864197530864196</v>
      </c>
      <c r="M75" s="76" t="str">
        <f t="shared" si="60"/>
        <v/>
      </c>
      <c r="N75" s="76">
        <f t="shared" si="61"/>
        <v>1.3554216867469879</v>
      </c>
      <c r="O75" s="76">
        <f t="shared" si="62"/>
        <v>2.0172910662824206</v>
      </c>
      <c r="P75" s="76">
        <f t="shared" si="63"/>
        <v>0.63091482649842268</v>
      </c>
      <c r="Q75" s="76" t="str">
        <f t="shared" si="64"/>
        <v/>
      </c>
      <c r="R75" s="76">
        <f t="shared" si="65"/>
        <v>0.94488188976377951</v>
      </c>
      <c r="S75" s="76">
        <f t="shared" si="66"/>
        <v>1.21580547112462</v>
      </c>
      <c r="T75" s="76">
        <f t="shared" si="67"/>
        <v>0.65359477124183007</v>
      </c>
      <c r="U75" s="76" t="str">
        <f t="shared" si="68"/>
        <v/>
      </c>
      <c r="V75" s="76">
        <f t="shared" si="69"/>
        <v>1.1363636363636365</v>
      </c>
      <c r="W75" s="76">
        <f t="shared" si="70"/>
        <v>0.68259385665529015</v>
      </c>
      <c r="X75" s="76">
        <f t="shared" si="71"/>
        <v>1.7021276595744681</v>
      </c>
      <c r="Y75" s="76" t="str">
        <f t="shared" si="72"/>
        <v/>
      </c>
      <c r="Z75" s="76">
        <f t="shared" si="73"/>
        <v>2.3255813953488373</v>
      </c>
      <c r="AA75" s="76">
        <f t="shared" si="74"/>
        <v>3.1128404669260701</v>
      </c>
      <c r="AB75" s="76">
        <f t="shared" si="75"/>
        <v>1.3888888888888888</v>
      </c>
    </row>
    <row r="76" spans="1:61" s="8" customFormat="1" x14ac:dyDescent="0.2">
      <c r="A76" s="68" t="s">
        <v>87</v>
      </c>
      <c r="B76" s="76">
        <f t="shared" si="49"/>
        <v>0.67744418783679761</v>
      </c>
      <c r="C76" s="76">
        <f t="shared" si="50"/>
        <v>0.71599045346062051</v>
      </c>
      <c r="D76" s="76">
        <f t="shared" si="51"/>
        <v>0.63633471205854275</v>
      </c>
      <c r="E76" s="76" t="str">
        <f t="shared" si="52"/>
        <v/>
      </c>
      <c r="F76" s="76">
        <f t="shared" si="53"/>
        <v>1.3848396501457727</v>
      </c>
      <c r="G76" s="76">
        <f t="shared" si="54"/>
        <v>1.8387553041018387</v>
      </c>
      <c r="H76" s="76">
        <f t="shared" si="55"/>
        <v>0.90225563909774442</v>
      </c>
      <c r="I76" s="76" t="str">
        <f t="shared" si="56"/>
        <v/>
      </c>
      <c r="J76" s="76">
        <f t="shared" si="57"/>
        <v>0.99616858237547901</v>
      </c>
      <c r="K76" s="76">
        <f t="shared" si="58"/>
        <v>1.0355029585798818</v>
      </c>
      <c r="L76" s="76">
        <f t="shared" si="59"/>
        <v>0.95389507154213027</v>
      </c>
      <c r="M76" s="76" t="str">
        <f t="shared" si="60"/>
        <v/>
      </c>
      <c r="N76" s="76">
        <f t="shared" si="61"/>
        <v>0.58577405857740583</v>
      </c>
      <c r="O76" s="76">
        <f t="shared" si="62"/>
        <v>0.5181347150259068</v>
      </c>
      <c r="P76" s="76">
        <f t="shared" si="63"/>
        <v>0.64935064935064934</v>
      </c>
      <c r="Q76" s="76" t="str">
        <f t="shared" si="64"/>
        <v/>
      </c>
      <c r="R76" s="76">
        <f t="shared" si="65"/>
        <v>0.18198362147406735</v>
      </c>
      <c r="S76" s="76">
        <f t="shared" si="66"/>
        <v>0.16260162601626016</v>
      </c>
      <c r="T76" s="76">
        <f t="shared" si="67"/>
        <v>0.20661157024793389</v>
      </c>
      <c r="U76" s="76" t="str">
        <f t="shared" si="68"/>
        <v/>
      </c>
      <c r="V76" s="76">
        <f t="shared" si="69"/>
        <v>0.12453300124533001</v>
      </c>
      <c r="W76" s="76">
        <f t="shared" si="70"/>
        <v>0</v>
      </c>
      <c r="X76" s="76">
        <f t="shared" si="71"/>
        <v>0.26737967914438499</v>
      </c>
      <c r="Y76" s="76" t="str">
        <f t="shared" si="72"/>
        <v/>
      </c>
      <c r="Z76" s="76">
        <f t="shared" si="73"/>
        <v>0.27739251040221913</v>
      </c>
      <c r="AA76" s="76">
        <f t="shared" si="74"/>
        <v>0</v>
      </c>
      <c r="AB76" s="76">
        <f t="shared" si="75"/>
        <v>0.53333333333333333</v>
      </c>
      <c r="AC76" s="14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</row>
    <row r="77" spans="1:61" s="8" customFormat="1" ht="13.5" thickBot="1" x14ac:dyDescent="0.25">
      <c r="A77" s="70" t="s">
        <v>88</v>
      </c>
      <c r="B77" s="97">
        <f t="shared" si="49"/>
        <v>0.44667783361250701</v>
      </c>
      <c r="C77" s="97">
        <f t="shared" si="50"/>
        <v>0.61349693251533743</v>
      </c>
      <c r="D77" s="97">
        <f t="shared" si="51"/>
        <v>0.27948574622694239</v>
      </c>
      <c r="E77" s="97" t="str">
        <f t="shared" si="52"/>
        <v/>
      </c>
      <c r="F77" s="97">
        <f t="shared" si="53"/>
        <v>0.76824583866837381</v>
      </c>
      <c r="G77" s="97">
        <f t="shared" si="54"/>
        <v>0.76923076923076927</v>
      </c>
      <c r="H77" s="97">
        <f t="shared" si="55"/>
        <v>0.76726342710997442</v>
      </c>
      <c r="I77" s="97" t="str">
        <f t="shared" si="56"/>
        <v/>
      </c>
      <c r="J77" s="97">
        <f t="shared" si="57"/>
        <v>0.65530799475753598</v>
      </c>
      <c r="K77" s="97">
        <f t="shared" si="58"/>
        <v>1.256281407035176</v>
      </c>
      <c r="L77" s="97">
        <f t="shared" si="59"/>
        <v>0</v>
      </c>
      <c r="M77" s="97" t="str">
        <f t="shared" si="60"/>
        <v/>
      </c>
      <c r="N77" s="97">
        <f t="shared" si="61"/>
        <v>0.1508295625942685</v>
      </c>
      <c r="O77" s="97">
        <f t="shared" si="62"/>
        <v>0</v>
      </c>
      <c r="P77" s="97">
        <f t="shared" si="63"/>
        <v>0.30303030303030304</v>
      </c>
      <c r="Q77" s="97" t="str">
        <f t="shared" si="64"/>
        <v/>
      </c>
      <c r="R77" s="97">
        <f t="shared" si="65"/>
        <v>0.38240917782026768</v>
      </c>
      <c r="S77" s="97">
        <f t="shared" si="66"/>
        <v>0.78740157480314954</v>
      </c>
      <c r="T77" s="97">
        <f t="shared" si="67"/>
        <v>0</v>
      </c>
      <c r="U77" s="97" t="str">
        <f t="shared" si="68"/>
        <v/>
      </c>
      <c r="V77" s="97">
        <f t="shared" si="69"/>
        <v>0.20703933747412009</v>
      </c>
      <c r="W77" s="97">
        <f t="shared" si="70"/>
        <v>0.44052863436123352</v>
      </c>
      <c r="X77" s="97">
        <f t="shared" si="71"/>
        <v>0</v>
      </c>
      <c r="Y77" s="97" t="str">
        <f t="shared" si="72"/>
        <v/>
      </c>
      <c r="Z77" s="97">
        <f t="shared" si="73"/>
        <v>0.27100271002710025</v>
      </c>
      <c r="AA77" s="97">
        <f t="shared" si="74"/>
        <v>0</v>
      </c>
      <c r="AB77" s="97">
        <f t="shared" si="75"/>
        <v>0.5617977528089888</v>
      </c>
      <c r="AC77" s="14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</row>
    <row r="78" spans="1:61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</sheetData>
  <mergeCells count="26">
    <mergeCell ref="R6:T6"/>
    <mergeCell ref="V6:X6"/>
    <mergeCell ref="Z6:AB6"/>
    <mergeCell ref="A6:A7"/>
    <mergeCell ref="B6:D6"/>
    <mergeCell ref="F6:H6"/>
    <mergeCell ref="J6:L6"/>
    <mergeCell ref="N6:P6"/>
    <mergeCell ref="R46:T46"/>
    <mergeCell ref="V46:X46"/>
    <mergeCell ref="Z46:AB46"/>
    <mergeCell ref="A41:AB41"/>
    <mergeCell ref="A43:AB43"/>
    <mergeCell ref="A44:AB44"/>
    <mergeCell ref="A45:AB45"/>
    <mergeCell ref="A46:A47"/>
    <mergeCell ref="B46:D46"/>
    <mergeCell ref="F46:H46"/>
    <mergeCell ref="J46:L46"/>
    <mergeCell ref="N46:P46"/>
    <mergeCell ref="A42:AB42"/>
    <mergeCell ref="A1:AB1"/>
    <mergeCell ref="A3:AB3"/>
    <mergeCell ref="A4:AB4"/>
    <mergeCell ref="A5:AB5"/>
    <mergeCell ref="A2:AB2"/>
  </mergeCells>
  <hyperlinks>
    <hyperlink ref="AC1" location="'CONTENIDO-INDICE'!D5" display="Indice"/>
    <hyperlink ref="AC42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95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0"/>
  <sheetViews>
    <sheetView showGridLines="0" zoomScaleNormal="100" workbookViewId="0">
      <selection activeCell="AA12" sqref="AA12"/>
    </sheetView>
  </sheetViews>
  <sheetFormatPr baseColWidth="10" defaultColWidth="1.7109375" defaultRowHeight="12.75" x14ac:dyDescent="0.25"/>
  <cols>
    <col min="1" max="1" width="16.5703125" style="1" bestFit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1.7109375" style="1" customWidth="1"/>
    <col min="6" max="6" width="5.5703125" style="1" bestFit="1" customWidth="1"/>
    <col min="7" max="7" width="6.7109375" style="1" bestFit="1" customWidth="1"/>
    <col min="8" max="8" width="5.5703125" style="1" bestFit="1" customWidth="1"/>
    <col min="9" max="9" width="1.7109375" style="1" customWidth="1"/>
    <col min="10" max="10" width="5.5703125" style="1" bestFit="1" customWidth="1"/>
    <col min="11" max="11" width="6.7109375" style="1" bestFit="1" customWidth="1"/>
    <col min="12" max="12" width="5.5703125" style="1" bestFit="1" customWidth="1"/>
    <col min="13" max="13" width="1.7109375" style="1" customWidth="1"/>
    <col min="14" max="14" width="5.5703125" style="1" bestFit="1" customWidth="1"/>
    <col min="15" max="15" width="6.7109375" style="1" bestFit="1" customWidth="1"/>
    <col min="16" max="16" width="5.5703125" style="1" bestFit="1" customWidth="1"/>
    <col min="17" max="17" width="1.7109375" style="1" customWidth="1"/>
    <col min="18" max="18" width="5.5703125" style="1" bestFit="1" customWidth="1"/>
    <col min="19" max="19" width="6.7109375" style="1" bestFit="1" customWidth="1"/>
    <col min="20" max="20" width="5.5703125" style="1" bestFit="1" customWidth="1"/>
    <col min="21" max="21" width="1.7109375" style="1" customWidth="1"/>
    <col min="22" max="22" width="5.140625" style="1" bestFit="1" customWidth="1"/>
    <col min="23" max="23" width="6.7109375" style="1" bestFit="1" customWidth="1"/>
    <col min="24" max="24" width="5.140625" style="1" bestFit="1" customWidth="1"/>
    <col min="25" max="25" width="5.7109375" style="166" customWidth="1"/>
    <col min="26" max="26" width="7.140625" style="166" customWidth="1"/>
    <col min="27" max="27" width="6.85546875" style="166" customWidth="1"/>
    <col min="28" max="28" width="7.85546875" style="166" bestFit="1" customWidth="1"/>
    <col min="29" max="29" width="11.42578125" style="169" hidden="1" customWidth="1"/>
    <col min="30" max="32" width="7.85546875" style="169" hidden="1" customWidth="1"/>
    <col min="33" max="34" width="8.5703125" style="37" hidden="1" customWidth="1"/>
    <col min="35" max="35" width="6.85546875" style="37" hidden="1" customWidth="1"/>
    <col min="36" max="36" width="1.140625" style="37" hidden="1" customWidth="1"/>
    <col min="37" max="39" width="5.28515625" style="37" hidden="1" customWidth="1"/>
    <col min="40" max="40" width="1.140625" style="37" hidden="1" customWidth="1"/>
    <col min="41" max="43" width="5.28515625" style="37" hidden="1" customWidth="1"/>
    <col min="44" max="44" width="1.140625" style="37" hidden="1" customWidth="1"/>
    <col min="45" max="47" width="5.28515625" style="37" hidden="1" customWidth="1"/>
    <col min="48" max="48" width="1.140625" style="37" hidden="1" customWidth="1"/>
    <col min="49" max="51" width="5.28515625" style="37" hidden="1" customWidth="1"/>
    <col min="52" max="52" width="1.140625" style="37" hidden="1" customWidth="1"/>
    <col min="53" max="55" width="5.28515625" style="37" hidden="1" customWidth="1"/>
    <col min="56" max="56" width="1.140625" style="37" hidden="1" customWidth="1"/>
    <col min="57" max="57" width="5.28515625" style="37" customWidth="1"/>
    <col min="58" max="59" width="4.42578125" style="37" customWidth="1"/>
    <col min="60" max="61" width="1.7109375" style="1" customWidth="1"/>
    <col min="62" max="62" width="1.7109375" style="1"/>
    <col min="63" max="201" width="11.42578125" style="1" customWidth="1"/>
    <col min="202" max="202" width="22.7109375" style="1" customWidth="1"/>
    <col min="203" max="203" width="7.28515625" style="1" customWidth="1"/>
    <col min="204" max="204" width="6.85546875" style="1" customWidth="1"/>
    <col min="205" max="205" width="6" style="1" bestFit="1" customWidth="1"/>
    <col min="206" max="206" width="1.7109375" style="1"/>
    <col min="207" max="207" width="6" style="1" bestFit="1" customWidth="1"/>
    <col min="208" max="209" width="5.42578125" style="1" customWidth="1"/>
    <col min="210" max="210" width="1.7109375" style="1"/>
    <col min="211" max="213" width="5.140625" style="1" customWidth="1"/>
    <col min="214" max="214" width="1.7109375" style="1"/>
    <col min="215" max="217" width="4.7109375" style="1" customWidth="1"/>
    <col min="218" max="218" width="1.7109375" style="1"/>
    <col min="219" max="221" width="4.7109375" style="1" customWidth="1"/>
    <col min="222" max="222" width="1.7109375" style="1"/>
    <col min="223" max="225" width="4.7109375" style="1" customWidth="1"/>
    <col min="226" max="226" width="1.7109375" style="1"/>
    <col min="227" max="227" width="4.85546875" style="1" bestFit="1" customWidth="1"/>
    <col min="228" max="228" width="4" style="1" customWidth="1"/>
    <col min="229" max="229" width="5" style="1" customWidth="1"/>
    <col min="230" max="230" width="11.42578125" style="1" customWidth="1"/>
    <col min="231" max="231" width="12.42578125" style="1" customWidth="1"/>
    <col min="232" max="232" width="10.85546875" style="1" customWidth="1"/>
    <col min="233" max="234" width="6.140625" style="1" customWidth="1"/>
    <col min="235" max="235" width="1.7109375" style="1" customWidth="1"/>
    <col min="236" max="236" width="6" style="1" customWidth="1"/>
    <col min="237" max="238" width="5.28515625" style="1" customWidth="1"/>
    <col min="239" max="239" width="1.7109375" style="1" customWidth="1"/>
    <col min="240" max="242" width="5.28515625" style="1" customWidth="1"/>
    <col min="243" max="243" width="1.7109375" style="1" customWidth="1"/>
    <col min="244" max="246" width="5.28515625" style="1" customWidth="1"/>
    <col min="247" max="247" width="1.7109375" style="1" customWidth="1"/>
    <col min="248" max="250" width="5.28515625" style="1" customWidth="1"/>
    <col min="251" max="251" width="1.7109375" style="1"/>
    <col min="252" max="254" width="5.28515625" style="1" customWidth="1"/>
    <col min="255" max="16384" width="1.7109375" style="1"/>
  </cols>
  <sheetData>
    <row r="1" spans="1:59" s="112" customFormat="1" ht="16.5" thickBot="1" x14ac:dyDescent="0.3">
      <c r="A1" s="234" t="s">
        <v>303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74"/>
      <c r="Z1" s="174"/>
      <c r="AA1" s="174"/>
      <c r="AB1" s="110" t="s">
        <v>158</v>
      </c>
      <c r="AC1" s="163"/>
      <c r="AD1" s="164"/>
      <c r="AE1" s="164"/>
      <c r="AF1" s="164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</row>
    <row r="2" spans="1:59" s="112" customFormat="1" ht="15.75" x14ac:dyDescent="0.25">
      <c r="A2" s="234" t="s">
        <v>122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175"/>
      <c r="Z2" s="175"/>
      <c r="AA2" s="175"/>
      <c r="AB2" s="165"/>
      <c r="AC2" s="163"/>
      <c r="AD2" s="163"/>
      <c r="AE2" s="163"/>
      <c r="AF2" s="163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</row>
    <row r="3" spans="1:59" s="112" customFormat="1" ht="15.75" x14ac:dyDescent="0.25">
      <c r="A3" s="234" t="s">
        <v>362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175"/>
      <c r="Z3" s="175"/>
      <c r="AA3" s="175"/>
      <c r="AB3" s="165"/>
      <c r="AC3" s="163"/>
      <c r="AD3" s="163"/>
      <c r="AE3" s="163"/>
      <c r="AF3" s="163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</row>
    <row r="4" spans="1:59" s="112" customFormat="1" ht="16.5" thickBot="1" x14ac:dyDescent="0.3">
      <c r="A4" s="234" t="s">
        <v>205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75"/>
      <c r="Z4" s="175"/>
      <c r="AA4" s="175"/>
      <c r="AB4" s="165"/>
      <c r="AC4" s="163"/>
      <c r="AD4" s="163"/>
      <c r="AE4" s="163"/>
      <c r="AF4" s="163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</row>
    <row r="5" spans="1:59" ht="18" customHeight="1" x14ac:dyDescent="0.2">
      <c r="A5" s="236" t="s">
        <v>332</v>
      </c>
      <c r="B5" s="238" t="s">
        <v>9</v>
      </c>
      <c r="C5" s="238"/>
      <c r="D5" s="238"/>
      <c r="E5" s="180"/>
      <c r="F5" s="238" t="s">
        <v>19</v>
      </c>
      <c r="G5" s="238"/>
      <c r="H5" s="238"/>
      <c r="I5" s="180"/>
      <c r="J5" s="238" t="s">
        <v>20</v>
      </c>
      <c r="K5" s="238"/>
      <c r="L5" s="238"/>
      <c r="M5" s="180"/>
      <c r="N5" s="238" t="s">
        <v>21</v>
      </c>
      <c r="O5" s="238"/>
      <c r="P5" s="238"/>
      <c r="Q5" s="180"/>
      <c r="R5" s="238" t="s">
        <v>22</v>
      </c>
      <c r="S5" s="238"/>
      <c r="T5" s="238"/>
      <c r="U5" s="180"/>
      <c r="V5" s="238" t="s">
        <v>23</v>
      </c>
      <c r="W5" s="238"/>
      <c r="X5" s="238"/>
      <c r="Y5" s="176"/>
      <c r="Z5" s="176"/>
      <c r="AA5" s="176"/>
      <c r="AB5" s="45"/>
      <c r="AC5" s="166"/>
      <c r="AD5" s="166"/>
      <c r="AE5" s="166"/>
      <c r="AF5" s="166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27" customHeight="1" thickBot="1" x14ac:dyDescent="0.25">
      <c r="A6" s="237"/>
      <c r="B6" s="181" t="s">
        <v>9</v>
      </c>
      <c r="C6" s="182" t="s">
        <v>333</v>
      </c>
      <c r="D6" s="182" t="s">
        <v>334</v>
      </c>
      <c r="E6" s="181"/>
      <c r="F6" s="181" t="s">
        <v>9</v>
      </c>
      <c r="G6" s="182" t="s">
        <v>333</v>
      </c>
      <c r="H6" s="182" t="s">
        <v>334</v>
      </c>
      <c r="I6" s="181"/>
      <c r="J6" s="181" t="s">
        <v>9</v>
      </c>
      <c r="K6" s="182" t="s">
        <v>333</v>
      </c>
      <c r="L6" s="182" t="s">
        <v>334</v>
      </c>
      <c r="M6" s="181"/>
      <c r="N6" s="181" t="s">
        <v>9</v>
      </c>
      <c r="O6" s="182" t="s">
        <v>333</v>
      </c>
      <c r="P6" s="182" t="s">
        <v>334</v>
      </c>
      <c r="Q6" s="181"/>
      <c r="R6" s="181" t="s">
        <v>9</v>
      </c>
      <c r="S6" s="182" t="s">
        <v>333</v>
      </c>
      <c r="T6" s="182" t="s">
        <v>334</v>
      </c>
      <c r="U6" s="181"/>
      <c r="V6" s="181" t="s">
        <v>9</v>
      </c>
      <c r="W6" s="182" t="s">
        <v>333</v>
      </c>
      <c r="X6" s="182" t="s">
        <v>334</v>
      </c>
      <c r="Y6" s="167"/>
      <c r="Z6" s="168"/>
      <c r="AA6" s="168"/>
      <c r="AB6" s="45"/>
      <c r="AC6" s="166"/>
      <c r="AD6" s="166"/>
      <c r="AE6" s="166"/>
      <c r="AF6" s="16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x14ac:dyDescent="0.2">
      <c r="A7" s="135"/>
      <c r="B7" s="109"/>
      <c r="C7" s="117"/>
      <c r="D7" s="117"/>
      <c r="E7" s="109"/>
      <c r="F7" s="109"/>
      <c r="G7" s="117"/>
      <c r="H7" s="117"/>
      <c r="I7" s="109"/>
      <c r="J7" s="109"/>
      <c r="K7" s="117"/>
      <c r="L7" s="117"/>
      <c r="M7" s="109"/>
      <c r="N7" s="109"/>
      <c r="O7" s="117"/>
      <c r="P7" s="117"/>
      <c r="Q7" s="109"/>
      <c r="R7" s="109"/>
      <c r="S7" s="117"/>
      <c r="T7" s="117"/>
      <c r="U7" s="109"/>
      <c r="V7" s="109"/>
      <c r="W7" s="117"/>
      <c r="X7" s="117"/>
      <c r="Y7" s="167"/>
      <c r="Z7" s="168"/>
      <c r="AA7" s="168"/>
      <c r="AB7" s="45"/>
      <c r="AC7" s="166"/>
      <c r="AD7" s="166"/>
      <c r="AE7" s="166"/>
      <c r="AF7" s="166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x14ac:dyDescent="0.25">
      <c r="A8" s="235" t="s">
        <v>4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169"/>
      <c r="AC8" s="169" t="s">
        <v>31</v>
      </c>
      <c r="AD8" s="169" t="s">
        <v>120</v>
      </c>
      <c r="AE8" s="169" t="s">
        <v>121</v>
      </c>
      <c r="AG8" s="37" t="s">
        <v>102</v>
      </c>
      <c r="AH8" s="37" t="s">
        <v>103</v>
      </c>
      <c r="AI8" s="37" t="s">
        <v>104</v>
      </c>
      <c r="AK8" s="37" t="s">
        <v>105</v>
      </c>
      <c r="AL8" s="37" t="s">
        <v>106</v>
      </c>
      <c r="AM8" s="37" t="s">
        <v>107</v>
      </c>
      <c r="AO8" s="37" t="s">
        <v>108</v>
      </c>
      <c r="AP8" s="37" t="s">
        <v>109</v>
      </c>
      <c r="AQ8" s="37" t="s">
        <v>110</v>
      </c>
      <c r="AS8" s="37" t="s">
        <v>111</v>
      </c>
      <c r="AT8" s="37" t="s">
        <v>112</v>
      </c>
      <c r="AU8" s="37" t="s">
        <v>113</v>
      </c>
      <c r="AW8" s="37" t="s">
        <v>114</v>
      </c>
      <c r="AX8" s="37" t="s">
        <v>115</v>
      </c>
      <c r="AY8" s="37" t="s">
        <v>116</v>
      </c>
    </row>
    <row r="9" spans="1:59" x14ac:dyDescent="0.25">
      <c r="A9" s="46" t="s">
        <v>9</v>
      </c>
      <c r="B9" s="47">
        <v>3824</v>
      </c>
      <c r="C9" s="47">
        <v>1992</v>
      </c>
      <c r="D9" s="47">
        <v>1832</v>
      </c>
      <c r="E9" s="47"/>
      <c r="F9" s="47">
        <v>690</v>
      </c>
      <c r="G9" s="47">
        <v>371</v>
      </c>
      <c r="H9" s="47">
        <v>319</v>
      </c>
      <c r="I9" s="47"/>
      <c r="J9" s="47">
        <v>917</v>
      </c>
      <c r="K9" s="47">
        <v>460</v>
      </c>
      <c r="L9" s="47">
        <v>457</v>
      </c>
      <c r="M9" s="47"/>
      <c r="N9" s="47">
        <v>800</v>
      </c>
      <c r="O9" s="47">
        <v>425</v>
      </c>
      <c r="P9" s="47">
        <v>375</v>
      </c>
      <c r="Q9" s="47"/>
      <c r="R9" s="47">
        <v>829</v>
      </c>
      <c r="S9" s="47">
        <v>445</v>
      </c>
      <c r="T9" s="47">
        <v>384</v>
      </c>
      <c r="U9" s="47"/>
      <c r="V9" s="47">
        <v>588</v>
      </c>
      <c r="W9" s="47">
        <v>291</v>
      </c>
      <c r="X9" s="47">
        <v>297</v>
      </c>
      <c r="Y9" s="86"/>
      <c r="Z9" s="86"/>
      <c r="AA9" s="86"/>
      <c r="AB9" s="170"/>
      <c r="AC9" s="170">
        <f>+AC14+AC19</f>
        <v>36872</v>
      </c>
      <c r="AD9" s="170">
        <f t="shared" ref="AD9:AE9" si="0">+AD14+AD19</f>
        <v>16704</v>
      </c>
      <c r="AE9" s="170">
        <f t="shared" si="0"/>
        <v>20168</v>
      </c>
      <c r="AF9" s="170"/>
      <c r="AG9" s="87">
        <f>+AG14+AG19</f>
        <v>4700</v>
      </c>
      <c r="AH9" s="87">
        <f t="shared" ref="AH9:AI9" si="1">+AH14+AH19</f>
        <v>2130</v>
      </c>
      <c r="AI9" s="87">
        <f t="shared" si="1"/>
        <v>2570</v>
      </c>
      <c r="AJ9" s="87"/>
      <c r="AK9" s="87">
        <f>+AK14+AK19</f>
        <v>5835</v>
      </c>
      <c r="AL9" s="87">
        <f t="shared" ref="AL9:AM9" si="2">+AL14+AL19</f>
        <v>2701</v>
      </c>
      <c r="AM9" s="87">
        <f t="shared" si="2"/>
        <v>3134</v>
      </c>
      <c r="AN9" s="87"/>
      <c r="AO9" s="87">
        <f>+AO14+AO19</f>
        <v>6698</v>
      </c>
      <c r="AP9" s="87">
        <f t="shared" ref="AP9:AQ9" si="3">+AP14+AP19</f>
        <v>3131</v>
      </c>
      <c r="AQ9" s="87">
        <f t="shared" si="3"/>
        <v>3567</v>
      </c>
      <c r="AR9" s="87"/>
      <c r="AS9" s="87">
        <f>+AS14+AS19</f>
        <v>10070</v>
      </c>
      <c r="AT9" s="87">
        <f t="shared" ref="AT9:AU9" si="4">+AT14+AT19</f>
        <v>4545</v>
      </c>
      <c r="AU9" s="87">
        <f t="shared" si="4"/>
        <v>5525</v>
      </c>
      <c r="AV9" s="87"/>
      <c r="AW9" s="87">
        <f>+AW14+AW19</f>
        <v>9569</v>
      </c>
      <c r="AX9" s="87">
        <f t="shared" ref="AX9:AY9" si="5">+AX14+AX19</f>
        <v>4197</v>
      </c>
      <c r="AY9" s="87">
        <f t="shared" si="5"/>
        <v>5372</v>
      </c>
      <c r="AZ9" s="87"/>
      <c r="BA9" s="87"/>
      <c r="BB9" s="87"/>
      <c r="BC9" s="87"/>
      <c r="BD9" s="87"/>
      <c r="BE9" s="87"/>
      <c r="BF9" s="87"/>
      <c r="BG9" s="87"/>
    </row>
    <row r="10" spans="1:59" x14ac:dyDescent="0.25">
      <c r="A10" s="48" t="s">
        <v>27</v>
      </c>
      <c r="B10" s="41">
        <v>3824</v>
      </c>
      <c r="C10" s="41">
        <v>1992</v>
      </c>
      <c r="D10" s="41">
        <v>1832</v>
      </c>
      <c r="E10" s="41"/>
      <c r="F10" s="41">
        <v>690</v>
      </c>
      <c r="G10" s="41">
        <v>371</v>
      </c>
      <c r="H10" s="41">
        <v>319</v>
      </c>
      <c r="I10" s="41"/>
      <c r="J10" s="41">
        <v>917</v>
      </c>
      <c r="K10" s="41">
        <v>460</v>
      </c>
      <c r="L10" s="41">
        <v>457</v>
      </c>
      <c r="M10" s="41"/>
      <c r="N10" s="41">
        <v>800</v>
      </c>
      <c r="O10" s="41">
        <v>425</v>
      </c>
      <c r="P10" s="41">
        <v>375</v>
      </c>
      <c r="Q10" s="41"/>
      <c r="R10" s="41">
        <v>829</v>
      </c>
      <c r="S10" s="41">
        <v>445</v>
      </c>
      <c r="T10" s="41">
        <v>384</v>
      </c>
      <c r="U10" s="41"/>
      <c r="V10" s="41">
        <v>588</v>
      </c>
      <c r="W10" s="41">
        <v>291</v>
      </c>
      <c r="X10" s="41">
        <v>297</v>
      </c>
      <c r="Y10" s="72"/>
      <c r="Z10" s="72"/>
      <c r="AA10" s="72"/>
      <c r="AB10" s="170"/>
      <c r="AC10" s="170">
        <f>+AC15+AC20</f>
        <v>36804</v>
      </c>
      <c r="AD10" s="170">
        <f t="shared" ref="AD10:AE10" si="6">+AD15+AD20</f>
        <v>16658</v>
      </c>
      <c r="AE10" s="170">
        <f t="shared" si="6"/>
        <v>20146</v>
      </c>
      <c r="AF10" s="170"/>
      <c r="AG10" s="88">
        <f>+AG15+AG20</f>
        <v>4696</v>
      </c>
      <c r="AH10" s="88">
        <f t="shared" ref="AH10:AI10" si="7">+AH15+AH20</f>
        <v>2128</v>
      </c>
      <c r="AI10" s="88">
        <f t="shared" si="7"/>
        <v>2568</v>
      </c>
      <c r="AJ10" s="88"/>
      <c r="AK10" s="88">
        <f>+AK15+AK20</f>
        <v>5820</v>
      </c>
      <c r="AL10" s="88">
        <f t="shared" ref="AL10:AM10" si="8">+AL15+AL20</f>
        <v>2689</v>
      </c>
      <c r="AM10" s="88">
        <f t="shared" si="8"/>
        <v>3131</v>
      </c>
      <c r="AN10" s="88"/>
      <c r="AO10" s="88">
        <f>+AO15+AO20</f>
        <v>6683</v>
      </c>
      <c r="AP10" s="88">
        <f t="shared" ref="AP10:AQ10" si="9">+AP15+AP20</f>
        <v>3120</v>
      </c>
      <c r="AQ10" s="88">
        <f t="shared" si="9"/>
        <v>3563</v>
      </c>
      <c r="AR10" s="88"/>
      <c r="AS10" s="88">
        <f>+AS15+AS20</f>
        <v>10055</v>
      </c>
      <c r="AT10" s="88">
        <f t="shared" ref="AT10:AU10" si="10">+AT15+AT20</f>
        <v>4536</v>
      </c>
      <c r="AU10" s="88">
        <f t="shared" si="10"/>
        <v>5519</v>
      </c>
      <c r="AV10" s="88"/>
      <c r="AW10" s="88">
        <f>+AW15+AW20</f>
        <v>9550</v>
      </c>
      <c r="AX10" s="88">
        <f t="shared" ref="AX10:AY10" si="11">+AX15+AX20</f>
        <v>4185</v>
      </c>
      <c r="AY10" s="88">
        <f t="shared" si="11"/>
        <v>5365</v>
      </c>
      <c r="AZ10" s="88"/>
      <c r="BA10" s="88"/>
      <c r="BB10" s="88"/>
      <c r="BC10" s="88"/>
      <c r="BD10" s="88"/>
      <c r="BE10" s="88"/>
      <c r="BF10" s="88"/>
      <c r="BG10" s="88"/>
    </row>
    <row r="11" spans="1:59" x14ac:dyDescent="0.25">
      <c r="A11" s="48" t="s">
        <v>28</v>
      </c>
      <c r="B11" s="41">
        <f>+B16</f>
        <v>0</v>
      </c>
      <c r="C11" s="41">
        <f t="shared" ref="C11:D11" si="12">+C16</f>
        <v>0</v>
      </c>
      <c r="D11" s="41">
        <f t="shared" si="12"/>
        <v>0</v>
      </c>
      <c r="E11" s="41"/>
      <c r="F11" s="41">
        <f>+F16</f>
        <v>0</v>
      </c>
      <c r="G11" s="41">
        <f t="shared" ref="G11:H11" si="13">+G16</f>
        <v>0</v>
      </c>
      <c r="H11" s="41">
        <f t="shared" si="13"/>
        <v>0</v>
      </c>
      <c r="I11" s="41"/>
      <c r="J11" s="41">
        <f>+J16</f>
        <v>0</v>
      </c>
      <c r="K11" s="41">
        <f t="shared" ref="K11:L11" si="14">+K16</f>
        <v>0</v>
      </c>
      <c r="L11" s="41">
        <f t="shared" si="14"/>
        <v>0</v>
      </c>
      <c r="M11" s="41"/>
      <c r="N11" s="41">
        <f>+N16</f>
        <v>0</v>
      </c>
      <c r="O11" s="41">
        <f t="shared" ref="O11:P11" si="15">+O16</f>
        <v>0</v>
      </c>
      <c r="P11" s="41">
        <f t="shared" si="15"/>
        <v>0</v>
      </c>
      <c r="Q11" s="41"/>
      <c r="R11" s="41">
        <f>+R16</f>
        <v>0</v>
      </c>
      <c r="S11" s="41">
        <f t="shared" ref="S11:T11" si="16">+S16</f>
        <v>0</v>
      </c>
      <c r="T11" s="41">
        <f t="shared" si="16"/>
        <v>0</v>
      </c>
      <c r="U11" s="41"/>
      <c r="V11" s="41">
        <f>+V16</f>
        <v>0</v>
      </c>
      <c r="W11" s="41">
        <f t="shared" ref="W11:X11" si="17">+W16</f>
        <v>0</v>
      </c>
      <c r="X11" s="41">
        <f t="shared" si="17"/>
        <v>0</v>
      </c>
      <c r="Y11" s="72"/>
      <c r="Z11" s="72"/>
      <c r="AA11" s="72"/>
      <c r="AB11" s="170"/>
      <c r="AC11" s="170"/>
      <c r="AD11" s="170"/>
      <c r="AE11" s="170"/>
      <c r="AF11" s="170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</row>
    <row r="12" spans="1:59" x14ac:dyDescent="0.25">
      <c r="A12" s="49" t="s">
        <v>79</v>
      </c>
      <c r="B12" s="41" t="s">
        <v>6</v>
      </c>
      <c r="C12" s="41" t="s">
        <v>6</v>
      </c>
      <c r="D12" s="41" t="s">
        <v>6</v>
      </c>
      <c r="E12" s="41"/>
      <c r="F12" s="41" t="s">
        <v>6</v>
      </c>
      <c r="G12" s="41" t="s">
        <v>6</v>
      </c>
      <c r="H12" s="41" t="s">
        <v>6</v>
      </c>
      <c r="I12" s="41"/>
      <c r="J12" s="41" t="s">
        <v>6</v>
      </c>
      <c r="K12" s="41" t="s">
        <v>6</v>
      </c>
      <c r="L12" s="41" t="s">
        <v>6</v>
      </c>
      <c r="M12" s="41"/>
      <c r="N12" s="41" t="s">
        <v>6</v>
      </c>
      <c r="O12" s="41" t="s">
        <v>6</v>
      </c>
      <c r="P12" s="41" t="s">
        <v>6</v>
      </c>
      <c r="Q12" s="41"/>
      <c r="R12" s="41" t="s">
        <v>6</v>
      </c>
      <c r="S12" s="41" t="s">
        <v>6</v>
      </c>
      <c r="T12" s="41" t="s">
        <v>6</v>
      </c>
      <c r="U12" s="41"/>
      <c r="V12" s="41" t="s">
        <v>6</v>
      </c>
      <c r="W12" s="41" t="s">
        <v>6</v>
      </c>
      <c r="X12" s="41" t="s">
        <v>6</v>
      </c>
      <c r="Y12" s="72"/>
      <c r="Z12" s="72"/>
      <c r="AA12" s="72"/>
      <c r="AB12" s="170"/>
      <c r="AC12" s="170"/>
      <c r="AD12" s="170"/>
      <c r="AE12" s="170"/>
      <c r="AF12" s="170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</row>
    <row r="13" spans="1:59" x14ac:dyDescent="0.25">
      <c r="A13" s="6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72"/>
      <c r="Z13" s="72"/>
      <c r="AA13" s="72"/>
      <c r="AB13" s="171"/>
      <c r="AC13" s="171"/>
      <c r="AD13" s="171"/>
      <c r="AE13" s="171"/>
      <c r="AF13" s="171"/>
      <c r="AG13" s="79"/>
      <c r="AH13" s="79"/>
    </row>
    <row r="14" spans="1:59" x14ac:dyDescent="0.25">
      <c r="A14" s="6" t="s">
        <v>29</v>
      </c>
      <c r="B14" s="47">
        <v>3241</v>
      </c>
      <c r="C14" s="47">
        <v>1664</v>
      </c>
      <c r="D14" s="47">
        <v>1577</v>
      </c>
      <c r="E14" s="47"/>
      <c r="F14" s="47">
        <v>591</v>
      </c>
      <c r="G14" s="47">
        <v>306</v>
      </c>
      <c r="H14" s="47">
        <v>285</v>
      </c>
      <c r="I14" s="47"/>
      <c r="J14" s="47">
        <v>794</v>
      </c>
      <c r="K14" s="47">
        <v>400</v>
      </c>
      <c r="L14" s="47">
        <v>394</v>
      </c>
      <c r="M14" s="47"/>
      <c r="N14" s="47">
        <v>688</v>
      </c>
      <c r="O14" s="47">
        <v>348</v>
      </c>
      <c r="P14" s="47">
        <v>340</v>
      </c>
      <c r="Q14" s="47"/>
      <c r="R14" s="47">
        <v>651</v>
      </c>
      <c r="S14" s="47">
        <v>355</v>
      </c>
      <c r="T14" s="47">
        <v>296</v>
      </c>
      <c r="U14" s="47"/>
      <c r="V14" s="47">
        <v>517</v>
      </c>
      <c r="W14" s="47">
        <v>255</v>
      </c>
      <c r="X14" s="47">
        <v>262</v>
      </c>
      <c r="Y14" s="86"/>
      <c r="Z14" s="86"/>
      <c r="AA14" s="86"/>
      <c r="AB14" s="172"/>
      <c r="AC14" s="172">
        <v>31572</v>
      </c>
      <c r="AD14" s="172">
        <v>14145</v>
      </c>
      <c r="AE14" s="172">
        <v>17427</v>
      </c>
      <c r="AF14" s="172"/>
      <c r="AG14" s="39">
        <v>4106</v>
      </c>
      <c r="AH14" s="79">
        <v>1845</v>
      </c>
      <c r="AI14" s="37">
        <v>2261</v>
      </c>
      <c r="AK14" s="37">
        <v>5052</v>
      </c>
      <c r="AL14" s="37">
        <v>2338</v>
      </c>
      <c r="AM14" s="37">
        <v>2714</v>
      </c>
      <c r="AO14" s="37">
        <v>5729</v>
      </c>
      <c r="AP14" s="37">
        <v>2657</v>
      </c>
      <c r="AQ14" s="37">
        <v>3072</v>
      </c>
      <c r="AS14" s="37">
        <v>8603</v>
      </c>
      <c r="AT14" s="37">
        <v>3851</v>
      </c>
      <c r="AU14" s="37">
        <v>4752</v>
      </c>
      <c r="AW14" s="37">
        <v>8082</v>
      </c>
      <c r="AX14" s="37">
        <v>3454</v>
      </c>
      <c r="AY14" s="37">
        <v>4628</v>
      </c>
      <c r="BA14" s="37">
        <v>0</v>
      </c>
      <c r="BB14" s="37">
        <v>0</v>
      </c>
      <c r="BC14" s="37">
        <v>0</v>
      </c>
    </row>
    <row r="15" spans="1:59" x14ac:dyDescent="0.2">
      <c r="A15" s="48" t="s">
        <v>27</v>
      </c>
      <c r="B15" s="90">
        <v>3241</v>
      </c>
      <c r="C15" s="90">
        <v>1664</v>
      </c>
      <c r="D15" s="90">
        <v>1577</v>
      </c>
      <c r="E15" s="90"/>
      <c r="F15" s="90">
        <v>591</v>
      </c>
      <c r="G15" s="90">
        <v>306</v>
      </c>
      <c r="H15" s="90">
        <v>285</v>
      </c>
      <c r="I15" s="90"/>
      <c r="J15" s="90">
        <v>794</v>
      </c>
      <c r="K15" s="90">
        <v>400</v>
      </c>
      <c r="L15" s="90">
        <v>394</v>
      </c>
      <c r="M15" s="90"/>
      <c r="N15" s="90">
        <v>688</v>
      </c>
      <c r="O15" s="90">
        <v>348</v>
      </c>
      <c r="P15" s="90">
        <v>340</v>
      </c>
      <c r="Q15" s="90"/>
      <c r="R15" s="90">
        <v>651</v>
      </c>
      <c r="S15" s="90">
        <v>355</v>
      </c>
      <c r="T15" s="90">
        <v>296</v>
      </c>
      <c r="U15" s="90"/>
      <c r="V15" s="90">
        <v>517</v>
      </c>
      <c r="W15" s="90">
        <v>255</v>
      </c>
      <c r="X15" s="90">
        <v>262</v>
      </c>
      <c r="Y15" s="90"/>
      <c r="Z15" s="90"/>
      <c r="AA15" s="90"/>
      <c r="AB15" s="173"/>
      <c r="AC15" s="172">
        <v>31504</v>
      </c>
      <c r="AD15" s="172">
        <v>14099</v>
      </c>
      <c r="AE15" s="172">
        <v>17405</v>
      </c>
      <c r="AF15" s="172"/>
      <c r="AG15" s="39">
        <v>4102</v>
      </c>
      <c r="AH15" s="79">
        <v>1843</v>
      </c>
      <c r="AI15" s="37">
        <v>2259</v>
      </c>
      <c r="AK15" s="37">
        <v>5037</v>
      </c>
      <c r="AL15" s="37">
        <v>2326</v>
      </c>
      <c r="AM15" s="37">
        <v>2711</v>
      </c>
      <c r="AO15" s="37">
        <v>5714</v>
      </c>
      <c r="AP15" s="37">
        <v>2646</v>
      </c>
      <c r="AQ15" s="37">
        <v>3068</v>
      </c>
      <c r="AS15" s="37">
        <v>8588</v>
      </c>
      <c r="AT15" s="37">
        <v>3842</v>
      </c>
      <c r="AU15" s="37">
        <v>4746</v>
      </c>
      <c r="AW15" s="37">
        <v>8063</v>
      </c>
      <c r="AX15" s="37">
        <v>3442</v>
      </c>
      <c r="AY15" s="37">
        <v>4621</v>
      </c>
      <c r="BA15" s="37">
        <v>0</v>
      </c>
      <c r="BB15" s="37">
        <v>0</v>
      </c>
      <c r="BC15" s="37">
        <v>0</v>
      </c>
    </row>
    <row r="16" spans="1:59" x14ac:dyDescent="0.2">
      <c r="A16" s="48" t="s">
        <v>28</v>
      </c>
      <c r="B16" s="90">
        <v>0</v>
      </c>
      <c r="C16" s="90">
        <v>0</v>
      </c>
      <c r="D16" s="90">
        <v>0</v>
      </c>
      <c r="E16" s="90"/>
      <c r="F16" s="90">
        <v>0</v>
      </c>
      <c r="G16" s="90">
        <v>0</v>
      </c>
      <c r="H16" s="90">
        <v>0</v>
      </c>
      <c r="I16" s="90"/>
      <c r="J16" s="90">
        <v>0</v>
      </c>
      <c r="K16" s="90">
        <v>0</v>
      </c>
      <c r="L16" s="90">
        <v>0</v>
      </c>
      <c r="M16" s="90"/>
      <c r="N16" s="90">
        <v>0</v>
      </c>
      <c r="O16" s="90">
        <v>0</v>
      </c>
      <c r="P16" s="90">
        <v>0</v>
      </c>
      <c r="Q16" s="90"/>
      <c r="R16" s="90">
        <v>0</v>
      </c>
      <c r="S16" s="90">
        <v>0</v>
      </c>
      <c r="T16" s="90">
        <v>0</v>
      </c>
      <c r="U16" s="90"/>
      <c r="V16" s="90">
        <v>0</v>
      </c>
      <c r="W16" s="90">
        <v>0</v>
      </c>
      <c r="X16" s="90">
        <v>0</v>
      </c>
      <c r="Y16" s="90"/>
      <c r="Z16" s="90"/>
      <c r="AA16" s="90"/>
      <c r="AB16" s="173"/>
      <c r="AC16" s="172">
        <v>68</v>
      </c>
      <c r="AD16" s="172">
        <v>46</v>
      </c>
      <c r="AE16" s="172">
        <v>22</v>
      </c>
      <c r="AF16" s="172"/>
      <c r="AG16" s="39">
        <v>4</v>
      </c>
      <c r="AH16" s="79">
        <v>2</v>
      </c>
      <c r="AI16" s="37">
        <v>2</v>
      </c>
      <c r="AK16" s="37">
        <v>15</v>
      </c>
      <c r="AL16" s="37">
        <v>12</v>
      </c>
      <c r="AM16" s="37">
        <v>3</v>
      </c>
      <c r="AO16" s="37">
        <v>15</v>
      </c>
      <c r="AP16" s="37">
        <v>11</v>
      </c>
      <c r="AQ16" s="37">
        <v>4</v>
      </c>
      <c r="AS16" s="37">
        <v>15</v>
      </c>
      <c r="AT16" s="37">
        <v>9</v>
      </c>
      <c r="AU16" s="37">
        <v>6</v>
      </c>
      <c r="AW16" s="37">
        <v>19</v>
      </c>
      <c r="AX16" s="37">
        <v>12</v>
      </c>
      <c r="AY16" s="37">
        <v>7</v>
      </c>
      <c r="BA16" s="37">
        <v>0</v>
      </c>
      <c r="BB16" s="37">
        <v>0</v>
      </c>
      <c r="BC16" s="37">
        <v>0</v>
      </c>
    </row>
    <row r="17" spans="1:55" x14ac:dyDescent="0.2">
      <c r="A17" s="49" t="s">
        <v>79</v>
      </c>
      <c r="B17" s="90" t="s">
        <v>6</v>
      </c>
      <c r="C17" s="90" t="s">
        <v>6</v>
      </c>
      <c r="D17" s="90" t="s">
        <v>6</v>
      </c>
      <c r="E17" s="90"/>
      <c r="F17" s="90" t="s">
        <v>6</v>
      </c>
      <c r="G17" s="90" t="s">
        <v>6</v>
      </c>
      <c r="H17" s="90" t="s">
        <v>6</v>
      </c>
      <c r="I17" s="90"/>
      <c r="J17" s="90" t="s">
        <v>6</v>
      </c>
      <c r="K17" s="90" t="s">
        <v>6</v>
      </c>
      <c r="L17" s="90" t="s">
        <v>6</v>
      </c>
      <c r="M17" s="90"/>
      <c r="N17" s="90" t="s">
        <v>6</v>
      </c>
      <c r="O17" s="90" t="s">
        <v>6</v>
      </c>
      <c r="P17" s="90" t="s">
        <v>6</v>
      </c>
      <c r="Q17" s="90"/>
      <c r="R17" s="90" t="s">
        <v>6</v>
      </c>
      <c r="S17" s="90" t="s">
        <v>6</v>
      </c>
      <c r="T17" s="90" t="s">
        <v>6</v>
      </c>
      <c r="U17" s="90"/>
      <c r="V17" s="90" t="s">
        <v>6</v>
      </c>
      <c r="W17" s="90" t="s">
        <v>6</v>
      </c>
      <c r="X17" s="90" t="s">
        <v>6</v>
      </c>
      <c r="Y17" s="90"/>
      <c r="Z17" s="90"/>
      <c r="AA17" s="90"/>
      <c r="AB17" s="173"/>
      <c r="AC17" s="172"/>
      <c r="AD17" s="172"/>
      <c r="AE17" s="172"/>
      <c r="AF17" s="172"/>
      <c r="AG17" s="39"/>
      <c r="AH17" s="79"/>
    </row>
    <row r="18" spans="1:55" x14ac:dyDescent="0.25">
      <c r="A18" s="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173"/>
      <c r="AC18" s="172"/>
      <c r="AD18" s="172"/>
      <c r="AE18" s="172"/>
      <c r="AF18" s="172"/>
      <c r="AG18" s="39"/>
      <c r="AH18" s="79"/>
    </row>
    <row r="19" spans="1:55" x14ac:dyDescent="0.25">
      <c r="A19" s="6" t="s">
        <v>30</v>
      </c>
      <c r="B19" s="47">
        <v>583</v>
      </c>
      <c r="C19" s="47">
        <v>328</v>
      </c>
      <c r="D19" s="47">
        <v>255</v>
      </c>
      <c r="E19" s="47"/>
      <c r="F19" s="47">
        <v>99</v>
      </c>
      <c r="G19" s="47">
        <v>65</v>
      </c>
      <c r="H19" s="47">
        <v>34</v>
      </c>
      <c r="I19" s="47"/>
      <c r="J19" s="47">
        <v>123</v>
      </c>
      <c r="K19" s="47">
        <v>60</v>
      </c>
      <c r="L19" s="47">
        <v>63</v>
      </c>
      <c r="M19" s="47"/>
      <c r="N19" s="47">
        <v>112</v>
      </c>
      <c r="O19" s="47">
        <v>77</v>
      </c>
      <c r="P19" s="47">
        <v>35</v>
      </c>
      <c r="Q19" s="47"/>
      <c r="R19" s="47">
        <v>178</v>
      </c>
      <c r="S19" s="47">
        <v>90</v>
      </c>
      <c r="T19" s="47">
        <v>88</v>
      </c>
      <c r="U19" s="47"/>
      <c r="V19" s="47">
        <v>71</v>
      </c>
      <c r="W19" s="47">
        <v>36</v>
      </c>
      <c r="X19" s="47">
        <v>35</v>
      </c>
      <c r="Y19" s="86"/>
      <c r="Z19" s="86"/>
      <c r="AA19" s="86"/>
      <c r="AB19" s="173"/>
      <c r="AC19" s="172">
        <v>5300</v>
      </c>
      <c r="AD19" s="172">
        <v>2559</v>
      </c>
      <c r="AE19" s="172">
        <v>2741</v>
      </c>
      <c r="AF19" s="172"/>
      <c r="AG19" s="39">
        <v>594</v>
      </c>
      <c r="AH19" s="79">
        <v>285</v>
      </c>
      <c r="AI19" s="37">
        <v>309</v>
      </c>
      <c r="AK19" s="37">
        <v>783</v>
      </c>
      <c r="AL19" s="37">
        <v>363</v>
      </c>
      <c r="AM19" s="37">
        <v>420</v>
      </c>
      <c r="AO19" s="37">
        <v>969</v>
      </c>
      <c r="AP19" s="37">
        <v>474</v>
      </c>
      <c r="AQ19" s="37">
        <v>495</v>
      </c>
      <c r="AS19" s="37">
        <v>1467</v>
      </c>
      <c r="AT19" s="37">
        <v>694</v>
      </c>
      <c r="AU19" s="37">
        <v>773</v>
      </c>
      <c r="AW19" s="37">
        <v>1487</v>
      </c>
      <c r="AX19" s="37">
        <v>743</v>
      </c>
      <c r="AY19" s="37">
        <v>744</v>
      </c>
      <c r="BA19" s="37">
        <v>0</v>
      </c>
      <c r="BB19" s="37">
        <v>0</v>
      </c>
      <c r="BC19" s="37">
        <v>0</v>
      </c>
    </row>
    <row r="20" spans="1:55" x14ac:dyDescent="0.25">
      <c r="A20" s="48" t="s">
        <v>27</v>
      </c>
      <c r="B20" s="72">
        <v>583</v>
      </c>
      <c r="C20" s="72">
        <v>328</v>
      </c>
      <c r="D20" s="72">
        <v>255</v>
      </c>
      <c r="E20" s="72"/>
      <c r="F20" s="72">
        <v>99</v>
      </c>
      <c r="G20" s="72">
        <v>65</v>
      </c>
      <c r="H20" s="72">
        <v>34</v>
      </c>
      <c r="I20" s="72"/>
      <c r="J20" s="72">
        <v>123</v>
      </c>
      <c r="K20" s="72">
        <v>60</v>
      </c>
      <c r="L20" s="72">
        <v>63</v>
      </c>
      <c r="M20" s="72"/>
      <c r="N20" s="72">
        <v>112</v>
      </c>
      <c r="O20" s="72">
        <v>77</v>
      </c>
      <c r="P20" s="72">
        <v>35</v>
      </c>
      <c r="Q20" s="72"/>
      <c r="R20" s="72">
        <v>178</v>
      </c>
      <c r="S20" s="72">
        <v>90</v>
      </c>
      <c r="T20" s="72">
        <v>88</v>
      </c>
      <c r="U20" s="72"/>
      <c r="V20" s="72">
        <v>71</v>
      </c>
      <c r="W20" s="72">
        <v>36</v>
      </c>
      <c r="X20" s="72">
        <v>35</v>
      </c>
      <c r="Y20" s="72"/>
      <c r="Z20" s="72"/>
      <c r="AA20" s="72"/>
      <c r="AB20" s="173"/>
      <c r="AC20" s="172">
        <v>5300</v>
      </c>
      <c r="AD20" s="172">
        <v>2559</v>
      </c>
      <c r="AE20" s="172">
        <v>2741</v>
      </c>
      <c r="AF20" s="172"/>
      <c r="AG20" s="39">
        <v>594</v>
      </c>
      <c r="AH20" s="79">
        <v>285</v>
      </c>
      <c r="AI20" s="37">
        <v>309</v>
      </c>
      <c r="AK20" s="37">
        <v>783</v>
      </c>
      <c r="AL20" s="37">
        <v>363</v>
      </c>
      <c r="AM20" s="37">
        <v>420</v>
      </c>
      <c r="AO20" s="37">
        <v>969</v>
      </c>
      <c r="AP20" s="37">
        <v>474</v>
      </c>
      <c r="AQ20" s="37">
        <v>495</v>
      </c>
      <c r="AS20" s="37">
        <v>1467</v>
      </c>
      <c r="AT20" s="37">
        <v>694</v>
      </c>
      <c r="AU20" s="37">
        <v>773</v>
      </c>
      <c r="AW20" s="37">
        <v>1487</v>
      </c>
      <c r="AX20" s="37">
        <v>743</v>
      </c>
      <c r="AY20" s="37">
        <v>744</v>
      </c>
      <c r="BA20" s="37">
        <v>0</v>
      </c>
      <c r="BB20" s="37">
        <v>0</v>
      </c>
      <c r="BC20" s="37">
        <v>0</v>
      </c>
    </row>
    <row r="21" spans="1:55" x14ac:dyDescent="0.25">
      <c r="A21" s="48" t="s">
        <v>28</v>
      </c>
      <c r="B21" s="72" t="s">
        <v>6</v>
      </c>
      <c r="C21" s="72" t="s">
        <v>6</v>
      </c>
      <c r="D21" s="72" t="s">
        <v>6</v>
      </c>
      <c r="E21" s="72"/>
      <c r="F21" s="72" t="s">
        <v>6</v>
      </c>
      <c r="G21" s="72" t="s">
        <v>6</v>
      </c>
      <c r="H21" s="72" t="s">
        <v>6</v>
      </c>
      <c r="I21" s="72"/>
      <c r="J21" s="72" t="s">
        <v>6</v>
      </c>
      <c r="K21" s="72" t="s">
        <v>6</v>
      </c>
      <c r="L21" s="72" t="s">
        <v>6</v>
      </c>
      <c r="M21" s="72"/>
      <c r="N21" s="72" t="s">
        <v>6</v>
      </c>
      <c r="O21" s="72" t="s">
        <v>6</v>
      </c>
      <c r="P21" s="72" t="s">
        <v>6</v>
      </c>
      <c r="Q21" s="72"/>
      <c r="R21" s="72" t="s">
        <v>6</v>
      </c>
      <c r="S21" s="72" t="s">
        <v>6</v>
      </c>
      <c r="T21" s="72" t="s">
        <v>6</v>
      </c>
      <c r="U21" s="72"/>
      <c r="V21" s="72" t="s">
        <v>6</v>
      </c>
      <c r="W21" s="72" t="s">
        <v>6</v>
      </c>
      <c r="X21" s="72" t="s">
        <v>6</v>
      </c>
      <c r="Y21" s="72"/>
      <c r="Z21" s="72"/>
      <c r="AA21" s="72"/>
      <c r="AB21" s="173"/>
      <c r="AC21" s="172"/>
      <c r="AD21" s="172"/>
      <c r="AE21" s="172"/>
      <c r="AF21" s="172"/>
      <c r="AG21" s="39"/>
      <c r="AH21" s="79"/>
    </row>
    <row r="22" spans="1:55" x14ac:dyDescent="0.25">
      <c r="A22" s="51" t="s">
        <v>79</v>
      </c>
      <c r="B22" s="72" t="s">
        <v>6</v>
      </c>
      <c r="C22" s="72" t="s">
        <v>6</v>
      </c>
      <c r="D22" s="72" t="s">
        <v>6</v>
      </c>
      <c r="E22" s="72"/>
      <c r="F22" s="72" t="s">
        <v>6</v>
      </c>
      <c r="G22" s="72" t="s">
        <v>6</v>
      </c>
      <c r="H22" s="72" t="s">
        <v>6</v>
      </c>
      <c r="I22" s="72"/>
      <c r="J22" s="72" t="s">
        <v>6</v>
      </c>
      <c r="K22" s="72" t="s">
        <v>6</v>
      </c>
      <c r="L22" s="72" t="s">
        <v>6</v>
      </c>
      <c r="M22" s="72"/>
      <c r="N22" s="72" t="s">
        <v>6</v>
      </c>
      <c r="O22" s="72" t="s">
        <v>6</v>
      </c>
      <c r="P22" s="72" t="s">
        <v>6</v>
      </c>
      <c r="Q22" s="72"/>
      <c r="R22" s="72" t="s">
        <v>6</v>
      </c>
      <c r="S22" s="72" t="s">
        <v>6</v>
      </c>
      <c r="T22" s="72" t="s">
        <v>6</v>
      </c>
      <c r="U22" s="72"/>
      <c r="V22" s="72" t="s">
        <v>6</v>
      </c>
      <c r="W22" s="72" t="s">
        <v>6</v>
      </c>
      <c r="X22" s="72" t="s">
        <v>6</v>
      </c>
      <c r="Y22" s="72"/>
      <c r="Z22" s="72"/>
      <c r="AA22" s="72"/>
      <c r="AB22" s="173"/>
      <c r="AC22" s="172"/>
      <c r="AD22" s="172"/>
      <c r="AE22" s="172"/>
      <c r="AF22" s="172"/>
      <c r="AG22" s="39"/>
      <c r="AH22" s="79"/>
    </row>
    <row r="23" spans="1:55" x14ac:dyDescent="0.25">
      <c r="A23" s="53"/>
      <c r="B23" s="54"/>
      <c r="C23" s="54"/>
      <c r="D23" s="54"/>
      <c r="E23" s="54"/>
      <c r="AB23" s="173"/>
      <c r="AC23" s="172"/>
      <c r="AD23" s="172"/>
      <c r="AE23" s="172"/>
      <c r="AF23" s="172"/>
      <c r="AG23" s="39"/>
      <c r="AH23" s="79"/>
    </row>
    <row r="24" spans="1:55" x14ac:dyDescent="0.25">
      <c r="A24" s="235" t="s">
        <v>77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173"/>
      <c r="AC24" s="172"/>
      <c r="AD24" s="172"/>
      <c r="AE24" s="172"/>
      <c r="AF24" s="172"/>
      <c r="AG24" s="39"/>
      <c r="AH24" s="79"/>
    </row>
    <row r="25" spans="1:55" x14ac:dyDescent="0.25">
      <c r="A25" s="46" t="s">
        <v>9</v>
      </c>
      <c r="B25" s="55">
        <f t="shared" ref="B25:K26" si="18">IFERROR(B9/AC9*100,"")</f>
        <v>10.371013234975049</v>
      </c>
      <c r="C25" s="55">
        <f t="shared" si="18"/>
        <v>11.925287356321839</v>
      </c>
      <c r="D25" s="55">
        <f t="shared" si="18"/>
        <v>9.0836969456564862</v>
      </c>
      <c r="E25" s="55" t="str">
        <f t="shared" si="18"/>
        <v/>
      </c>
      <c r="F25" s="55">
        <f t="shared" si="18"/>
        <v>14.680851063829786</v>
      </c>
      <c r="G25" s="55">
        <f t="shared" si="18"/>
        <v>17.417840375586856</v>
      </c>
      <c r="H25" s="55">
        <f t="shared" si="18"/>
        <v>12.412451361867705</v>
      </c>
      <c r="I25" s="55" t="str">
        <f t="shared" si="18"/>
        <v/>
      </c>
      <c r="J25" s="55">
        <f t="shared" si="18"/>
        <v>15.715509854327337</v>
      </c>
      <c r="K25" s="55">
        <f t="shared" si="18"/>
        <v>17.030729359496483</v>
      </c>
      <c r="L25" s="55">
        <f t="shared" ref="L25:U26" si="19">IFERROR(L9/AM9*100,"")</f>
        <v>14.582003828972558</v>
      </c>
      <c r="M25" s="55" t="str">
        <f t="shared" si="19"/>
        <v/>
      </c>
      <c r="N25" s="55">
        <f t="shared" si="19"/>
        <v>11.943863839952225</v>
      </c>
      <c r="O25" s="55">
        <f t="shared" si="19"/>
        <v>13.573938038965187</v>
      </c>
      <c r="P25" s="55">
        <f t="shared" si="19"/>
        <v>10.513036164844406</v>
      </c>
      <c r="Q25" s="55" t="str">
        <f t="shared" si="19"/>
        <v/>
      </c>
      <c r="R25" s="55">
        <f t="shared" si="19"/>
        <v>8.2323733862959276</v>
      </c>
      <c r="S25" s="55">
        <f t="shared" si="19"/>
        <v>9.7909790979097906</v>
      </c>
      <c r="T25" s="55">
        <f t="shared" si="19"/>
        <v>6.9502262443438916</v>
      </c>
      <c r="U25" s="55" t="str">
        <f t="shared" si="19"/>
        <v/>
      </c>
      <c r="V25" s="55">
        <f t="shared" ref="V25:X26" si="20">IFERROR(V9/AW9*100,"")</f>
        <v>6.1448427212874908</v>
      </c>
      <c r="W25" s="55">
        <f t="shared" si="20"/>
        <v>6.933523945675482</v>
      </c>
      <c r="X25" s="55">
        <f t="shared" si="20"/>
        <v>5.5286671630677588</v>
      </c>
      <c r="Y25" s="92"/>
      <c r="Z25" s="92"/>
      <c r="AA25" s="92"/>
      <c r="AB25" s="173"/>
      <c r="AC25" s="172"/>
      <c r="AD25" s="172"/>
      <c r="AE25" s="172"/>
      <c r="AF25" s="172"/>
      <c r="AG25" s="39"/>
    </row>
    <row r="26" spans="1:55" x14ac:dyDescent="0.25">
      <c r="A26" s="48" t="s">
        <v>27</v>
      </c>
      <c r="B26" s="42">
        <f t="shared" si="18"/>
        <v>10.390174980980328</v>
      </c>
      <c r="C26" s="42">
        <f t="shared" si="18"/>
        <v>11.95821827350222</v>
      </c>
      <c r="D26" s="42">
        <f t="shared" si="18"/>
        <v>9.093616598828552</v>
      </c>
      <c r="E26" s="42" t="str">
        <f t="shared" si="18"/>
        <v/>
      </c>
      <c r="F26" s="42">
        <f t="shared" si="18"/>
        <v>14.693356047700171</v>
      </c>
      <c r="G26" s="42">
        <f t="shared" si="18"/>
        <v>17.434210526315788</v>
      </c>
      <c r="H26" s="42">
        <f t="shared" si="18"/>
        <v>12.422118380062305</v>
      </c>
      <c r="I26" s="42" t="str">
        <f t="shared" si="18"/>
        <v/>
      </c>
      <c r="J26" s="42">
        <f t="shared" si="18"/>
        <v>15.756013745704466</v>
      </c>
      <c r="K26" s="42">
        <f t="shared" si="18"/>
        <v>17.106731126812942</v>
      </c>
      <c r="L26" s="42">
        <f t="shared" si="19"/>
        <v>14.595975726604918</v>
      </c>
      <c r="M26" s="42" t="str">
        <f t="shared" si="19"/>
        <v/>
      </c>
      <c r="N26" s="42">
        <f t="shared" si="19"/>
        <v>11.970671853957803</v>
      </c>
      <c r="O26" s="42">
        <f t="shared" si="19"/>
        <v>13.62179487179487</v>
      </c>
      <c r="P26" s="42">
        <f t="shared" si="19"/>
        <v>10.524838619141173</v>
      </c>
      <c r="Q26" s="42" t="str">
        <f t="shared" si="19"/>
        <v/>
      </c>
      <c r="R26" s="42">
        <f t="shared" si="19"/>
        <v>8.2446544007956248</v>
      </c>
      <c r="S26" s="42">
        <f t="shared" si="19"/>
        <v>9.8104056437389779</v>
      </c>
      <c r="T26" s="42">
        <f t="shared" si="19"/>
        <v>6.9577822069215438</v>
      </c>
      <c r="U26" s="42" t="str">
        <f t="shared" si="19"/>
        <v/>
      </c>
      <c r="V26" s="42">
        <f t="shared" si="20"/>
        <v>6.157068062827225</v>
      </c>
      <c r="W26" s="42">
        <f t="shared" si="20"/>
        <v>6.9534050179211464</v>
      </c>
      <c r="X26" s="42">
        <f t="shared" si="20"/>
        <v>5.5358807082945019</v>
      </c>
      <c r="Y26" s="98"/>
      <c r="Z26" s="98"/>
      <c r="AA26" s="98"/>
      <c r="AB26" s="173"/>
      <c r="AC26" s="172"/>
      <c r="AD26" s="172"/>
      <c r="AE26" s="172"/>
      <c r="AF26" s="172"/>
      <c r="AG26" s="39"/>
    </row>
    <row r="27" spans="1:55" x14ac:dyDescent="0.25">
      <c r="A27" s="48" t="s">
        <v>28</v>
      </c>
      <c r="B27" s="42">
        <v>0</v>
      </c>
      <c r="C27" s="42">
        <v>0</v>
      </c>
      <c r="D27" s="42">
        <v>0</v>
      </c>
      <c r="E27" s="42" t="str">
        <f>IFERROR(E11/AF11*100,"")</f>
        <v/>
      </c>
      <c r="F27" s="42">
        <v>0</v>
      </c>
      <c r="G27" s="42">
        <v>0</v>
      </c>
      <c r="H27" s="42">
        <v>0</v>
      </c>
      <c r="I27" s="42" t="str">
        <f>IFERROR(I11/AJ11*100,"")</f>
        <v/>
      </c>
      <c r="J27" s="42">
        <v>0</v>
      </c>
      <c r="K27" s="42">
        <v>0</v>
      </c>
      <c r="L27" s="42">
        <v>0</v>
      </c>
      <c r="M27" s="42" t="str">
        <f>IFERROR(M11/AN11*100,"")</f>
        <v/>
      </c>
      <c r="N27" s="42">
        <v>0</v>
      </c>
      <c r="O27" s="42">
        <v>0</v>
      </c>
      <c r="P27" s="42">
        <v>0</v>
      </c>
      <c r="Q27" s="42" t="str">
        <f>IFERROR(Q11/AR11*100,"")</f>
        <v/>
      </c>
      <c r="R27" s="42">
        <v>0</v>
      </c>
      <c r="S27" s="42">
        <v>0</v>
      </c>
      <c r="T27" s="42">
        <v>0</v>
      </c>
      <c r="U27" s="42" t="str">
        <f>IFERROR(U11/AV11*100,"")</f>
        <v/>
      </c>
      <c r="V27" s="42">
        <v>0</v>
      </c>
      <c r="W27" s="42">
        <v>0</v>
      </c>
      <c r="X27" s="42">
        <v>0</v>
      </c>
      <c r="Y27" s="98"/>
      <c r="Z27" s="98"/>
      <c r="AA27" s="98"/>
    </row>
    <row r="28" spans="1:55" x14ac:dyDescent="0.25">
      <c r="A28" s="49" t="s">
        <v>79</v>
      </c>
      <c r="B28" s="42" t="s">
        <v>6</v>
      </c>
      <c r="C28" s="42" t="s">
        <v>6</v>
      </c>
      <c r="D28" s="42" t="s">
        <v>6</v>
      </c>
      <c r="E28" s="42"/>
      <c r="F28" s="42" t="s">
        <v>6</v>
      </c>
      <c r="G28" s="42" t="s">
        <v>6</v>
      </c>
      <c r="H28" s="42" t="s">
        <v>6</v>
      </c>
      <c r="I28" s="42"/>
      <c r="J28" s="42" t="s">
        <v>6</v>
      </c>
      <c r="K28" s="42" t="s">
        <v>6</v>
      </c>
      <c r="L28" s="42" t="s">
        <v>6</v>
      </c>
      <c r="M28" s="42"/>
      <c r="N28" s="42" t="s">
        <v>6</v>
      </c>
      <c r="O28" s="42" t="s">
        <v>6</v>
      </c>
      <c r="P28" s="42" t="s">
        <v>6</v>
      </c>
      <c r="Q28" s="42"/>
      <c r="R28" s="42" t="s">
        <v>6</v>
      </c>
      <c r="S28" s="42" t="s">
        <v>6</v>
      </c>
      <c r="T28" s="42" t="s">
        <v>6</v>
      </c>
      <c r="U28" s="42"/>
      <c r="V28" s="42" t="s">
        <v>6</v>
      </c>
      <c r="W28" s="42" t="s">
        <v>6</v>
      </c>
      <c r="X28" s="42" t="s">
        <v>6</v>
      </c>
      <c r="Y28" s="98"/>
      <c r="Z28" s="98"/>
      <c r="AA28" s="98"/>
    </row>
    <row r="29" spans="1:55" x14ac:dyDescent="0.25">
      <c r="A29" s="6"/>
      <c r="B29" s="42" t="str">
        <f t="shared" ref="B29:K32" si="21">IFERROR(B13/AC13*100,"")</f>
        <v/>
      </c>
      <c r="C29" s="42" t="str">
        <f t="shared" si="21"/>
        <v/>
      </c>
      <c r="D29" s="42" t="str">
        <f t="shared" si="21"/>
        <v/>
      </c>
      <c r="E29" s="42" t="str">
        <f t="shared" si="21"/>
        <v/>
      </c>
      <c r="F29" s="42" t="str">
        <f t="shared" si="21"/>
        <v/>
      </c>
      <c r="G29" s="42" t="str">
        <f t="shared" si="21"/>
        <v/>
      </c>
      <c r="H29" s="42" t="str">
        <f t="shared" si="21"/>
        <v/>
      </c>
      <c r="I29" s="42" t="str">
        <f t="shared" si="21"/>
        <v/>
      </c>
      <c r="J29" s="42" t="str">
        <f t="shared" si="21"/>
        <v/>
      </c>
      <c r="K29" s="42" t="str">
        <f t="shared" si="21"/>
        <v/>
      </c>
      <c r="L29" s="42" t="str">
        <f t="shared" ref="L29:U32" si="22">IFERROR(L13/AM13*100,"")</f>
        <v/>
      </c>
      <c r="M29" s="42" t="str">
        <f t="shared" si="22"/>
        <v/>
      </c>
      <c r="N29" s="42" t="str">
        <f t="shared" si="22"/>
        <v/>
      </c>
      <c r="O29" s="42" t="str">
        <f t="shared" si="22"/>
        <v/>
      </c>
      <c r="P29" s="42" t="str">
        <f t="shared" si="22"/>
        <v/>
      </c>
      <c r="Q29" s="42" t="str">
        <f t="shared" si="22"/>
        <v/>
      </c>
      <c r="R29" s="42" t="str">
        <f t="shared" si="22"/>
        <v/>
      </c>
      <c r="S29" s="42" t="str">
        <f t="shared" si="22"/>
        <v/>
      </c>
      <c r="T29" s="42" t="str">
        <f t="shared" si="22"/>
        <v/>
      </c>
      <c r="U29" s="42" t="str">
        <f t="shared" si="22"/>
        <v/>
      </c>
      <c r="V29" s="42" t="str">
        <f t="shared" ref="V29:X32" si="23">IFERROR(V13/AW13*100,"")</f>
        <v/>
      </c>
      <c r="W29" s="42" t="str">
        <f t="shared" si="23"/>
        <v/>
      </c>
      <c r="X29" s="42" t="str">
        <f t="shared" si="23"/>
        <v/>
      </c>
      <c r="Y29" s="98"/>
      <c r="Z29" s="98"/>
      <c r="AA29" s="98"/>
    </row>
    <row r="30" spans="1:55" x14ac:dyDescent="0.25">
      <c r="A30" s="6" t="s">
        <v>29</v>
      </c>
      <c r="B30" s="55">
        <f t="shared" si="21"/>
        <v>10.265425060179906</v>
      </c>
      <c r="C30" s="55">
        <f t="shared" si="21"/>
        <v>11.763874160480734</v>
      </c>
      <c r="D30" s="55">
        <f t="shared" si="21"/>
        <v>9.049176565100133</v>
      </c>
      <c r="E30" s="55" t="str">
        <f t="shared" si="21"/>
        <v/>
      </c>
      <c r="F30" s="55">
        <f t="shared" si="21"/>
        <v>14.393570384802729</v>
      </c>
      <c r="G30" s="55">
        <f t="shared" si="21"/>
        <v>16.585365853658537</v>
      </c>
      <c r="H30" s="55">
        <f t="shared" si="21"/>
        <v>12.605042016806722</v>
      </c>
      <c r="I30" s="55" t="str">
        <f t="shared" si="21"/>
        <v/>
      </c>
      <c r="J30" s="55">
        <f t="shared" si="21"/>
        <v>15.716547901821059</v>
      </c>
      <c r="K30" s="55">
        <f t="shared" si="21"/>
        <v>17.108639863130882</v>
      </c>
      <c r="L30" s="55">
        <f t="shared" si="22"/>
        <v>14.517317612380252</v>
      </c>
      <c r="M30" s="55" t="str">
        <f t="shared" si="22"/>
        <v/>
      </c>
      <c r="N30" s="55">
        <f t="shared" si="22"/>
        <v>12.009076627683713</v>
      </c>
      <c r="O30" s="55">
        <f t="shared" si="22"/>
        <v>13.097478359051562</v>
      </c>
      <c r="P30" s="55">
        <f t="shared" si="22"/>
        <v>11.067708333333332</v>
      </c>
      <c r="Q30" s="55" t="str">
        <f t="shared" si="22"/>
        <v/>
      </c>
      <c r="R30" s="55">
        <f t="shared" si="22"/>
        <v>7.5671277461350686</v>
      </c>
      <c r="S30" s="55">
        <f t="shared" si="22"/>
        <v>9.2183848351077646</v>
      </c>
      <c r="T30" s="55">
        <f t="shared" si="22"/>
        <v>6.2289562289562292</v>
      </c>
      <c r="U30" s="55" t="str">
        <f t="shared" si="22"/>
        <v/>
      </c>
      <c r="V30" s="55">
        <f t="shared" si="23"/>
        <v>6.3969314526107395</v>
      </c>
      <c r="W30" s="55">
        <f t="shared" si="23"/>
        <v>7.382744643891141</v>
      </c>
      <c r="X30" s="55">
        <f t="shared" si="23"/>
        <v>5.6611927398444246</v>
      </c>
      <c r="Y30" s="92"/>
      <c r="Z30" s="92"/>
      <c r="AA30" s="92"/>
    </row>
    <row r="31" spans="1:55" x14ac:dyDescent="0.25">
      <c r="A31" s="48" t="s">
        <v>27</v>
      </c>
      <c r="B31" s="42">
        <f t="shared" si="21"/>
        <v>10.287582529202641</v>
      </c>
      <c r="C31" s="42">
        <f t="shared" si="21"/>
        <v>11.802255479111993</v>
      </c>
      <c r="D31" s="42">
        <f t="shared" si="21"/>
        <v>9.0606147658718754</v>
      </c>
      <c r="E31" s="42" t="str">
        <f t="shared" si="21"/>
        <v/>
      </c>
      <c r="F31" s="42">
        <f t="shared" si="21"/>
        <v>14.407606045831301</v>
      </c>
      <c r="G31" s="42">
        <f t="shared" si="21"/>
        <v>16.603364080303855</v>
      </c>
      <c r="H31" s="42">
        <f t="shared" si="21"/>
        <v>12.616201859229747</v>
      </c>
      <c r="I31" s="42" t="str">
        <f t="shared" si="21"/>
        <v/>
      </c>
      <c r="J31" s="42">
        <f t="shared" si="21"/>
        <v>15.763351201111773</v>
      </c>
      <c r="K31" s="42">
        <f t="shared" si="21"/>
        <v>17.196904557179707</v>
      </c>
      <c r="L31" s="42">
        <f t="shared" si="22"/>
        <v>14.533382515676871</v>
      </c>
      <c r="M31" s="42" t="str">
        <f t="shared" si="22"/>
        <v/>
      </c>
      <c r="N31" s="42">
        <f t="shared" si="22"/>
        <v>12.040602030101505</v>
      </c>
      <c r="O31" s="42">
        <f t="shared" si="22"/>
        <v>13.151927437641723</v>
      </c>
      <c r="P31" s="42">
        <f t="shared" si="22"/>
        <v>11.082138200782268</v>
      </c>
      <c r="Q31" s="42" t="str">
        <f t="shared" si="22"/>
        <v/>
      </c>
      <c r="R31" s="42">
        <f t="shared" si="22"/>
        <v>7.5803446669771777</v>
      </c>
      <c r="S31" s="42">
        <f t="shared" si="22"/>
        <v>9.2399791775117137</v>
      </c>
      <c r="T31" s="42">
        <f t="shared" si="22"/>
        <v>6.2368310155920774</v>
      </c>
      <c r="U31" s="42" t="str">
        <f t="shared" si="22"/>
        <v/>
      </c>
      <c r="V31" s="42">
        <f t="shared" si="23"/>
        <v>6.4120054570259208</v>
      </c>
      <c r="W31" s="42">
        <f t="shared" si="23"/>
        <v>7.4084834398605457</v>
      </c>
      <c r="X31" s="42">
        <f t="shared" si="23"/>
        <v>5.6697684483877948</v>
      </c>
      <c r="Y31" s="98"/>
      <c r="Z31" s="98"/>
      <c r="AA31" s="98"/>
    </row>
    <row r="32" spans="1:55" x14ac:dyDescent="0.25">
      <c r="A32" s="48" t="s">
        <v>28</v>
      </c>
      <c r="B32" s="42">
        <f t="shared" si="21"/>
        <v>0</v>
      </c>
      <c r="C32" s="42">
        <f t="shared" si="21"/>
        <v>0</v>
      </c>
      <c r="D32" s="42">
        <f t="shared" si="21"/>
        <v>0</v>
      </c>
      <c r="E32" s="42" t="str">
        <f t="shared" si="21"/>
        <v/>
      </c>
      <c r="F32" s="42">
        <f t="shared" si="21"/>
        <v>0</v>
      </c>
      <c r="G32" s="42">
        <f t="shared" si="21"/>
        <v>0</v>
      </c>
      <c r="H32" s="42">
        <f t="shared" si="21"/>
        <v>0</v>
      </c>
      <c r="I32" s="42" t="str">
        <f t="shared" si="21"/>
        <v/>
      </c>
      <c r="J32" s="42">
        <f t="shared" si="21"/>
        <v>0</v>
      </c>
      <c r="K32" s="42">
        <f t="shared" si="21"/>
        <v>0</v>
      </c>
      <c r="L32" s="42">
        <f t="shared" si="22"/>
        <v>0</v>
      </c>
      <c r="M32" s="42" t="str">
        <f t="shared" si="22"/>
        <v/>
      </c>
      <c r="N32" s="42">
        <f t="shared" si="22"/>
        <v>0</v>
      </c>
      <c r="O32" s="42">
        <f t="shared" si="22"/>
        <v>0</v>
      </c>
      <c r="P32" s="42">
        <f t="shared" si="22"/>
        <v>0</v>
      </c>
      <c r="Q32" s="42" t="str">
        <f t="shared" si="22"/>
        <v/>
      </c>
      <c r="R32" s="42">
        <f t="shared" si="22"/>
        <v>0</v>
      </c>
      <c r="S32" s="42">
        <f t="shared" si="22"/>
        <v>0</v>
      </c>
      <c r="T32" s="42">
        <f t="shared" si="22"/>
        <v>0</v>
      </c>
      <c r="U32" s="42" t="str">
        <f t="shared" si="22"/>
        <v/>
      </c>
      <c r="V32" s="42">
        <f t="shared" si="23"/>
        <v>0</v>
      </c>
      <c r="W32" s="42">
        <f t="shared" si="23"/>
        <v>0</v>
      </c>
      <c r="X32" s="42">
        <f t="shared" si="23"/>
        <v>0</v>
      </c>
      <c r="Y32" s="98"/>
      <c r="Z32" s="98"/>
      <c r="AA32" s="98"/>
    </row>
    <row r="33" spans="1:59" x14ac:dyDescent="0.25">
      <c r="A33" s="49" t="s">
        <v>79</v>
      </c>
      <c r="B33" s="42" t="s">
        <v>6</v>
      </c>
      <c r="C33" s="42" t="s">
        <v>6</v>
      </c>
      <c r="D33" s="42" t="s">
        <v>6</v>
      </c>
      <c r="E33" s="42"/>
      <c r="F33" s="42" t="s">
        <v>6</v>
      </c>
      <c r="G33" s="42" t="s">
        <v>6</v>
      </c>
      <c r="H33" s="42" t="s">
        <v>6</v>
      </c>
      <c r="I33" s="42"/>
      <c r="J33" s="42" t="s">
        <v>6</v>
      </c>
      <c r="K33" s="42" t="s">
        <v>6</v>
      </c>
      <c r="L33" s="42" t="s">
        <v>6</v>
      </c>
      <c r="M33" s="42"/>
      <c r="N33" s="42" t="s">
        <v>6</v>
      </c>
      <c r="O33" s="42" t="s">
        <v>6</v>
      </c>
      <c r="P33" s="42" t="s">
        <v>6</v>
      </c>
      <c r="Q33" s="42"/>
      <c r="R33" s="42" t="s">
        <v>6</v>
      </c>
      <c r="S33" s="42" t="s">
        <v>6</v>
      </c>
      <c r="T33" s="42" t="s">
        <v>6</v>
      </c>
      <c r="U33" s="42"/>
      <c r="V33" s="42" t="s">
        <v>6</v>
      </c>
      <c r="W33" s="42" t="s">
        <v>6</v>
      </c>
      <c r="X33" s="42" t="s">
        <v>6</v>
      </c>
      <c r="Y33" s="98"/>
      <c r="Z33" s="98"/>
      <c r="AA33" s="98"/>
    </row>
    <row r="34" spans="1:59" x14ac:dyDescent="0.25">
      <c r="A34" s="6"/>
      <c r="B34" s="42" t="str">
        <f t="shared" ref="B34:K36" si="24">IFERROR(B18/AC18*100,"")</f>
        <v/>
      </c>
      <c r="C34" s="42" t="str">
        <f t="shared" si="24"/>
        <v/>
      </c>
      <c r="D34" s="42" t="str">
        <f t="shared" si="24"/>
        <v/>
      </c>
      <c r="E34" s="42" t="str">
        <f t="shared" si="24"/>
        <v/>
      </c>
      <c r="F34" s="42" t="str">
        <f t="shared" si="24"/>
        <v/>
      </c>
      <c r="G34" s="42" t="str">
        <f t="shared" si="24"/>
        <v/>
      </c>
      <c r="H34" s="42" t="str">
        <f t="shared" si="24"/>
        <v/>
      </c>
      <c r="I34" s="42" t="str">
        <f t="shared" si="24"/>
        <v/>
      </c>
      <c r="J34" s="42" t="str">
        <f t="shared" si="24"/>
        <v/>
      </c>
      <c r="K34" s="42" t="str">
        <f t="shared" si="24"/>
        <v/>
      </c>
      <c r="L34" s="42" t="str">
        <f t="shared" ref="L34:U36" si="25">IFERROR(L18/AM18*100,"")</f>
        <v/>
      </c>
      <c r="M34" s="42" t="str">
        <f t="shared" si="25"/>
        <v/>
      </c>
      <c r="N34" s="42" t="str">
        <f t="shared" si="25"/>
        <v/>
      </c>
      <c r="O34" s="42" t="str">
        <f t="shared" si="25"/>
        <v/>
      </c>
      <c r="P34" s="42" t="str">
        <f t="shared" si="25"/>
        <v/>
      </c>
      <c r="Q34" s="42" t="str">
        <f t="shared" si="25"/>
        <v/>
      </c>
      <c r="R34" s="42" t="str">
        <f t="shared" si="25"/>
        <v/>
      </c>
      <c r="S34" s="42" t="str">
        <f t="shared" si="25"/>
        <v/>
      </c>
      <c r="T34" s="42" t="str">
        <f t="shared" si="25"/>
        <v/>
      </c>
      <c r="U34" s="42" t="str">
        <f t="shared" si="25"/>
        <v/>
      </c>
      <c r="V34" s="42" t="str">
        <f t="shared" ref="V34:X36" si="26">IFERROR(V18/AW18*100,"")</f>
        <v/>
      </c>
      <c r="W34" s="42" t="str">
        <f t="shared" si="26"/>
        <v/>
      </c>
      <c r="X34" s="42" t="str">
        <f t="shared" si="26"/>
        <v/>
      </c>
      <c r="Y34" s="98"/>
      <c r="Z34" s="98"/>
      <c r="AA34" s="98"/>
    </row>
    <row r="35" spans="1:59" x14ac:dyDescent="0.25">
      <c r="A35" s="6" t="s">
        <v>30</v>
      </c>
      <c r="B35" s="55">
        <f t="shared" si="24"/>
        <v>11</v>
      </c>
      <c r="C35" s="55">
        <f t="shared" si="24"/>
        <v>12.81750683860883</v>
      </c>
      <c r="D35" s="55">
        <f t="shared" si="24"/>
        <v>9.3031740240788032</v>
      </c>
      <c r="E35" s="55" t="str">
        <f t="shared" si="24"/>
        <v/>
      </c>
      <c r="F35" s="55">
        <f t="shared" si="24"/>
        <v>16.666666666666664</v>
      </c>
      <c r="G35" s="55">
        <f t="shared" si="24"/>
        <v>22.807017543859647</v>
      </c>
      <c r="H35" s="55">
        <f t="shared" si="24"/>
        <v>11.003236245954692</v>
      </c>
      <c r="I35" s="55" t="str">
        <f t="shared" si="24"/>
        <v/>
      </c>
      <c r="J35" s="55">
        <f t="shared" si="24"/>
        <v>15.708812260536398</v>
      </c>
      <c r="K35" s="55">
        <f t="shared" si="24"/>
        <v>16.528925619834713</v>
      </c>
      <c r="L35" s="55">
        <f t="shared" si="25"/>
        <v>15</v>
      </c>
      <c r="M35" s="55" t="str">
        <f t="shared" si="25"/>
        <v/>
      </c>
      <c r="N35" s="55">
        <f t="shared" si="25"/>
        <v>11.558307533539731</v>
      </c>
      <c r="O35" s="55">
        <f t="shared" si="25"/>
        <v>16.244725738396625</v>
      </c>
      <c r="P35" s="55">
        <f t="shared" si="25"/>
        <v>7.0707070707070701</v>
      </c>
      <c r="Q35" s="55" t="str">
        <f t="shared" si="25"/>
        <v/>
      </c>
      <c r="R35" s="55">
        <f t="shared" si="25"/>
        <v>12.133605998636673</v>
      </c>
      <c r="S35" s="55">
        <f t="shared" si="25"/>
        <v>12.968299711815561</v>
      </c>
      <c r="T35" s="55">
        <f t="shared" si="25"/>
        <v>11.384217335058215</v>
      </c>
      <c r="U35" s="55" t="str">
        <f t="shared" si="25"/>
        <v/>
      </c>
      <c r="V35" s="55">
        <f t="shared" si="26"/>
        <v>4.7747141896435776</v>
      </c>
      <c r="W35" s="55">
        <f t="shared" si="26"/>
        <v>4.8452220726783315</v>
      </c>
      <c r="X35" s="55">
        <f t="shared" si="26"/>
        <v>4.704301075268817</v>
      </c>
      <c r="Y35" s="92"/>
      <c r="Z35" s="92"/>
      <c r="AA35" s="92"/>
    </row>
    <row r="36" spans="1:59" x14ac:dyDescent="0.25">
      <c r="A36" s="48" t="s">
        <v>27</v>
      </c>
      <c r="B36" s="42">
        <f t="shared" si="24"/>
        <v>11</v>
      </c>
      <c r="C36" s="42">
        <f t="shared" si="24"/>
        <v>12.81750683860883</v>
      </c>
      <c r="D36" s="42">
        <f t="shared" si="24"/>
        <v>9.3031740240788032</v>
      </c>
      <c r="E36" s="42" t="str">
        <f t="shared" si="24"/>
        <v/>
      </c>
      <c r="F36" s="42">
        <f t="shared" si="24"/>
        <v>16.666666666666664</v>
      </c>
      <c r="G36" s="42">
        <f t="shared" si="24"/>
        <v>22.807017543859647</v>
      </c>
      <c r="H36" s="42">
        <f t="shared" si="24"/>
        <v>11.003236245954692</v>
      </c>
      <c r="I36" s="42" t="str">
        <f t="shared" si="24"/>
        <v/>
      </c>
      <c r="J36" s="42">
        <f t="shared" si="24"/>
        <v>15.708812260536398</v>
      </c>
      <c r="K36" s="42">
        <f t="shared" si="24"/>
        <v>16.528925619834713</v>
      </c>
      <c r="L36" s="42">
        <f t="shared" si="25"/>
        <v>15</v>
      </c>
      <c r="M36" s="42" t="str">
        <f t="shared" si="25"/>
        <v/>
      </c>
      <c r="N36" s="42">
        <f t="shared" si="25"/>
        <v>11.558307533539731</v>
      </c>
      <c r="O36" s="42">
        <f t="shared" si="25"/>
        <v>16.244725738396625</v>
      </c>
      <c r="P36" s="42">
        <f t="shared" si="25"/>
        <v>7.0707070707070701</v>
      </c>
      <c r="Q36" s="42" t="str">
        <f t="shared" si="25"/>
        <v/>
      </c>
      <c r="R36" s="42">
        <f t="shared" si="25"/>
        <v>12.133605998636673</v>
      </c>
      <c r="S36" s="42">
        <f t="shared" si="25"/>
        <v>12.968299711815561</v>
      </c>
      <c r="T36" s="42">
        <f t="shared" si="25"/>
        <v>11.384217335058215</v>
      </c>
      <c r="U36" s="42" t="str">
        <f t="shared" si="25"/>
        <v/>
      </c>
      <c r="V36" s="42">
        <f t="shared" si="26"/>
        <v>4.7747141896435776</v>
      </c>
      <c r="W36" s="42">
        <f t="shared" si="26"/>
        <v>4.8452220726783315</v>
      </c>
      <c r="X36" s="42">
        <f t="shared" si="26"/>
        <v>4.704301075268817</v>
      </c>
      <c r="Y36" s="94"/>
      <c r="Z36" s="94"/>
      <c r="AA36" s="94"/>
    </row>
    <row r="37" spans="1:59" x14ac:dyDescent="0.25">
      <c r="A37" s="48" t="s">
        <v>28</v>
      </c>
      <c r="B37" s="93" t="s">
        <v>6</v>
      </c>
      <c r="C37" s="93" t="s">
        <v>6</v>
      </c>
      <c r="D37" s="93" t="s">
        <v>6</v>
      </c>
      <c r="E37" s="93"/>
      <c r="F37" s="93" t="s">
        <v>6</v>
      </c>
      <c r="G37" s="93" t="s">
        <v>6</v>
      </c>
      <c r="H37" s="93" t="s">
        <v>6</v>
      </c>
      <c r="I37" s="93"/>
      <c r="J37" s="93" t="s">
        <v>6</v>
      </c>
      <c r="K37" s="93" t="s">
        <v>6</v>
      </c>
      <c r="L37" s="93" t="s">
        <v>6</v>
      </c>
      <c r="M37" s="93"/>
      <c r="N37" s="93" t="s">
        <v>6</v>
      </c>
      <c r="O37" s="93" t="s">
        <v>6</v>
      </c>
      <c r="P37" s="93" t="s">
        <v>6</v>
      </c>
      <c r="Q37" s="93"/>
      <c r="R37" s="93" t="s">
        <v>6</v>
      </c>
      <c r="S37" s="93" t="s">
        <v>6</v>
      </c>
      <c r="T37" s="93" t="s">
        <v>6</v>
      </c>
      <c r="U37" s="93"/>
      <c r="V37" s="93" t="s">
        <v>6</v>
      </c>
      <c r="W37" s="93" t="s">
        <v>6</v>
      </c>
      <c r="X37" s="93" t="s">
        <v>6</v>
      </c>
      <c r="Y37" s="94"/>
      <c r="Z37" s="94"/>
      <c r="AA37" s="94"/>
    </row>
    <row r="38" spans="1:59" ht="13.5" thickBot="1" x14ac:dyDescent="0.3">
      <c r="A38" s="56" t="s">
        <v>79</v>
      </c>
      <c r="B38" s="73" t="s">
        <v>6</v>
      </c>
      <c r="C38" s="73" t="s">
        <v>6</v>
      </c>
      <c r="D38" s="73" t="s">
        <v>6</v>
      </c>
      <c r="E38" s="73"/>
      <c r="F38" s="73" t="s">
        <v>6</v>
      </c>
      <c r="G38" s="73" t="s">
        <v>6</v>
      </c>
      <c r="H38" s="73" t="s">
        <v>6</v>
      </c>
      <c r="I38" s="73"/>
      <c r="J38" s="73" t="s">
        <v>6</v>
      </c>
      <c r="K38" s="73" t="s">
        <v>6</v>
      </c>
      <c r="L38" s="73" t="s">
        <v>6</v>
      </c>
      <c r="M38" s="73"/>
      <c r="N38" s="73" t="s">
        <v>6</v>
      </c>
      <c r="O38" s="73" t="s">
        <v>6</v>
      </c>
      <c r="P38" s="73" t="s">
        <v>6</v>
      </c>
      <c r="Q38" s="73"/>
      <c r="R38" s="73" t="s">
        <v>6</v>
      </c>
      <c r="S38" s="73" t="s">
        <v>6</v>
      </c>
      <c r="T38" s="73" t="s">
        <v>6</v>
      </c>
      <c r="U38" s="73"/>
      <c r="V38" s="73" t="s">
        <v>6</v>
      </c>
      <c r="W38" s="73" t="s">
        <v>6</v>
      </c>
      <c r="X38" s="73" t="s">
        <v>6</v>
      </c>
      <c r="Y38" s="94"/>
      <c r="Z38" s="94"/>
      <c r="AA38" s="94"/>
    </row>
    <row r="39" spans="1:59" ht="15" x14ac:dyDescent="0.25">
      <c r="A39" s="134" t="s">
        <v>260</v>
      </c>
      <c r="B39" s="14"/>
      <c r="C39" s="14"/>
      <c r="D39" s="14"/>
      <c r="E39" s="14"/>
      <c r="F39" s="14"/>
      <c r="G39" s="14"/>
      <c r="H39" s="14"/>
      <c r="I39" s="14"/>
      <c r="J39" s="40"/>
      <c r="K39" s="40"/>
      <c r="L39" s="40"/>
      <c r="M39" s="40"/>
      <c r="N39" s="40"/>
      <c r="O39" s="19"/>
      <c r="Y39" s="173"/>
      <c r="Z39" s="173"/>
      <c r="AA39" s="173"/>
      <c r="AC39" s="166"/>
      <c r="AD39" s="166"/>
      <c r="AE39" s="166"/>
      <c r="AF39" s="166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25">
      <c r="Y40" s="173"/>
      <c r="Z40" s="173"/>
      <c r="AA40" s="173"/>
    </row>
  </sheetData>
  <mergeCells count="13">
    <mergeCell ref="A24:AA24"/>
    <mergeCell ref="A8:AA8"/>
    <mergeCell ref="A1:X1"/>
    <mergeCell ref="A2:X2"/>
    <mergeCell ref="A3:X3"/>
    <mergeCell ref="A4:X4"/>
    <mergeCell ref="R5:T5"/>
    <mergeCell ref="V5:X5"/>
    <mergeCell ref="A5:A6"/>
    <mergeCell ref="B5:D5"/>
    <mergeCell ref="F5:H5"/>
    <mergeCell ref="J5:L5"/>
    <mergeCell ref="N5:P5"/>
  </mergeCells>
  <hyperlinks>
    <hyperlink ref="AB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34"/>
  <sheetViews>
    <sheetView showGridLines="0" workbookViewId="0">
      <selection activeCell="AA7" sqref="AA7"/>
    </sheetView>
  </sheetViews>
  <sheetFormatPr baseColWidth="10" defaultRowHeight="15" x14ac:dyDescent="0.25"/>
  <cols>
    <col min="1" max="1" width="7.5703125" style="6" bestFit="1" customWidth="1"/>
    <col min="2" max="2" width="4.85546875" style="8" bestFit="1" customWidth="1"/>
    <col min="3" max="3" width="6.7109375" style="8" bestFit="1" customWidth="1"/>
    <col min="4" max="4" width="5.140625" style="8" bestFit="1" customWidth="1"/>
    <col min="5" max="5" width="1.7109375" style="8" customWidth="1"/>
    <col min="6" max="6" width="4.85546875" style="8" bestFit="1" customWidth="1"/>
    <col min="7" max="7" width="6.7109375" style="8" bestFit="1" customWidth="1"/>
    <col min="8" max="8" width="5.140625" style="8" bestFit="1" customWidth="1"/>
    <col min="9" max="9" width="1.7109375" style="8" customWidth="1"/>
    <col min="10" max="10" width="4.85546875" style="8" bestFit="1" customWidth="1"/>
    <col min="11" max="11" width="6.7109375" style="8" bestFit="1" customWidth="1"/>
    <col min="12" max="12" width="5.140625" style="8" bestFit="1" customWidth="1"/>
    <col min="13" max="13" width="1.7109375" style="8" customWidth="1"/>
    <col min="14" max="14" width="4.85546875" style="8" bestFit="1" customWidth="1"/>
    <col min="15" max="15" width="6.7109375" style="8" bestFit="1" customWidth="1"/>
    <col min="16" max="16" width="5.140625" style="8" bestFit="1" customWidth="1"/>
    <col min="17" max="17" width="1.7109375" style="8" customWidth="1"/>
    <col min="18" max="18" width="4.85546875" style="8" bestFit="1" customWidth="1"/>
    <col min="19" max="19" width="6.7109375" style="8" bestFit="1" customWidth="1"/>
    <col min="20" max="20" width="5.140625" style="8" bestFit="1" customWidth="1"/>
    <col min="21" max="21" width="1.7109375" style="8" customWidth="1"/>
    <col min="22" max="22" width="4.5703125" style="8" bestFit="1" customWidth="1"/>
    <col min="23" max="23" width="6.7109375" style="8" bestFit="1" customWidth="1"/>
    <col min="24" max="24" width="5.140625" style="8" bestFit="1" customWidth="1"/>
    <col min="25" max="25" width="11.42578125" style="19"/>
    <col min="26" max="101" width="11.42578125" style="1"/>
    <col min="102" max="102" width="7.85546875" style="1" bestFit="1" customWidth="1"/>
    <col min="103" max="104" width="5.7109375" style="1" bestFit="1" customWidth="1"/>
    <col min="105" max="105" width="5.140625" style="1" customWidth="1"/>
    <col min="106" max="106" width="2.140625" style="1" customWidth="1"/>
    <col min="107" max="109" width="5.140625" style="1" customWidth="1"/>
    <col min="110" max="110" width="1.140625" style="1" customWidth="1"/>
    <col min="111" max="113" width="5.140625" style="1" customWidth="1"/>
    <col min="114" max="114" width="1.5703125" style="1" customWidth="1"/>
    <col min="115" max="117" width="5.140625" style="1" customWidth="1"/>
    <col min="118" max="118" width="1.42578125" style="1" customWidth="1"/>
    <col min="119" max="121" width="5.140625" style="1" customWidth="1"/>
    <col min="122" max="122" width="2" style="1" customWidth="1"/>
    <col min="123" max="125" width="5.140625" style="1" customWidth="1"/>
    <col min="126" max="126" width="1.85546875" style="1" customWidth="1"/>
    <col min="127" max="129" width="5.140625" style="1" customWidth="1"/>
    <col min="130" max="16384" width="11.42578125" style="1"/>
  </cols>
  <sheetData>
    <row r="1" spans="1:28" s="112" customFormat="1" ht="16.5" thickBot="1" x14ac:dyDescent="0.3">
      <c r="A1" s="240" t="s">
        <v>304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10" t="s">
        <v>158</v>
      </c>
    </row>
    <row r="2" spans="1:28" s="112" customFormat="1" ht="15.75" x14ac:dyDescent="0.25">
      <c r="A2" s="240" t="s">
        <v>342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114"/>
      <c r="Z2" s="118"/>
    </row>
    <row r="3" spans="1:28" s="112" customFormat="1" ht="15.75" x14ac:dyDescent="0.25">
      <c r="A3" s="240" t="s">
        <v>315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16"/>
      <c r="Z3" s="216"/>
      <c r="AA3" s="216"/>
      <c r="AB3" s="216"/>
    </row>
    <row r="4" spans="1:28" s="112" customFormat="1" ht="15.75" x14ac:dyDescent="0.25">
      <c r="A4" s="240" t="s">
        <v>343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111"/>
    </row>
    <row r="5" spans="1:28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111"/>
    </row>
    <row r="6" spans="1:28" s="8" customFormat="1" ht="18" customHeight="1" thickBot="1" x14ac:dyDescent="0.25">
      <c r="A6" s="241" t="s">
        <v>32</v>
      </c>
      <c r="B6" s="231" t="s">
        <v>9</v>
      </c>
      <c r="C6" s="231"/>
      <c r="D6" s="231"/>
      <c r="E6" s="183"/>
      <c r="F6" s="231" t="s">
        <v>19</v>
      </c>
      <c r="G6" s="231"/>
      <c r="H6" s="231"/>
      <c r="I6" s="183"/>
      <c r="J6" s="231" t="s">
        <v>20</v>
      </c>
      <c r="K6" s="231"/>
      <c r="L6" s="231"/>
      <c r="M6" s="183"/>
      <c r="N6" s="231" t="s">
        <v>21</v>
      </c>
      <c r="O6" s="231"/>
      <c r="P6" s="231"/>
      <c r="Q6" s="183"/>
      <c r="R6" s="231" t="s">
        <v>22</v>
      </c>
      <c r="S6" s="231"/>
      <c r="T6" s="231"/>
      <c r="U6" s="183"/>
      <c r="V6" s="231" t="s">
        <v>23</v>
      </c>
      <c r="W6" s="231"/>
      <c r="X6" s="231"/>
      <c r="Y6" s="24"/>
    </row>
    <row r="7" spans="1:28" s="8" customFormat="1" ht="27" customHeight="1" thickBot="1" x14ac:dyDescent="0.25">
      <c r="A7" s="242"/>
      <c r="B7" s="190" t="s">
        <v>9</v>
      </c>
      <c r="C7" s="182" t="s">
        <v>333</v>
      </c>
      <c r="D7" s="182" t="s">
        <v>334</v>
      </c>
      <c r="E7" s="190"/>
      <c r="F7" s="190" t="s">
        <v>9</v>
      </c>
      <c r="G7" s="182" t="s">
        <v>333</v>
      </c>
      <c r="H7" s="182" t="s">
        <v>334</v>
      </c>
      <c r="I7" s="190"/>
      <c r="J7" s="190" t="s">
        <v>9</v>
      </c>
      <c r="K7" s="182" t="s">
        <v>333</v>
      </c>
      <c r="L7" s="182" t="s">
        <v>334</v>
      </c>
      <c r="M7" s="190"/>
      <c r="N7" s="190" t="s">
        <v>9</v>
      </c>
      <c r="O7" s="182" t="s">
        <v>333</v>
      </c>
      <c r="P7" s="182" t="s">
        <v>334</v>
      </c>
      <c r="Q7" s="190"/>
      <c r="R7" s="190" t="s">
        <v>9</v>
      </c>
      <c r="S7" s="182" t="s">
        <v>333</v>
      </c>
      <c r="T7" s="182" t="s">
        <v>334</v>
      </c>
      <c r="U7" s="190"/>
      <c r="V7" s="190" t="s">
        <v>9</v>
      </c>
      <c r="W7" s="182" t="s">
        <v>333</v>
      </c>
      <c r="X7" s="182" t="s">
        <v>334</v>
      </c>
      <c r="Y7" s="24"/>
    </row>
    <row r="8" spans="1:28" s="8" customFormat="1" ht="12" x14ac:dyDescent="0.2">
      <c r="Y8" s="24"/>
    </row>
    <row r="9" spans="1:28" s="8" customFormat="1" ht="12" x14ac:dyDescent="0.2">
      <c r="A9" s="25" t="s">
        <v>9</v>
      </c>
      <c r="B9" s="84">
        <v>3824</v>
      </c>
      <c r="C9" s="84">
        <v>1992</v>
      </c>
      <c r="D9" s="84">
        <v>1832</v>
      </c>
      <c r="E9" s="84"/>
      <c r="F9" s="84">
        <v>690</v>
      </c>
      <c r="G9" s="84">
        <v>371</v>
      </c>
      <c r="H9" s="84">
        <v>319</v>
      </c>
      <c r="I9" s="84"/>
      <c r="J9" s="84">
        <v>917</v>
      </c>
      <c r="K9" s="84">
        <v>460</v>
      </c>
      <c r="L9" s="84">
        <v>457</v>
      </c>
      <c r="M9" s="84"/>
      <c r="N9" s="84">
        <v>800</v>
      </c>
      <c r="O9" s="84">
        <v>425</v>
      </c>
      <c r="P9" s="84">
        <v>375</v>
      </c>
      <c r="Q9" s="84"/>
      <c r="R9" s="84">
        <v>829</v>
      </c>
      <c r="S9" s="84">
        <v>445</v>
      </c>
      <c r="T9" s="84">
        <v>384</v>
      </c>
      <c r="U9" s="84"/>
      <c r="V9" s="84">
        <v>588</v>
      </c>
      <c r="W9" s="84">
        <v>291</v>
      </c>
      <c r="X9" s="84">
        <v>297</v>
      </c>
      <c r="Y9" s="24"/>
    </row>
    <row r="10" spans="1:28" s="32" customFormat="1" ht="12" x14ac:dyDescent="0.2">
      <c r="A10" s="30"/>
      <c r="B10" s="31"/>
      <c r="C10" s="31"/>
      <c r="D10" s="31"/>
      <c r="E10" s="31"/>
      <c r="F10" s="31" t="s">
        <v>335</v>
      </c>
      <c r="G10" s="31" t="s">
        <v>335</v>
      </c>
      <c r="H10" s="31" t="s">
        <v>335</v>
      </c>
      <c r="I10" s="31"/>
      <c r="J10" s="31" t="s">
        <v>335</v>
      </c>
      <c r="K10" s="31" t="s">
        <v>335</v>
      </c>
      <c r="L10" s="31" t="s">
        <v>335</v>
      </c>
      <c r="M10" s="31"/>
      <c r="N10" s="31" t="s">
        <v>335</v>
      </c>
      <c r="O10" s="31" t="s">
        <v>335</v>
      </c>
      <c r="P10" s="31" t="s">
        <v>335</v>
      </c>
      <c r="Q10" s="31"/>
      <c r="R10" s="31" t="s">
        <v>335</v>
      </c>
      <c r="S10" s="31" t="s">
        <v>335</v>
      </c>
      <c r="T10" s="31" t="s">
        <v>335</v>
      </c>
      <c r="U10" s="31"/>
      <c r="V10" s="31" t="s">
        <v>335</v>
      </c>
      <c r="W10" s="31" t="s">
        <v>335</v>
      </c>
      <c r="X10" s="31" t="s">
        <v>335</v>
      </c>
      <c r="Y10" s="24"/>
    </row>
    <row r="11" spans="1:28" s="8" customFormat="1" ht="12" x14ac:dyDescent="0.2">
      <c r="A11" s="26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24"/>
    </row>
    <row r="12" spans="1:28" s="8" customFormat="1" ht="12" x14ac:dyDescent="0.2">
      <c r="A12" s="26">
        <v>12</v>
      </c>
      <c r="B12" s="21">
        <v>0</v>
      </c>
      <c r="C12" s="21">
        <v>0</v>
      </c>
      <c r="D12" s="21">
        <v>0</v>
      </c>
      <c r="E12" s="21"/>
      <c r="F12" s="21">
        <v>0</v>
      </c>
      <c r="G12" s="21">
        <v>0</v>
      </c>
      <c r="H12" s="21">
        <v>0</v>
      </c>
      <c r="I12" s="21"/>
      <c r="J12" s="21">
        <v>0</v>
      </c>
      <c r="K12" s="21">
        <v>0</v>
      </c>
      <c r="L12" s="21">
        <v>0</v>
      </c>
      <c r="M12" s="21"/>
      <c r="N12" s="21">
        <v>0</v>
      </c>
      <c r="O12" s="21">
        <v>0</v>
      </c>
      <c r="P12" s="21">
        <v>0</v>
      </c>
      <c r="Q12" s="21"/>
      <c r="R12" s="21">
        <v>0</v>
      </c>
      <c r="S12" s="21">
        <v>0</v>
      </c>
      <c r="T12" s="21">
        <v>0</v>
      </c>
      <c r="U12" s="21"/>
      <c r="V12" s="21">
        <v>0</v>
      </c>
      <c r="W12" s="21">
        <v>0</v>
      </c>
      <c r="X12" s="21">
        <v>0</v>
      </c>
      <c r="Y12" s="24"/>
    </row>
    <row r="13" spans="1:28" s="8" customFormat="1" ht="12" x14ac:dyDescent="0.2">
      <c r="A13" s="26">
        <v>13</v>
      </c>
      <c r="B13" s="21">
        <v>0</v>
      </c>
      <c r="C13" s="2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/>
      <c r="J13" s="21">
        <v>0</v>
      </c>
      <c r="K13" s="21">
        <v>0</v>
      </c>
      <c r="L13" s="21">
        <v>0</v>
      </c>
      <c r="M13" s="21"/>
      <c r="N13" s="21">
        <v>0</v>
      </c>
      <c r="O13" s="21">
        <v>0</v>
      </c>
      <c r="P13" s="21">
        <v>0</v>
      </c>
      <c r="Q13" s="21"/>
      <c r="R13" s="21">
        <v>0</v>
      </c>
      <c r="S13" s="21">
        <v>0</v>
      </c>
      <c r="T13" s="21">
        <v>0</v>
      </c>
      <c r="U13" s="21"/>
      <c r="V13" s="21">
        <v>0</v>
      </c>
      <c r="W13" s="21">
        <v>0</v>
      </c>
      <c r="X13" s="21">
        <v>0</v>
      </c>
      <c r="Y13" s="24"/>
    </row>
    <row r="14" spans="1:28" s="8" customFormat="1" ht="12" x14ac:dyDescent="0.2">
      <c r="A14" s="26">
        <v>14</v>
      </c>
      <c r="B14" s="21">
        <v>0</v>
      </c>
      <c r="C14" s="21">
        <v>0</v>
      </c>
      <c r="D14" s="21">
        <v>0</v>
      </c>
      <c r="E14" s="21"/>
      <c r="F14" s="21">
        <v>0</v>
      </c>
      <c r="G14" s="21">
        <v>0</v>
      </c>
      <c r="H14" s="21">
        <v>0</v>
      </c>
      <c r="I14" s="21"/>
      <c r="J14" s="21">
        <v>0</v>
      </c>
      <c r="K14" s="21">
        <v>0</v>
      </c>
      <c r="L14" s="21">
        <v>0</v>
      </c>
      <c r="M14" s="21"/>
      <c r="N14" s="21">
        <v>0</v>
      </c>
      <c r="O14" s="21">
        <v>0</v>
      </c>
      <c r="P14" s="21">
        <v>0</v>
      </c>
      <c r="Q14" s="21"/>
      <c r="R14" s="21">
        <v>0</v>
      </c>
      <c r="S14" s="21">
        <v>0</v>
      </c>
      <c r="T14" s="21">
        <v>0</v>
      </c>
      <c r="U14" s="21"/>
      <c r="V14" s="21">
        <v>0</v>
      </c>
      <c r="W14" s="21">
        <v>0</v>
      </c>
      <c r="X14" s="21">
        <v>0</v>
      </c>
      <c r="Y14" s="24"/>
    </row>
    <row r="15" spans="1:28" s="8" customFormat="1" ht="12" x14ac:dyDescent="0.2">
      <c r="A15" s="26">
        <v>15</v>
      </c>
      <c r="B15" s="21">
        <v>64</v>
      </c>
      <c r="C15" s="21">
        <v>33</v>
      </c>
      <c r="D15" s="21">
        <v>31</v>
      </c>
      <c r="E15" s="21"/>
      <c r="F15" s="21">
        <v>38</v>
      </c>
      <c r="G15" s="21">
        <v>21</v>
      </c>
      <c r="H15" s="21">
        <v>17</v>
      </c>
      <c r="I15" s="21"/>
      <c r="J15" s="21">
        <v>19</v>
      </c>
      <c r="K15" s="21">
        <v>9</v>
      </c>
      <c r="L15" s="21">
        <v>10</v>
      </c>
      <c r="M15" s="21"/>
      <c r="N15" s="21">
        <v>7</v>
      </c>
      <c r="O15" s="21">
        <v>3</v>
      </c>
      <c r="P15" s="21">
        <v>4</v>
      </c>
      <c r="Q15" s="21"/>
      <c r="R15" s="21">
        <v>0</v>
      </c>
      <c r="S15" s="21">
        <v>0</v>
      </c>
      <c r="T15" s="21">
        <v>0</v>
      </c>
      <c r="U15" s="21"/>
      <c r="V15" s="21">
        <v>0</v>
      </c>
      <c r="W15" s="21">
        <v>0</v>
      </c>
      <c r="X15" s="21">
        <v>0</v>
      </c>
      <c r="Y15" s="24"/>
    </row>
    <row r="16" spans="1:28" s="8" customFormat="1" ht="12" x14ac:dyDescent="0.2">
      <c r="A16" s="26">
        <v>16</v>
      </c>
      <c r="B16" s="21">
        <v>129</v>
      </c>
      <c r="C16" s="21">
        <v>65</v>
      </c>
      <c r="D16" s="21">
        <v>64</v>
      </c>
      <c r="E16" s="21"/>
      <c r="F16" s="21">
        <v>41</v>
      </c>
      <c r="G16" s="21">
        <v>23</v>
      </c>
      <c r="H16" s="21">
        <v>18</v>
      </c>
      <c r="I16" s="21"/>
      <c r="J16" s="21">
        <v>48</v>
      </c>
      <c r="K16" s="21">
        <v>18</v>
      </c>
      <c r="L16" s="21">
        <v>30</v>
      </c>
      <c r="M16" s="21"/>
      <c r="N16" s="21">
        <v>30</v>
      </c>
      <c r="O16" s="21">
        <v>20</v>
      </c>
      <c r="P16" s="21">
        <v>10</v>
      </c>
      <c r="Q16" s="21"/>
      <c r="R16" s="21">
        <v>7</v>
      </c>
      <c r="S16" s="21">
        <v>4</v>
      </c>
      <c r="T16" s="21">
        <v>3</v>
      </c>
      <c r="U16" s="21"/>
      <c r="V16" s="21">
        <v>3</v>
      </c>
      <c r="W16" s="21">
        <v>0</v>
      </c>
      <c r="X16" s="21">
        <v>3</v>
      </c>
      <c r="Y16" s="24"/>
    </row>
    <row r="17" spans="1:25" s="8" customFormat="1" ht="12" x14ac:dyDescent="0.2">
      <c r="A17" s="26">
        <v>17</v>
      </c>
      <c r="B17" s="21">
        <v>134</v>
      </c>
      <c r="C17" s="21">
        <v>82</v>
      </c>
      <c r="D17" s="21">
        <v>52</v>
      </c>
      <c r="E17" s="21"/>
      <c r="F17" s="21">
        <v>22</v>
      </c>
      <c r="G17" s="21">
        <v>13</v>
      </c>
      <c r="H17" s="21">
        <v>9</v>
      </c>
      <c r="I17" s="21"/>
      <c r="J17" s="21">
        <v>55</v>
      </c>
      <c r="K17" s="21">
        <v>29</v>
      </c>
      <c r="L17" s="21">
        <v>26</v>
      </c>
      <c r="M17" s="21"/>
      <c r="N17" s="21">
        <v>44</v>
      </c>
      <c r="O17" s="21">
        <v>29</v>
      </c>
      <c r="P17" s="21">
        <v>15</v>
      </c>
      <c r="Q17" s="21"/>
      <c r="R17" s="21">
        <v>13</v>
      </c>
      <c r="S17" s="21">
        <v>11</v>
      </c>
      <c r="T17" s="21">
        <v>2</v>
      </c>
      <c r="U17" s="21"/>
      <c r="V17" s="21">
        <v>0</v>
      </c>
      <c r="W17" s="21">
        <v>0</v>
      </c>
      <c r="X17" s="21">
        <v>0</v>
      </c>
      <c r="Y17" s="24"/>
    </row>
    <row r="18" spans="1:25" s="8" customFormat="1" ht="12" x14ac:dyDescent="0.2">
      <c r="A18" s="26">
        <v>18</v>
      </c>
      <c r="B18" s="21">
        <v>214</v>
      </c>
      <c r="C18" s="21">
        <v>134</v>
      </c>
      <c r="D18" s="21">
        <v>80</v>
      </c>
      <c r="E18" s="21"/>
      <c r="F18" s="21">
        <v>41</v>
      </c>
      <c r="G18" s="21">
        <v>21</v>
      </c>
      <c r="H18" s="21">
        <v>20</v>
      </c>
      <c r="I18" s="21"/>
      <c r="J18" s="21">
        <v>61</v>
      </c>
      <c r="K18" s="21">
        <v>35</v>
      </c>
      <c r="L18" s="21">
        <v>26</v>
      </c>
      <c r="M18" s="21"/>
      <c r="N18" s="21">
        <v>54</v>
      </c>
      <c r="O18" s="21">
        <v>38</v>
      </c>
      <c r="P18" s="21">
        <v>16</v>
      </c>
      <c r="Q18" s="21"/>
      <c r="R18" s="21">
        <v>36</v>
      </c>
      <c r="S18" s="21">
        <v>28</v>
      </c>
      <c r="T18" s="21">
        <v>8</v>
      </c>
      <c r="U18" s="21"/>
      <c r="V18" s="21">
        <v>22</v>
      </c>
      <c r="W18" s="21">
        <v>12</v>
      </c>
      <c r="X18" s="21">
        <v>10</v>
      </c>
      <c r="Y18" s="24"/>
    </row>
    <row r="19" spans="1:25" s="8" customFormat="1" ht="12" x14ac:dyDescent="0.2">
      <c r="A19" s="34">
        <v>19</v>
      </c>
      <c r="B19" s="21">
        <v>217</v>
      </c>
      <c r="C19" s="21">
        <v>133</v>
      </c>
      <c r="D19" s="21">
        <v>84</v>
      </c>
      <c r="E19" s="21"/>
      <c r="F19" s="21">
        <v>38</v>
      </c>
      <c r="G19" s="21">
        <v>23</v>
      </c>
      <c r="H19" s="21">
        <v>15</v>
      </c>
      <c r="I19" s="21"/>
      <c r="J19" s="21">
        <v>58</v>
      </c>
      <c r="K19" s="21">
        <v>35</v>
      </c>
      <c r="L19" s="21">
        <v>23</v>
      </c>
      <c r="M19" s="21"/>
      <c r="N19" s="21">
        <v>54</v>
      </c>
      <c r="O19" s="21">
        <v>32</v>
      </c>
      <c r="P19" s="21">
        <v>22</v>
      </c>
      <c r="Q19" s="21"/>
      <c r="R19" s="21">
        <v>39</v>
      </c>
      <c r="S19" s="21">
        <v>28</v>
      </c>
      <c r="T19" s="21">
        <v>11</v>
      </c>
      <c r="U19" s="21"/>
      <c r="V19" s="21">
        <v>28</v>
      </c>
      <c r="W19" s="21">
        <v>15</v>
      </c>
      <c r="X19" s="21">
        <v>13</v>
      </c>
      <c r="Y19" s="24"/>
    </row>
    <row r="20" spans="1:25" s="8" customFormat="1" ht="12" x14ac:dyDescent="0.2">
      <c r="A20" s="26">
        <v>20</v>
      </c>
      <c r="B20" s="21">
        <v>279</v>
      </c>
      <c r="C20" s="21">
        <v>167</v>
      </c>
      <c r="D20" s="21">
        <v>112</v>
      </c>
      <c r="E20" s="21"/>
      <c r="F20" s="21">
        <v>47</v>
      </c>
      <c r="G20" s="21">
        <v>29</v>
      </c>
      <c r="H20" s="21">
        <v>18</v>
      </c>
      <c r="I20" s="21"/>
      <c r="J20" s="21">
        <v>90</v>
      </c>
      <c r="K20" s="21">
        <v>53</v>
      </c>
      <c r="L20" s="21">
        <v>37</v>
      </c>
      <c r="M20" s="21"/>
      <c r="N20" s="21">
        <v>50</v>
      </c>
      <c r="O20" s="21">
        <v>23</v>
      </c>
      <c r="P20" s="21">
        <v>27</v>
      </c>
      <c r="Q20" s="21"/>
      <c r="R20" s="21">
        <v>46</v>
      </c>
      <c r="S20" s="21">
        <v>28</v>
      </c>
      <c r="T20" s="21">
        <v>18</v>
      </c>
      <c r="U20" s="21"/>
      <c r="V20" s="21">
        <v>46</v>
      </c>
      <c r="W20" s="21">
        <v>34</v>
      </c>
      <c r="X20" s="21">
        <v>12</v>
      </c>
      <c r="Y20" s="24"/>
    </row>
    <row r="21" spans="1:25" s="8" customFormat="1" ht="12" x14ac:dyDescent="0.2">
      <c r="A21" s="26">
        <v>21</v>
      </c>
      <c r="B21" s="21">
        <v>289</v>
      </c>
      <c r="C21" s="21">
        <v>159</v>
      </c>
      <c r="D21" s="21">
        <v>130</v>
      </c>
      <c r="E21" s="21"/>
      <c r="F21" s="21">
        <v>41</v>
      </c>
      <c r="G21" s="21">
        <v>31</v>
      </c>
      <c r="H21" s="21">
        <v>10</v>
      </c>
      <c r="I21" s="21"/>
      <c r="J21" s="21">
        <v>97</v>
      </c>
      <c r="K21" s="21">
        <v>44</v>
      </c>
      <c r="L21" s="21">
        <v>53</v>
      </c>
      <c r="M21" s="21"/>
      <c r="N21" s="21">
        <v>64</v>
      </c>
      <c r="O21" s="21">
        <v>40</v>
      </c>
      <c r="P21" s="21">
        <v>24</v>
      </c>
      <c r="Q21" s="21"/>
      <c r="R21" s="21">
        <v>53</v>
      </c>
      <c r="S21" s="21">
        <v>32</v>
      </c>
      <c r="T21" s="21">
        <v>21</v>
      </c>
      <c r="U21" s="21"/>
      <c r="V21" s="21">
        <v>34</v>
      </c>
      <c r="W21" s="21">
        <v>12</v>
      </c>
      <c r="X21" s="21">
        <v>22</v>
      </c>
      <c r="Y21" s="24"/>
    </row>
    <row r="22" spans="1:25" s="8" customFormat="1" ht="12" x14ac:dyDescent="0.2">
      <c r="A22" s="26">
        <v>22</v>
      </c>
      <c r="B22" s="21">
        <v>249</v>
      </c>
      <c r="C22" s="21">
        <v>120</v>
      </c>
      <c r="D22" s="21">
        <v>129</v>
      </c>
      <c r="E22" s="21"/>
      <c r="F22" s="21">
        <v>47</v>
      </c>
      <c r="G22" s="21">
        <v>29</v>
      </c>
      <c r="H22" s="21">
        <v>18</v>
      </c>
      <c r="I22" s="21"/>
      <c r="J22" s="21">
        <v>39</v>
      </c>
      <c r="K22" s="21">
        <v>21</v>
      </c>
      <c r="L22" s="21">
        <v>18</v>
      </c>
      <c r="M22" s="21"/>
      <c r="N22" s="21">
        <v>57</v>
      </c>
      <c r="O22" s="21">
        <v>17</v>
      </c>
      <c r="P22" s="21">
        <v>40</v>
      </c>
      <c r="Q22" s="21"/>
      <c r="R22" s="21">
        <v>63</v>
      </c>
      <c r="S22" s="21">
        <v>32</v>
      </c>
      <c r="T22" s="21">
        <v>31</v>
      </c>
      <c r="U22" s="21"/>
      <c r="V22" s="21">
        <v>43</v>
      </c>
      <c r="W22" s="21">
        <v>21</v>
      </c>
      <c r="X22" s="21">
        <v>22</v>
      </c>
      <c r="Y22" s="24"/>
    </row>
    <row r="23" spans="1:25" s="8" customFormat="1" ht="12" x14ac:dyDescent="0.2">
      <c r="A23" s="26">
        <v>23</v>
      </c>
      <c r="B23" s="21">
        <v>257</v>
      </c>
      <c r="C23" s="21">
        <v>173</v>
      </c>
      <c r="D23" s="21">
        <v>84</v>
      </c>
      <c r="E23" s="21"/>
      <c r="F23" s="21">
        <v>49</v>
      </c>
      <c r="G23" s="21">
        <v>34</v>
      </c>
      <c r="H23" s="21">
        <v>15</v>
      </c>
      <c r="I23" s="21"/>
      <c r="J23" s="21">
        <v>51</v>
      </c>
      <c r="K23" s="21">
        <v>35</v>
      </c>
      <c r="L23" s="21">
        <v>16</v>
      </c>
      <c r="M23" s="21"/>
      <c r="N23" s="21">
        <v>50</v>
      </c>
      <c r="O23" s="21">
        <v>29</v>
      </c>
      <c r="P23" s="21">
        <v>21</v>
      </c>
      <c r="Q23" s="21"/>
      <c r="R23" s="21">
        <v>76</v>
      </c>
      <c r="S23" s="21">
        <v>50</v>
      </c>
      <c r="T23" s="21">
        <v>26</v>
      </c>
      <c r="U23" s="21"/>
      <c r="V23" s="21">
        <v>31</v>
      </c>
      <c r="W23" s="21">
        <v>25</v>
      </c>
      <c r="X23" s="21">
        <v>6</v>
      </c>
      <c r="Y23" s="24"/>
    </row>
    <row r="24" spans="1:25" s="8" customFormat="1" ht="12" x14ac:dyDescent="0.2">
      <c r="A24" s="26">
        <v>24</v>
      </c>
      <c r="B24" s="21">
        <v>227</v>
      </c>
      <c r="C24" s="21">
        <v>125</v>
      </c>
      <c r="D24" s="21">
        <v>102</v>
      </c>
      <c r="E24" s="21"/>
      <c r="F24" s="21">
        <v>49</v>
      </c>
      <c r="G24" s="21">
        <v>26</v>
      </c>
      <c r="H24" s="21">
        <v>23</v>
      </c>
      <c r="I24" s="21"/>
      <c r="J24" s="21">
        <v>42</v>
      </c>
      <c r="K24" s="21">
        <v>27</v>
      </c>
      <c r="L24" s="21">
        <v>15</v>
      </c>
      <c r="M24" s="21"/>
      <c r="N24" s="21">
        <v>44</v>
      </c>
      <c r="O24" s="21">
        <v>26</v>
      </c>
      <c r="P24" s="21">
        <v>18</v>
      </c>
      <c r="Q24" s="21"/>
      <c r="R24" s="21">
        <v>46</v>
      </c>
      <c r="S24" s="21">
        <v>25</v>
      </c>
      <c r="T24" s="21">
        <v>21</v>
      </c>
      <c r="U24" s="21"/>
      <c r="V24" s="21">
        <v>46</v>
      </c>
      <c r="W24" s="21">
        <v>21</v>
      </c>
      <c r="X24" s="21">
        <v>25</v>
      </c>
      <c r="Y24" s="24"/>
    </row>
    <row r="25" spans="1:25" s="8" customFormat="1" ht="12" x14ac:dyDescent="0.2">
      <c r="A25" s="26" t="s">
        <v>336</v>
      </c>
      <c r="B25" s="21">
        <v>869</v>
      </c>
      <c r="C25" s="21">
        <v>436</v>
      </c>
      <c r="D25" s="21">
        <v>433</v>
      </c>
      <c r="E25" s="21"/>
      <c r="F25" s="21">
        <v>145</v>
      </c>
      <c r="G25" s="21">
        <v>72</v>
      </c>
      <c r="H25" s="21">
        <v>73</v>
      </c>
      <c r="I25" s="21"/>
      <c r="J25" s="21">
        <v>176</v>
      </c>
      <c r="K25" s="21">
        <v>89</v>
      </c>
      <c r="L25" s="21">
        <v>87</v>
      </c>
      <c r="M25" s="21"/>
      <c r="N25" s="21">
        <v>162</v>
      </c>
      <c r="O25" s="21">
        <v>85</v>
      </c>
      <c r="P25" s="21">
        <v>77</v>
      </c>
      <c r="Q25" s="21"/>
      <c r="R25" s="21">
        <v>216</v>
      </c>
      <c r="S25" s="21">
        <v>122</v>
      </c>
      <c r="T25" s="21">
        <v>94</v>
      </c>
      <c r="U25" s="21"/>
      <c r="V25" s="21">
        <v>170</v>
      </c>
      <c r="W25" s="21">
        <v>68</v>
      </c>
      <c r="X25" s="21">
        <v>102</v>
      </c>
      <c r="Y25" s="24"/>
    </row>
    <row r="26" spans="1:25" s="8" customFormat="1" ht="12" x14ac:dyDescent="0.2">
      <c r="A26" s="26" t="s">
        <v>337</v>
      </c>
      <c r="B26" s="21">
        <v>422</v>
      </c>
      <c r="C26" s="21">
        <v>218</v>
      </c>
      <c r="D26" s="21">
        <v>204</v>
      </c>
      <c r="E26" s="21"/>
      <c r="F26" s="21">
        <v>53</v>
      </c>
      <c r="G26" s="21">
        <v>30</v>
      </c>
      <c r="H26" s="21">
        <v>23</v>
      </c>
      <c r="I26" s="21"/>
      <c r="J26" s="21">
        <v>87</v>
      </c>
      <c r="K26" s="21">
        <v>35</v>
      </c>
      <c r="L26" s="21">
        <v>52</v>
      </c>
      <c r="M26" s="21"/>
      <c r="N26" s="21">
        <v>87</v>
      </c>
      <c r="O26" s="21">
        <v>46</v>
      </c>
      <c r="P26" s="21">
        <v>41</v>
      </c>
      <c r="Q26" s="21"/>
      <c r="R26" s="21">
        <v>109</v>
      </c>
      <c r="S26" s="21">
        <v>57</v>
      </c>
      <c r="T26" s="21">
        <v>52</v>
      </c>
      <c r="U26" s="21"/>
      <c r="V26" s="21">
        <v>86</v>
      </c>
      <c r="W26" s="21">
        <v>50</v>
      </c>
      <c r="X26" s="21">
        <v>36</v>
      </c>
      <c r="Y26" s="24"/>
    </row>
    <row r="27" spans="1:25" s="8" customFormat="1" ht="12" x14ac:dyDescent="0.2">
      <c r="A27" s="26" t="s">
        <v>338</v>
      </c>
      <c r="B27" s="21">
        <v>254</v>
      </c>
      <c r="C27" s="21">
        <v>74</v>
      </c>
      <c r="D27" s="21">
        <v>180</v>
      </c>
      <c r="E27" s="21"/>
      <c r="F27" s="21">
        <v>41</v>
      </c>
      <c r="G27" s="21">
        <v>16</v>
      </c>
      <c r="H27" s="21">
        <v>25</v>
      </c>
      <c r="I27" s="21"/>
      <c r="J27" s="21">
        <v>51</v>
      </c>
      <c r="K27" s="21">
        <v>12</v>
      </c>
      <c r="L27" s="21">
        <v>39</v>
      </c>
      <c r="M27" s="21"/>
      <c r="N27" s="21">
        <v>50</v>
      </c>
      <c r="O27" s="21">
        <v>14</v>
      </c>
      <c r="P27" s="21">
        <v>36</v>
      </c>
      <c r="Q27" s="21"/>
      <c r="R27" s="21">
        <v>69</v>
      </c>
      <c r="S27" s="21">
        <v>14</v>
      </c>
      <c r="T27" s="21">
        <v>55</v>
      </c>
      <c r="U27" s="21"/>
      <c r="V27" s="21">
        <v>43</v>
      </c>
      <c r="W27" s="21">
        <v>18</v>
      </c>
      <c r="X27" s="21">
        <v>25</v>
      </c>
      <c r="Y27" s="24"/>
    </row>
    <row r="28" spans="1:25" s="8" customFormat="1" ht="12" x14ac:dyDescent="0.2">
      <c r="A28" s="26" t="s">
        <v>339</v>
      </c>
      <c r="B28" s="21">
        <v>111</v>
      </c>
      <c r="C28" s="21">
        <v>36</v>
      </c>
      <c r="D28" s="21">
        <v>75</v>
      </c>
      <c r="E28" s="21"/>
      <c r="F28" s="21">
        <v>19</v>
      </c>
      <c r="G28" s="21">
        <v>0</v>
      </c>
      <c r="H28" s="21">
        <v>19</v>
      </c>
      <c r="I28" s="21"/>
      <c r="J28" s="21">
        <v>23</v>
      </c>
      <c r="K28" s="21">
        <v>9</v>
      </c>
      <c r="L28" s="21">
        <v>14</v>
      </c>
      <c r="M28" s="21"/>
      <c r="N28" s="21">
        <v>27</v>
      </c>
      <c r="O28" s="21">
        <v>14</v>
      </c>
      <c r="P28" s="21">
        <v>13</v>
      </c>
      <c r="Q28" s="21"/>
      <c r="R28" s="21">
        <v>33</v>
      </c>
      <c r="S28" s="21">
        <v>7</v>
      </c>
      <c r="T28" s="21">
        <v>26</v>
      </c>
      <c r="U28" s="21"/>
      <c r="V28" s="21">
        <v>9</v>
      </c>
      <c r="W28" s="21">
        <v>6</v>
      </c>
      <c r="X28" s="21">
        <v>3</v>
      </c>
      <c r="Y28" s="24"/>
    </row>
    <row r="29" spans="1:25" s="8" customFormat="1" ht="12" x14ac:dyDescent="0.2">
      <c r="A29" s="26" t="s">
        <v>340</v>
      </c>
      <c r="B29" s="21">
        <v>58</v>
      </c>
      <c r="C29" s="21">
        <v>21</v>
      </c>
      <c r="D29" s="21">
        <v>37</v>
      </c>
      <c r="E29" s="21"/>
      <c r="F29" s="21">
        <v>16</v>
      </c>
      <c r="G29" s="21">
        <v>3</v>
      </c>
      <c r="H29" s="21">
        <v>13</v>
      </c>
      <c r="I29" s="21"/>
      <c r="J29" s="21">
        <v>10</v>
      </c>
      <c r="K29" s="21">
        <v>6</v>
      </c>
      <c r="L29" s="21">
        <v>4</v>
      </c>
      <c r="M29" s="21"/>
      <c r="N29" s="21">
        <v>13</v>
      </c>
      <c r="O29" s="21">
        <v>6</v>
      </c>
      <c r="P29" s="21">
        <v>7</v>
      </c>
      <c r="Q29" s="21"/>
      <c r="R29" s="21">
        <v>7</v>
      </c>
      <c r="S29" s="21">
        <v>0</v>
      </c>
      <c r="T29" s="21">
        <v>7</v>
      </c>
      <c r="U29" s="21"/>
      <c r="V29" s="21">
        <v>12</v>
      </c>
      <c r="W29" s="21">
        <v>6</v>
      </c>
      <c r="X29" s="21">
        <v>6</v>
      </c>
      <c r="Y29" s="24"/>
    </row>
    <row r="30" spans="1:25" s="8" customFormat="1" ht="12.75" thickBot="1" x14ac:dyDescent="0.25">
      <c r="A30" s="26" t="s">
        <v>38</v>
      </c>
      <c r="B30" s="21">
        <v>51</v>
      </c>
      <c r="C30" s="21">
        <v>16</v>
      </c>
      <c r="D30" s="21">
        <v>35</v>
      </c>
      <c r="E30" s="21"/>
      <c r="F30" s="21">
        <v>3</v>
      </c>
      <c r="G30" s="21">
        <v>0</v>
      </c>
      <c r="H30" s="21">
        <v>3</v>
      </c>
      <c r="I30" s="21"/>
      <c r="J30" s="21">
        <v>10</v>
      </c>
      <c r="K30" s="21">
        <v>3</v>
      </c>
      <c r="L30" s="21">
        <v>7</v>
      </c>
      <c r="M30" s="21"/>
      <c r="N30" s="21">
        <v>7</v>
      </c>
      <c r="O30" s="21">
        <v>3</v>
      </c>
      <c r="P30" s="21">
        <v>4</v>
      </c>
      <c r="Q30" s="21"/>
      <c r="R30" s="21">
        <v>16</v>
      </c>
      <c r="S30" s="21">
        <v>7</v>
      </c>
      <c r="T30" s="21">
        <v>9</v>
      </c>
      <c r="U30" s="21"/>
      <c r="V30" s="21">
        <v>15</v>
      </c>
      <c r="W30" s="21">
        <v>3</v>
      </c>
      <c r="X30" s="21">
        <v>12</v>
      </c>
      <c r="Y30" s="24"/>
    </row>
    <row r="31" spans="1:25" ht="15" customHeight="1" x14ac:dyDescent="0.25">
      <c r="A31" s="244" t="s">
        <v>329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1"/>
    </row>
    <row r="32" spans="1:25" ht="15" customHeight="1" x14ac:dyDescent="0.25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1"/>
    </row>
    <row r="33" spans="1:25" x14ac:dyDescent="0.25">
      <c r="A33" s="249" t="s">
        <v>260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</row>
    <row r="34" spans="1:25" s="8" customFormat="1" ht="12" x14ac:dyDescent="0.2">
      <c r="A34" s="2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4"/>
    </row>
  </sheetData>
  <mergeCells count="14">
    <mergeCell ref="A1:X1"/>
    <mergeCell ref="A2:X2"/>
    <mergeCell ref="A3:X3"/>
    <mergeCell ref="A4:X4"/>
    <mergeCell ref="A5:X5"/>
    <mergeCell ref="V6:X6"/>
    <mergeCell ref="A31:X32"/>
    <mergeCell ref="A33:X33"/>
    <mergeCell ref="A6:A7"/>
    <mergeCell ref="B6:D6"/>
    <mergeCell ref="F6:H6"/>
    <mergeCell ref="J6:L6"/>
    <mergeCell ref="N6:P6"/>
    <mergeCell ref="R6:T6"/>
  </mergeCells>
  <conditionalFormatting sqref="B9:X30">
    <cfRule type="cellIs" dxfId="1" priority="1" operator="equal">
      <formula>0</formula>
    </cfRule>
  </conditionalFormatting>
  <hyperlinks>
    <hyperlink ref="Y1" location="'CONTENIDO-INDICE'!D5" display="Indic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8"/>
  <sheetViews>
    <sheetView showGridLines="0" zoomScaleNormal="100" workbookViewId="0">
      <selection activeCell="AB40" sqref="AB40"/>
    </sheetView>
  </sheetViews>
  <sheetFormatPr baseColWidth="10" defaultRowHeight="12.75" x14ac:dyDescent="0.25"/>
  <cols>
    <col min="1" max="1" width="16.140625" style="1" customWidth="1"/>
    <col min="2" max="2" width="6.5703125" style="1" bestFit="1" customWidth="1"/>
    <col min="3" max="3" width="6.7109375" style="1" bestFit="1" customWidth="1"/>
    <col min="4" max="4" width="6.5703125" style="1" bestFit="1" customWidth="1"/>
    <col min="5" max="5" width="1.7109375" style="1" customWidth="1"/>
    <col min="6" max="6" width="6.5703125" style="1" bestFit="1" customWidth="1"/>
    <col min="7" max="7" width="6.7109375" style="1" bestFit="1" customWidth="1"/>
    <col min="8" max="8" width="5.5703125" style="1" bestFit="1" customWidth="1"/>
    <col min="9" max="9" width="1.7109375" style="1" customWidth="1"/>
    <col min="10" max="10" width="6.5703125" style="1" bestFit="1" customWidth="1"/>
    <col min="11" max="11" width="6.7109375" style="1" bestFit="1" customWidth="1"/>
    <col min="12" max="12" width="5.5703125" style="1" bestFit="1" customWidth="1"/>
    <col min="13" max="13" width="1.7109375" style="1" customWidth="1"/>
    <col min="14" max="14" width="6.5703125" style="1" bestFit="1" customWidth="1"/>
    <col min="15" max="15" width="6.7109375" style="1" bestFit="1" customWidth="1"/>
    <col min="16" max="16" width="5.5703125" style="1" bestFit="1" customWidth="1"/>
    <col min="17" max="17" width="1.7109375" style="1" customWidth="1"/>
    <col min="18" max="18" width="6.5703125" style="1" bestFit="1" customWidth="1"/>
    <col min="19" max="19" width="6.7109375" style="1" bestFit="1" customWidth="1"/>
    <col min="20" max="20" width="5.5703125" style="1" bestFit="1" customWidth="1"/>
    <col min="21" max="21" width="1.7109375" style="1" customWidth="1"/>
    <col min="22" max="22" width="5.5703125" style="1" bestFit="1" customWidth="1"/>
    <col min="23" max="23" width="6.7109375" style="1" bestFit="1" customWidth="1"/>
    <col min="24" max="24" width="5.5703125" style="1" bestFit="1" customWidth="1"/>
    <col min="25" max="28" width="11.42578125" style="1"/>
    <col min="29" max="29" width="11.42578125" style="1" customWidth="1"/>
    <col min="30" max="30" width="7.7109375" style="1" hidden="1" customWidth="1"/>
    <col min="31" max="31" width="9" style="1" hidden="1" customWidth="1"/>
    <col min="32" max="32" width="9.42578125" style="1" hidden="1" customWidth="1"/>
    <col min="33" max="33" width="1" style="1" hidden="1" customWidth="1"/>
    <col min="34" max="34" width="8.28515625" style="1" hidden="1" customWidth="1"/>
    <col min="35" max="35" width="8.42578125" style="1" hidden="1" customWidth="1"/>
    <col min="36" max="36" width="8.85546875" style="1" hidden="1" customWidth="1"/>
    <col min="37" max="37" width="1" style="1" hidden="1" customWidth="1"/>
    <col min="38" max="38" width="8.28515625" style="1" hidden="1" customWidth="1"/>
    <col min="39" max="39" width="8.42578125" style="1" hidden="1" customWidth="1"/>
    <col min="40" max="40" width="8.85546875" style="1" hidden="1" customWidth="1"/>
    <col min="41" max="41" width="1" style="1" hidden="1" customWidth="1"/>
    <col min="42" max="42" width="8.28515625" style="1" hidden="1" customWidth="1"/>
    <col min="43" max="43" width="8.42578125" style="1" hidden="1" customWidth="1"/>
    <col min="44" max="44" width="8.85546875" style="1" hidden="1" customWidth="1"/>
    <col min="45" max="45" width="1" style="1" hidden="1" customWidth="1"/>
    <col min="46" max="46" width="8.28515625" style="1" hidden="1" customWidth="1"/>
    <col min="47" max="47" width="8.42578125" style="1" hidden="1" customWidth="1"/>
    <col min="48" max="48" width="8.85546875" style="1" hidden="1" customWidth="1"/>
    <col min="49" max="49" width="1" style="1" hidden="1" customWidth="1"/>
    <col min="50" max="50" width="8.28515625" style="1" hidden="1" customWidth="1"/>
    <col min="51" max="51" width="8.42578125" style="1" hidden="1" customWidth="1"/>
    <col min="52" max="52" width="8.85546875" style="1" hidden="1" customWidth="1"/>
    <col min="53" max="53" width="1" style="1" hidden="1" customWidth="1"/>
    <col min="54" max="54" width="8.28515625" style="1" hidden="1" customWidth="1"/>
    <col min="55" max="55" width="8.42578125" style="1" hidden="1" customWidth="1"/>
    <col min="56" max="56" width="8.85546875" style="1" hidden="1" customWidth="1"/>
    <col min="57" max="57" width="11.42578125" style="1" customWidth="1"/>
    <col min="58" max="58" width="8.7109375" style="1" bestFit="1" customWidth="1"/>
    <col min="59" max="59" width="8.85546875" style="1" bestFit="1" customWidth="1"/>
    <col min="60" max="60" width="9.28515625" style="1" bestFit="1" customWidth="1"/>
    <col min="61" max="61" width="11.42578125" style="1"/>
    <col min="62" max="62" width="9.5703125" style="1" bestFit="1" customWidth="1"/>
    <col min="63" max="63" width="9.7109375" style="1" bestFit="1" customWidth="1"/>
    <col min="64" max="64" width="10.140625" style="1" bestFit="1" customWidth="1"/>
    <col min="65" max="65" width="11.42578125" style="1"/>
    <col min="66" max="66" width="9.5703125" style="1" bestFit="1" customWidth="1"/>
    <col min="67" max="67" width="9.7109375" style="1" bestFit="1" customWidth="1"/>
    <col min="68" max="68" width="10.140625" style="1" bestFit="1" customWidth="1"/>
    <col min="69" max="69" width="11.42578125" style="1"/>
    <col min="70" max="70" width="9.5703125" style="1" bestFit="1" customWidth="1"/>
    <col min="71" max="71" width="9.7109375" style="1" bestFit="1" customWidth="1"/>
    <col min="72" max="72" width="10.140625" style="1" bestFit="1" customWidth="1"/>
    <col min="73" max="73" width="11.42578125" style="1"/>
    <col min="74" max="74" width="9.5703125" style="1" bestFit="1" customWidth="1"/>
    <col min="75" max="75" width="9.7109375" style="1" bestFit="1" customWidth="1"/>
    <col min="76" max="76" width="10.140625" style="1" bestFit="1" customWidth="1"/>
    <col min="77" max="77" width="11.42578125" style="1"/>
    <col min="78" max="78" width="9.5703125" style="1" bestFit="1" customWidth="1"/>
    <col min="79" max="79" width="9.7109375" style="1" bestFit="1" customWidth="1"/>
    <col min="80" max="80" width="10.140625" style="1" bestFit="1" customWidth="1"/>
    <col min="81" max="81" width="11.42578125" style="1"/>
    <col min="82" max="82" width="9.5703125" style="1" bestFit="1" customWidth="1"/>
    <col min="83" max="83" width="9.7109375" style="1" bestFit="1" customWidth="1"/>
    <col min="84" max="84" width="10.140625" style="1" bestFit="1" customWidth="1"/>
    <col min="85" max="146" width="11.42578125" style="1"/>
    <col min="147" max="147" width="16.140625" style="1" customWidth="1"/>
    <col min="148" max="148" width="6" style="1" customWidth="1"/>
    <col min="149" max="149" width="6" style="1" bestFit="1" customWidth="1"/>
    <col min="150" max="150" width="5.7109375" style="1" bestFit="1" customWidth="1"/>
    <col min="151" max="151" width="1.7109375" style="1" customWidth="1"/>
    <col min="152" max="152" width="6" style="1" bestFit="1" customWidth="1"/>
    <col min="153" max="154" width="5" style="1" customWidth="1"/>
    <col min="155" max="155" width="1.7109375" style="1" customWidth="1"/>
    <col min="156" max="158" width="5" style="1" customWidth="1"/>
    <col min="159" max="159" width="1.7109375" style="1" customWidth="1"/>
    <col min="160" max="162" width="5.140625" style="1" bestFit="1" customWidth="1"/>
    <col min="163" max="163" width="1.7109375" style="1" customWidth="1"/>
    <col min="164" max="166" width="5.140625" style="1" bestFit="1" customWidth="1"/>
    <col min="167" max="167" width="1.7109375" style="1" customWidth="1"/>
    <col min="168" max="170" width="5.140625" style="1" bestFit="1" customWidth="1"/>
    <col min="171" max="171" width="1.7109375" style="1" customWidth="1"/>
    <col min="172" max="172" width="4.85546875" style="1" bestFit="1" customWidth="1"/>
    <col min="173" max="174" width="4.42578125" style="1" customWidth="1"/>
    <col min="175" max="175" width="8.85546875" style="1" customWidth="1"/>
    <col min="176" max="176" width="12" style="1" customWidth="1"/>
    <col min="177" max="179" width="6" style="1" customWidth="1"/>
    <col min="180" max="180" width="1.7109375" style="1" customWidth="1"/>
    <col min="181" max="181" width="6.140625" style="1" customWidth="1"/>
    <col min="182" max="183" width="5.140625" style="1" customWidth="1"/>
    <col min="184" max="184" width="1.7109375" style="1" customWidth="1"/>
    <col min="185" max="187" width="5" style="1" customWidth="1"/>
    <col min="188" max="188" width="1.7109375" style="1" customWidth="1"/>
    <col min="189" max="191" width="5" style="1" customWidth="1"/>
    <col min="192" max="192" width="1.7109375" style="1" customWidth="1"/>
    <col min="193" max="195" width="5" style="1" customWidth="1"/>
    <col min="196" max="196" width="1.7109375" style="1" customWidth="1"/>
    <col min="197" max="199" width="5.140625" style="1" customWidth="1"/>
    <col min="200" max="200" width="1.7109375" style="1" customWidth="1"/>
    <col min="201" max="202" width="5" style="1" customWidth="1"/>
    <col min="203" max="203" width="5.28515625" style="1" customWidth="1"/>
    <col min="204" max="16384" width="11.42578125" style="1"/>
  </cols>
  <sheetData>
    <row r="1" spans="1:56" s="112" customFormat="1" ht="15.75" x14ac:dyDescent="0.25">
      <c r="A1" s="240" t="s">
        <v>305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59" t="s">
        <v>158</v>
      </c>
      <c r="Z1" s="114"/>
    </row>
    <row r="2" spans="1:56" s="112" customFormat="1" ht="15.75" x14ac:dyDescent="0.25">
      <c r="A2" s="240" t="s">
        <v>122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118"/>
    </row>
    <row r="3" spans="1:56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118"/>
    </row>
    <row r="4" spans="1:56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118"/>
    </row>
    <row r="5" spans="1:56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118"/>
    </row>
    <row r="6" spans="1:56" ht="18" customHeight="1" x14ac:dyDescent="0.2">
      <c r="A6" s="236" t="s">
        <v>330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Y6" s="45"/>
    </row>
    <row r="7" spans="1:56" ht="27" customHeight="1" thickBot="1" x14ac:dyDescent="0.25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Y7" s="45"/>
    </row>
    <row r="8" spans="1:56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6"/>
      <c r="AD8" s="37" t="s">
        <v>31</v>
      </c>
      <c r="AE8" s="37" t="s">
        <v>120</v>
      </c>
      <c r="AF8" s="37" t="s">
        <v>121</v>
      </c>
      <c r="AG8" s="37"/>
      <c r="AH8" s="37" t="s">
        <v>102</v>
      </c>
      <c r="AI8" s="37" t="s">
        <v>103</v>
      </c>
      <c r="AJ8" s="37" t="s">
        <v>104</v>
      </c>
      <c r="AK8" s="37"/>
      <c r="AL8" s="37" t="s">
        <v>105</v>
      </c>
      <c r="AM8" s="37" t="s">
        <v>106</v>
      </c>
      <c r="AN8" s="37" t="s">
        <v>107</v>
      </c>
      <c r="AO8" s="37"/>
      <c r="AP8" s="37" t="s">
        <v>108</v>
      </c>
      <c r="AQ8" s="37" t="s">
        <v>109</v>
      </c>
      <c r="AR8" s="37" t="s">
        <v>110</v>
      </c>
      <c r="AS8" s="37"/>
      <c r="AT8" s="37" t="s">
        <v>111</v>
      </c>
      <c r="AU8" s="37" t="s">
        <v>112</v>
      </c>
      <c r="AV8" s="37" t="s">
        <v>113</v>
      </c>
      <c r="AW8" s="37"/>
      <c r="AX8" s="37" t="s">
        <v>114</v>
      </c>
      <c r="AY8" s="37" t="s">
        <v>115</v>
      </c>
      <c r="AZ8" s="37" t="s">
        <v>116</v>
      </c>
      <c r="BA8" s="37"/>
      <c r="BB8" s="37" t="s">
        <v>117</v>
      </c>
      <c r="BC8" s="37" t="s">
        <v>118</v>
      </c>
      <c r="BD8" s="37" t="s">
        <v>119</v>
      </c>
    </row>
    <row r="9" spans="1:56" s="6" customFormat="1" x14ac:dyDescent="0.25">
      <c r="A9" s="46" t="s">
        <v>9</v>
      </c>
      <c r="B9" s="59">
        <v>3824</v>
      </c>
      <c r="C9" s="59">
        <v>1992</v>
      </c>
      <c r="D9" s="59">
        <v>1832</v>
      </c>
      <c r="E9" s="59"/>
      <c r="F9" s="59">
        <v>690</v>
      </c>
      <c r="G9" s="59">
        <v>371</v>
      </c>
      <c r="H9" s="59">
        <v>319</v>
      </c>
      <c r="I9" s="59"/>
      <c r="J9" s="59">
        <v>917</v>
      </c>
      <c r="K9" s="59">
        <v>460</v>
      </c>
      <c r="L9" s="59">
        <v>457</v>
      </c>
      <c r="M9" s="59"/>
      <c r="N9" s="59">
        <v>800</v>
      </c>
      <c r="O9" s="59">
        <v>425</v>
      </c>
      <c r="P9" s="59">
        <v>375</v>
      </c>
      <c r="Q9" s="59"/>
      <c r="R9" s="59">
        <v>829</v>
      </c>
      <c r="S9" s="59">
        <v>445</v>
      </c>
      <c r="T9" s="59">
        <v>384</v>
      </c>
      <c r="U9" s="59"/>
      <c r="V9" s="59">
        <v>588</v>
      </c>
      <c r="W9" s="59">
        <v>291</v>
      </c>
      <c r="X9" s="59">
        <v>297</v>
      </c>
      <c r="Y9" s="1"/>
      <c r="AD9" s="60">
        <v>36872</v>
      </c>
      <c r="AE9" s="60">
        <v>16704</v>
      </c>
      <c r="AF9" s="60">
        <v>20168</v>
      </c>
      <c r="AG9" s="60"/>
      <c r="AH9" s="60">
        <v>4700</v>
      </c>
      <c r="AI9" s="60">
        <v>2130</v>
      </c>
      <c r="AJ9" s="60">
        <v>2570</v>
      </c>
      <c r="AK9" s="60"/>
      <c r="AL9" s="60">
        <v>5835</v>
      </c>
      <c r="AM9" s="60">
        <v>2701</v>
      </c>
      <c r="AN9" s="60">
        <v>3134</v>
      </c>
      <c r="AO9" s="60"/>
      <c r="AP9" s="60">
        <v>6698</v>
      </c>
      <c r="AQ9" s="60">
        <v>3131</v>
      </c>
      <c r="AR9" s="60">
        <v>3567</v>
      </c>
      <c r="AS9" s="60"/>
      <c r="AT9" s="60">
        <v>10070</v>
      </c>
      <c r="AU9" s="60">
        <v>4545</v>
      </c>
      <c r="AV9" s="60">
        <v>5525</v>
      </c>
      <c r="AW9" s="60"/>
      <c r="AX9" s="60">
        <v>9569</v>
      </c>
      <c r="AY9" s="60">
        <v>4197</v>
      </c>
      <c r="AZ9" s="60">
        <v>5372</v>
      </c>
      <c r="BA9" s="60"/>
      <c r="BB9" s="60">
        <v>0</v>
      </c>
      <c r="BC9" s="60">
        <v>0</v>
      </c>
      <c r="BD9" s="60">
        <v>0</v>
      </c>
    </row>
    <row r="10" spans="1:56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</row>
    <row r="11" spans="1:56" x14ac:dyDescent="0.25">
      <c r="A11" s="1" t="s">
        <v>39</v>
      </c>
      <c r="B11" s="50">
        <v>53</v>
      </c>
      <c r="C11" s="50">
        <v>23</v>
      </c>
      <c r="D11" s="50">
        <v>30</v>
      </c>
      <c r="E11" s="50"/>
      <c r="F11" s="50">
        <v>12</v>
      </c>
      <c r="G11" s="50">
        <v>5</v>
      </c>
      <c r="H11" s="61">
        <v>7</v>
      </c>
      <c r="I11" s="50"/>
      <c r="J11" s="50">
        <v>24</v>
      </c>
      <c r="K11" s="50">
        <v>9</v>
      </c>
      <c r="L11" s="61">
        <v>15</v>
      </c>
      <c r="M11" s="50"/>
      <c r="N11" s="50">
        <v>7</v>
      </c>
      <c r="O11" s="50">
        <v>3</v>
      </c>
      <c r="P11" s="61">
        <v>4</v>
      </c>
      <c r="Q11" s="50"/>
      <c r="R11" s="50">
        <v>4</v>
      </c>
      <c r="S11" s="50">
        <v>2</v>
      </c>
      <c r="T11" s="61">
        <v>2</v>
      </c>
      <c r="U11" s="50"/>
      <c r="V11" s="50">
        <v>6</v>
      </c>
      <c r="W11" s="50">
        <v>4</v>
      </c>
      <c r="X11" s="61">
        <v>2</v>
      </c>
      <c r="AD11" s="37">
        <v>596</v>
      </c>
      <c r="AE11" s="37">
        <v>236</v>
      </c>
      <c r="AF11" s="37">
        <v>360</v>
      </c>
      <c r="AG11" s="37"/>
      <c r="AH11" s="37">
        <v>120</v>
      </c>
      <c r="AI11" s="37">
        <v>44</v>
      </c>
      <c r="AJ11" s="37">
        <v>76</v>
      </c>
      <c r="AK11" s="37"/>
      <c r="AL11" s="37">
        <v>107</v>
      </c>
      <c r="AM11" s="37">
        <v>47</v>
      </c>
      <c r="AN11" s="37">
        <v>60</v>
      </c>
      <c r="AO11" s="37"/>
      <c r="AP11" s="37">
        <v>113</v>
      </c>
      <c r="AQ11" s="37">
        <v>47</v>
      </c>
      <c r="AR11" s="37">
        <v>66</v>
      </c>
      <c r="AS11" s="37"/>
      <c r="AT11" s="37">
        <v>147</v>
      </c>
      <c r="AU11" s="37">
        <v>58</v>
      </c>
      <c r="AV11" s="37">
        <v>89</v>
      </c>
      <c r="AW11" s="37"/>
      <c r="AX11" s="37">
        <v>109</v>
      </c>
      <c r="AY11" s="37">
        <v>40</v>
      </c>
      <c r="AZ11" s="37">
        <v>69</v>
      </c>
      <c r="BA11" s="37"/>
      <c r="BB11" s="37">
        <v>0</v>
      </c>
      <c r="BC11" s="37">
        <v>0</v>
      </c>
      <c r="BD11" s="37">
        <v>0</v>
      </c>
    </row>
    <row r="12" spans="1:56" x14ac:dyDescent="0.25">
      <c r="A12" s="1" t="s">
        <v>40</v>
      </c>
      <c r="B12" s="50">
        <v>172</v>
      </c>
      <c r="C12" s="50">
        <v>87</v>
      </c>
      <c r="D12" s="50">
        <v>85</v>
      </c>
      <c r="E12" s="50"/>
      <c r="F12" s="50">
        <v>36</v>
      </c>
      <c r="G12" s="50">
        <v>21</v>
      </c>
      <c r="H12" s="61">
        <v>15</v>
      </c>
      <c r="I12" s="50"/>
      <c r="J12" s="50">
        <v>48</v>
      </c>
      <c r="K12" s="50">
        <v>24</v>
      </c>
      <c r="L12" s="61">
        <v>24</v>
      </c>
      <c r="M12" s="50"/>
      <c r="N12" s="50">
        <v>45</v>
      </c>
      <c r="O12" s="50">
        <v>23</v>
      </c>
      <c r="P12" s="61">
        <v>22</v>
      </c>
      <c r="Q12" s="50"/>
      <c r="R12" s="50">
        <v>23</v>
      </c>
      <c r="S12" s="50">
        <v>12</v>
      </c>
      <c r="T12" s="61">
        <v>11</v>
      </c>
      <c r="U12" s="50"/>
      <c r="V12" s="50">
        <v>20</v>
      </c>
      <c r="W12" s="50">
        <v>7</v>
      </c>
      <c r="X12" s="61">
        <v>13</v>
      </c>
      <c r="AD12" s="37">
        <v>1258</v>
      </c>
      <c r="AE12" s="37">
        <v>552</v>
      </c>
      <c r="AF12" s="37">
        <v>706</v>
      </c>
      <c r="AG12" s="37"/>
      <c r="AH12" s="37">
        <v>217</v>
      </c>
      <c r="AI12" s="37">
        <v>96</v>
      </c>
      <c r="AJ12" s="37">
        <v>121</v>
      </c>
      <c r="AK12" s="37"/>
      <c r="AL12" s="37">
        <v>222</v>
      </c>
      <c r="AM12" s="37">
        <v>96</v>
      </c>
      <c r="AN12" s="37">
        <v>126</v>
      </c>
      <c r="AO12" s="37"/>
      <c r="AP12" s="37">
        <v>223</v>
      </c>
      <c r="AQ12" s="37">
        <v>100</v>
      </c>
      <c r="AR12" s="37">
        <v>123</v>
      </c>
      <c r="AS12" s="37"/>
      <c r="AT12" s="37">
        <v>342</v>
      </c>
      <c r="AU12" s="37">
        <v>149</v>
      </c>
      <c r="AV12" s="37">
        <v>193</v>
      </c>
      <c r="AW12" s="37"/>
      <c r="AX12" s="37">
        <v>254</v>
      </c>
      <c r="AY12" s="37">
        <v>111</v>
      </c>
      <c r="AZ12" s="37">
        <v>143</v>
      </c>
      <c r="BA12" s="37"/>
      <c r="BB12" s="37">
        <v>0</v>
      </c>
      <c r="BC12" s="37">
        <v>0</v>
      </c>
      <c r="BD12" s="37">
        <v>0</v>
      </c>
    </row>
    <row r="13" spans="1:56" x14ac:dyDescent="0.25">
      <c r="A13" s="1" t="s">
        <v>41</v>
      </c>
      <c r="B13" s="50"/>
      <c r="C13" s="50"/>
      <c r="D13" s="50"/>
      <c r="E13" s="50"/>
      <c r="F13" s="50"/>
      <c r="G13" s="50"/>
      <c r="H13" s="61"/>
      <c r="I13" s="50"/>
      <c r="J13" s="50"/>
      <c r="K13" s="50"/>
      <c r="L13" s="61"/>
      <c r="M13" s="50"/>
      <c r="N13" s="50"/>
      <c r="O13" s="50"/>
      <c r="P13" s="61"/>
      <c r="Q13" s="50"/>
      <c r="R13" s="50"/>
      <c r="S13" s="50"/>
      <c r="T13" s="61"/>
      <c r="U13" s="50"/>
      <c r="V13" s="50"/>
      <c r="W13" s="50"/>
      <c r="X13" s="61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>
        <v>0</v>
      </c>
      <c r="BC13" s="37">
        <v>0</v>
      </c>
      <c r="BD13" s="37">
        <v>0</v>
      </c>
    </row>
    <row r="14" spans="1:56" x14ac:dyDescent="0.25">
      <c r="A14" s="1" t="s">
        <v>42</v>
      </c>
      <c r="B14" s="50">
        <v>34</v>
      </c>
      <c r="C14" s="50">
        <v>11</v>
      </c>
      <c r="D14" s="50">
        <v>23</v>
      </c>
      <c r="E14" s="50"/>
      <c r="F14" s="50">
        <v>6</v>
      </c>
      <c r="G14" s="50">
        <v>3</v>
      </c>
      <c r="H14" s="61">
        <v>3</v>
      </c>
      <c r="I14" s="50"/>
      <c r="J14" s="50">
        <v>17</v>
      </c>
      <c r="K14" s="50">
        <v>5</v>
      </c>
      <c r="L14" s="61">
        <v>12</v>
      </c>
      <c r="M14" s="50"/>
      <c r="N14" s="50">
        <v>9</v>
      </c>
      <c r="O14" s="50">
        <v>2</v>
      </c>
      <c r="P14" s="61">
        <v>7</v>
      </c>
      <c r="Q14" s="50"/>
      <c r="R14" s="50">
        <v>2</v>
      </c>
      <c r="S14" s="50">
        <v>1</v>
      </c>
      <c r="T14" s="61">
        <v>1</v>
      </c>
      <c r="U14" s="50"/>
      <c r="V14" s="50">
        <v>0</v>
      </c>
      <c r="W14" s="50">
        <v>0</v>
      </c>
      <c r="X14" s="61">
        <v>0</v>
      </c>
      <c r="AD14" s="37">
        <v>1027</v>
      </c>
      <c r="AE14" s="37">
        <v>387</v>
      </c>
      <c r="AF14" s="37">
        <v>640</v>
      </c>
      <c r="AG14" s="37"/>
      <c r="AH14" s="37">
        <v>137</v>
      </c>
      <c r="AI14" s="37">
        <v>53</v>
      </c>
      <c r="AJ14" s="37">
        <v>84</v>
      </c>
      <c r="AK14" s="37"/>
      <c r="AL14" s="37">
        <v>175</v>
      </c>
      <c r="AM14" s="37">
        <v>65</v>
      </c>
      <c r="AN14" s="37">
        <v>110</v>
      </c>
      <c r="AO14" s="37"/>
      <c r="AP14" s="37">
        <v>213</v>
      </c>
      <c r="AQ14" s="37">
        <v>82</v>
      </c>
      <c r="AR14" s="37">
        <v>131</v>
      </c>
      <c r="AS14" s="37"/>
      <c r="AT14" s="37">
        <v>251</v>
      </c>
      <c r="AU14" s="37">
        <v>90</v>
      </c>
      <c r="AV14" s="37">
        <v>161</v>
      </c>
      <c r="AW14" s="37"/>
      <c r="AX14" s="37">
        <v>251</v>
      </c>
      <c r="AY14" s="37">
        <v>97</v>
      </c>
      <c r="AZ14" s="37">
        <v>154</v>
      </c>
      <c r="BA14" s="37"/>
      <c r="BB14" s="37">
        <v>0</v>
      </c>
      <c r="BC14" s="37">
        <v>0</v>
      </c>
      <c r="BD14" s="37">
        <v>0</v>
      </c>
    </row>
    <row r="15" spans="1:56" x14ac:dyDescent="0.25">
      <c r="A15" s="1" t="s">
        <v>43</v>
      </c>
      <c r="B15" s="50">
        <v>67</v>
      </c>
      <c r="C15" s="50">
        <v>39</v>
      </c>
      <c r="D15" s="50">
        <v>28</v>
      </c>
      <c r="E15" s="50"/>
      <c r="F15" s="50">
        <v>7</v>
      </c>
      <c r="G15" s="50">
        <v>5</v>
      </c>
      <c r="H15" s="61">
        <v>2</v>
      </c>
      <c r="I15" s="50"/>
      <c r="J15" s="50">
        <v>15</v>
      </c>
      <c r="K15" s="50">
        <v>9</v>
      </c>
      <c r="L15" s="61">
        <v>6</v>
      </c>
      <c r="M15" s="50"/>
      <c r="N15" s="50">
        <v>19</v>
      </c>
      <c r="O15" s="50">
        <v>12</v>
      </c>
      <c r="P15" s="61">
        <v>7</v>
      </c>
      <c r="Q15" s="50"/>
      <c r="R15" s="50">
        <v>15</v>
      </c>
      <c r="S15" s="50">
        <v>9</v>
      </c>
      <c r="T15" s="61">
        <v>6</v>
      </c>
      <c r="U15" s="50"/>
      <c r="V15" s="50">
        <v>11</v>
      </c>
      <c r="W15" s="50">
        <v>4</v>
      </c>
      <c r="X15" s="61">
        <v>7</v>
      </c>
      <c r="AD15" s="37">
        <v>800</v>
      </c>
      <c r="AE15" s="37">
        <v>377</v>
      </c>
      <c r="AF15" s="37">
        <v>423</v>
      </c>
      <c r="AG15" s="37"/>
      <c r="AH15" s="37">
        <v>99</v>
      </c>
      <c r="AI15" s="37">
        <v>49</v>
      </c>
      <c r="AJ15" s="37">
        <v>50</v>
      </c>
      <c r="AK15" s="37"/>
      <c r="AL15" s="37">
        <v>125</v>
      </c>
      <c r="AM15" s="37">
        <v>54</v>
      </c>
      <c r="AN15" s="37">
        <v>2465</v>
      </c>
      <c r="AO15" s="37"/>
      <c r="AP15" s="37">
        <v>170</v>
      </c>
      <c r="AQ15" s="37">
        <v>86</v>
      </c>
      <c r="AR15" s="37">
        <v>84</v>
      </c>
      <c r="AS15" s="37"/>
      <c r="AT15" s="37">
        <v>235</v>
      </c>
      <c r="AU15" s="37">
        <v>111</v>
      </c>
      <c r="AV15" s="37">
        <v>124</v>
      </c>
      <c r="AW15" s="37"/>
      <c r="AX15" s="37">
        <v>171</v>
      </c>
      <c r="AY15" s="37">
        <v>77</v>
      </c>
      <c r="AZ15" s="37">
        <v>94</v>
      </c>
      <c r="BA15" s="37"/>
      <c r="BB15" s="37">
        <v>0</v>
      </c>
      <c r="BC15" s="37">
        <v>0</v>
      </c>
      <c r="BD15" s="37">
        <v>0</v>
      </c>
    </row>
    <row r="16" spans="1:56" x14ac:dyDescent="0.25">
      <c r="A16" s="1" t="s">
        <v>44</v>
      </c>
      <c r="B16" s="50">
        <v>531</v>
      </c>
      <c r="C16" s="50">
        <v>290</v>
      </c>
      <c r="D16" s="50">
        <v>241</v>
      </c>
      <c r="E16" s="50"/>
      <c r="F16" s="50">
        <v>86</v>
      </c>
      <c r="G16" s="50">
        <v>52</v>
      </c>
      <c r="H16" s="61">
        <v>34</v>
      </c>
      <c r="I16" s="50"/>
      <c r="J16" s="50">
        <v>115</v>
      </c>
      <c r="K16" s="50">
        <v>65</v>
      </c>
      <c r="L16" s="61">
        <v>50</v>
      </c>
      <c r="M16" s="50"/>
      <c r="N16" s="50">
        <v>102</v>
      </c>
      <c r="O16" s="50">
        <v>58</v>
      </c>
      <c r="P16" s="61">
        <v>44</v>
      </c>
      <c r="Q16" s="50"/>
      <c r="R16" s="50">
        <v>127</v>
      </c>
      <c r="S16" s="50">
        <v>67</v>
      </c>
      <c r="T16" s="61">
        <v>60</v>
      </c>
      <c r="U16" s="50"/>
      <c r="V16" s="50">
        <v>101</v>
      </c>
      <c r="W16" s="50">
        <v>48</v>
      </c>
      <c r="X16" s="61">
        <v>53</v>
      </c>
      <c r="AD16" s="37">
        <v>3322</v>
      </c>
      <c r="AE16" s="37">
        <v>1614</v>
      </c>
      <c r="AF16" s="37">
        <v>1708</v>
      </c>
      <c r="AG16" s="37"/>
      <c r="AH16" s="37">
        <v>391</v>
      </c>
      <c r="AI16" s="37">
        <v>192</v>
      </c>
      <c r="AJ16" s="37">
        <v>199</v>
      </c>
      <c r="AK16" s="37"/>
      <c r="AL16" s="37">
        <v>501</v>
      </c>
      <c r="AM16" s="37">
        <v>264</v>
      </c>
      <c r="AN16" s="37">
        <v>237</v>
      </c>
      <c r="AO16" s="37"/>
      <c r="AP16" s="37">
        <v>569</v>
      </c>
      <c r="AQ16" s="37">
        <v>287</v>
      </c>
      <c r="AR16" s="37">
        <v>282</v>
      </c>
      <c r="AS16" s="37"/>
      <c r="AT16" s="37">
        <v>917</v>
      </c>
      <c r="AU16" s="37">
        <v>415</v>
      </c>
      <c r="AV16" s="37">
        <v>502</v>
      </c>
      <c r="AW16" s="37"/>
      <c r="AX16" s="37">
        <v>944</v>
      </c>
      <c r="AY16" s="37">
        <v>456</v>
      </c>
      <c r="AZ16" s="37">
        <v>488</v>
      </c>
      <c r="BA16" s="37"/>
      <c r="BB16" s="37">
        <v>0</v>
      </c>
      <c r="BC16" s="37">
        <v>0</v>
      </c>
      <c r="BD16" s="37">
        <v>0</v>
      </c>
    </row>
    <row r="17" spans="1:56" x14ac:dyDescent="0.25">
      <c r="A17" s="1" t="s">
        <v>45</v>
      </c>
      <c r="B17" s="50"/>
      <c r="C17" s="50"/>
      <c r="D17" s="50"/>
      <c r="E17" s="50"/>
      <c r="F17" s="50"/>
      <c r="G17" s="50"/>
      <c r="H17" s="61"/>
      <c r="I17" s="50"/>
      <c r="J17" s="50"/>
      <c r="K17" s="50"/>
      <c r="L17" s="61"/>
      <c r="M17" s="50"/>
      <c r="N17" s="50"/>
      <c r="O17" s="50"/>
      <c r="P17" s="61"/>
      <c r="Q17" s="50"/>
      <c r="R17" s="50"/>
      <c r="S17" s="50"/>
      <c r="T17" s="61"/>
      <c r="U17" s="50"/>
      <c r="V17" s="50"/>
      <c r="W17" s="50"/>
      <c r="X17" s="61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>
        <v>0</v>
      </c>
      <c r="BC17" s="37">
        <v>0</v>
      </c>
      <c r="BD17" s="37">
        <v>0</v>
      </c>
    </row>
    <row r="18" spans="1:56" x14ac:dyDescent="0.25">
      <c r="A18" s="1" t="s">
        <v>46</v>
      </c>
      <c r="B18" s="50">
        <v>386</v>
      </c>
      <c r="C18" s="50">
        <v>179</v>
      </c>
      <c r="D18" s="50">
        <v>207</v>
      </c>
      <c r="E18" s="50"/>
      <c r="F18" s="50">
        <v>94</v>
      </c>
      <c r="G18" s="50">
        <v>39</v>
      </c>
      <c r="H18" s="61">
        <v>55</v>
      </c>
      <c r="I18" s="50"/>
      <c r="J18" s="50">
        <v>97</v>
      </c>
      <c r="K18" s="50">
        <v>44</v>
      </c>
      <c r="L18" s="61">
        <v>53</v>
      </c>
      <c r="M18" s="50"/>
      <c r="N18" s="50">
        <v>84</v>
      </c>
      <c r="O18" s="50">
        <v>39</v>
      </c>
      <c r="P18" s="61">
        <v>45</v>
      </c>
      <c r="Q18" s="50"/>
      <c r="R18" s="50">
        <v>67</v>
      </c>
      <c r="S18" s="50">
        <v>34</v>
      </c>
      <c r="T18" s="61">
        <v>33</v>
      </c>
      <c r="U18" s="50"/>
      <c r="V18" s="50">
        <v>44</v>
      </c>
      <c r="W18" s="50">
        <v>23</v>
      </c>
      <c r="X18" s="61">
        <v>21</v>
      </c>
      <c r="AD18" s="37">
        <v>2828</v>
      </c>
      <c r="AE18" s="37">
        <v>1220</v>
      </c>
      <c r="AF18" s="37">
        <v>1608</v>
      </c>
      <c r="AG18" s="37"/>
      <c r="AH18" s="37">
        <v>480</v>
      </c>
      <c r="AI18" s="37">
        <v>204</v>
      </c>
      <c r="AJ18" s="37">
        <v>276</v>
      </c>
      <c r="AK18" s="37"/>
      <c r="AL18" s="37">
        <v>549</v>
      </c>
      <c r="AM18" s="37">
        <v>259</v>
      </c>
      <c r="AN18" s="37">
        <v>290</v>
      </c>
      <c r="AO18" s="37"/>
      <c r="AP18" s="37">
        <v>551</v>
      </c>
      <c r="AQ18" s="37">
        <v>235</v>
      </c>
      <c r="AR18" s="37">
        <v>316</v>
      </c>
      <c r="AS18" s="37"/>
      <c r="AT18" s="37">
        <v>712</v>
      </c>
      <c r="AU18" s="37">
        <v>297</v>
      </c>
      <c r="AV18" s="37">
        <v>415</v>
      </c>
      <c r="AW18" s="37"/>
      <c r="AX18" s="37">
        <v>536</v>
      </c>
      <c r="AY18" s="37">
        <v>225</v>
      </c>
      <c r="AZ18" s="37">
        <v>311</v>
      </c>
      <c r="BA18" s="37"/>
      <c r="BB18" s="37">
        <v>0</v>
      </c>
      <c r="BC18" s="37">
        <v>0</v>
      </c>
      <c r="BD18" s="37">
        <v>0</v>
      </c>
    </row>
    <row r="19" spans="1:56" x14ac:dyDescent="0.25">
      <c r="A19" s="1" t="s">
        <v>47</v>
      </c>
      <c r="B19" s="50">
        <v>343</v>
      </c>
      <c r="C19" s="50">
        <v>195</v>
      </c>
      <c r="D19" s="50">
        <v>148</v>
      </c>
      <c r="E19" s="50"/>
      <c r="F19" s="50">
        <v>77</v>
      </c>
      <c r="G19" s="50">
        <v>45</v>
      </c>
      <c r="H19" s="61">
        <v>32</v>
      </c>
      <c r="I19" s="50"/>
      <c r="J19" s="50">
        <v>55</v>
      </c>
      <c r="K19" s="50">
        <v>35</v>
      </c>
      <c r="L19" s="61">
        <v>20</v>
      </c>
      <c r="M19" s="50"/>
      <c r="N19" s="50">
        <v>82</v>
      </c>
      <c r="O19" s="50">
        <v>53</v>
      </c>
      <c r="P19" s="61">
        <v>29</v>
      </c>
      <c r="Q19" s="50"/>
      <c r="R19" s="50">
        <v>89</v>
      </c>
      <c r="S19" s="50">
        <v>43</v>
      </c>
      <c r="T19" s="61">
        <v>46</v>
      </c>
      <c r="U19" s="50"/>
      <c r="V19" s="50">
        <v>40</v>
      </c>
      <c r="W19" s="50">
        <v>19</v>
      </c>
      <c r="X19" s="61">
        <v>21</v>
      </c>
      <c r="AD19" s="37">
        <v>2614</v>
      </c>
      <c r="AE19" s="37">
        <v>1283</v>
      </c>
      <c r="AF19" s="37">
        <v>1331</v>
      </c>
      <c r="AG19" s="37"/>
      <c r="AH19" s="37">
        <v>292</v>
      </c>
      <c r="AI19" s="37">
        <v>140</v>
      </c>
      <c r="AJ19" s="37">
        <v>152</v>
      </c>
      <c r="AK19" s="37"/>
      <c r="AL19" s="37">
        <v>403</v>
      </c>
      <c r="AM19" s="37">
        <v>189</v>
      </c>
      <c r="AN19" s="37">
        <v>214</v>
      </c>
      <c r="AO19" s="37"/>
      <c r="AP19" s="37">
        <v>503</v>
      </c>
      <c r="AQ19" s="37">
        <v>256</v>
      </c>
      <c r="AR19" s="37">
        <v>247</v>
      </c>
      <c r="AS19" s="37"/>
      <c r="AT19" s="37">
        <v>705</v>
      </c>
      <c r="AU19" s="37">
        <v>345</v>
      </c>
      <c r="AV19" s="37">
        <v>360</v>
      </c>
      <c r="AW19" s="37"/>
      <c r="AX19" s="37">
        <v>711</v>
      </c>
      <c r="AY19" s="37">
        <v>353</v>
      </c>
      <c r="AZ19" s="37">
        <v>358</v>
      </c>
      <c r="BA19" s="37"/>
      <c r="BB19" s="37">
        <v>0</v>
      </c>
      <c r="BC19" s="37">
        <v>0</v>
      </c>
      <c r="BD19" s="37">
        <v>0</v>
      </c>
    </row>
    <row r="20" spans="1:56" x14ac:dyDescent="0.25">
      <c r="A20" s="1" t="s">
        <v>48</v>
      </c>
      <c r="B20" s="50"/>
      <c r="C20" s="50"/>
      <c r="D20" s="50"/>
      <c r="E20" s="50"/>
      <c r="F20" s="50"/>
      <c r="G20" s="50"/>
      <c r="H20" s="61"/>
      <c r="I20" s="50"/>
      <c r="J20" s="50"/>
      <c r="K20" s="50"/>
      <c r="L20" s="61"/>
      <c r="M20" s="50"/>
      <c r="N20" s="50"/>
      <c r="O20" s="50"/>
      <c r="P20" s="61"/>
      <c r="Q20" s="50"/>
      <c r="R20" s="50"/>
      <c r="S20" s="50"/>
      <c r="T20" s="61"/>
      <c r="U20" s="50"/>
      <c r="V20" s="50"/>
      <c r="W20" s="50"/>
      <c r="X20" s="61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>
        <v>0</v>
      </c>
      <c r="BC20" s="37">
        <v>0</v>
      </c>
      <c r="BD20" s="37">
        <v>0</v>
      </c>
    </row>
    <row r="21" spans="1:56" x14ac:dyDescent="0.25">
      <c r="A21" s="1" t="s">
        <v>49</v>
      </c>
      <c r="B21" s="50"/>
      <c r="C21" s="50"/>
      <c r="D21" s="50"/>
      <c r="E21" s="50"/>
      <c r="F21" s="50"/>
      <c r="G21" s="50"/>
      <c r="H21" s="61"/>
      <c r="I21" s="50"/>
      <c r="J21" s="50"/>
      <c r="K21" s="50"/>
      <c r="L21" s="61"/>
      <c r="M21" s="50"/>
      <c r="N21" s="50"/>
      <c r="O21" s="50"/>
      <c r="P21" s="61"/>
      <c r="Q21" s="50"/>
      <c r="R21" s="50"/>
      <c r="S21" s="50"/>
      <c r="T21" s="61"/>
      <c r="U21" s="50"/>
      <c r="V21" s="50"/>
      <c r="W21" s="50"/>
      <c r="X21" s="61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>
        <v>0</v>
      </c>
      <c r="BC21" s="37">
        <v>0</v>
      </c>
      <c r="BD21" s="37">
        <v>0</v>
      </c>
    </row>
    <row r="22" spans="1:56" x14ac:dyDescent="0.25">
      <c r="A22" s="48" t="s">
        <v>50</v>
      </c>
      <c r="B22" s="50">
        <v>356</v>
      </c>
      <c r="C22" s="50">
        <v>176</v>
      </c>
      <c r="D22" s="50">
        <v>180</v>
      </c>
      <c r="E22" s="50"/>
      <c r="F22" s="50">
        <v>76</v>
      </c>
      <c r="G22" s="50">
        <v>31</v>
      </c>
      <c r="H22" s="61">
        <v>45</v>
      </c>
      <c r="I22" s="50"/>
      <c r="J22" s="50">
        <v>115</v>
      </c>
      <c r="K22" s="50">
        <v>59</v>
      </c>
      <c r="L22" s="61">
        <v>56</v>
      </c>
      <c r="M22" s="50"/>
      <c r="N22" s="50">
        <v>98</v>
      </c>
      <c r="O22" s="50">
        <v>44</v>
      </c>
      <c r="P22" s="61">
        <v>54</v>
      </c>
      <c r="Q22" s="50"/>
      <c r="R22" s="50">
        <v>48</v>
      </c>
      <c r="S22" s="50">
        <v>32</v>
      </c>
      <c r="T22" s="61">
        <v>16</v>
      </c>
      <c r="U22" s="50"/>
      <c r="V22" s="50">
        <v>19</v>
      </c>
      <c r="W22" s="50">
        <v>10</v>
      </c>
      <c r="X22" s="61">
        <v>9</v>
      </c>
      <c r="AD22" s="37">
        <v>4376</v>
      </c>
      <c r="AE22" s="37">
        <v>1918</v>
      </c>
      <c r="AF22" s="37">
        <v>2458</v>
      </c>
      <c r="AG22" s="37"/>
      <c r="AH22" s="37">
        <v>691</v>
      </c>
      <c r="AI22" s="37">
        <v>333</v>
      </c>
      <c r="AJ22" s="37">
        <v>358</v>
      </c>
      <c r="AK22" s="37"/>
      <c r="AL22" s="37">
        <v>810</v>
      </c>
      <c r="AM22" s="37">
        <v>364</v>
      </c>
      <c r="AN22" s="37">
        <v>446</v>
      </c>
      <c r="AO22" s="37"/>
      <c r="AP22" s="37">
        <v>892</v>
      </c>
      <c r="AQ22" s="37">
        <v>387</v>
      </c>
      <c r="AR22" s="37">
        <v>505</v>
      </c>
      <c r="AS22" s="37"/>
      <c r="AT22" s="37">
        <v>1066</v>
      </c>
      <c r="AU22" s="37">
        <v>456</v>
      </c>
      <c r="AV22" s="37">
        <v>610</v>
      </c>
      <c r="AW22" s="37"/>
      <c r="AX22" s="37">
        <v>917</v>
      </c>
      <c r="AY22" s="37">
        <v>378</v>
      </c>
      <c r="AZ22" s="37">
        <v>539</v>
      </c>
      <c r="BA22" s="37"/>
      <c r="BB22" s="37">
        <v>0</v>
      </c>
      <c r="BC22" s="37">
        <v>0</v>
      </c>
      <c r="BD22" s="37">
        <v>0</v>
      </c>
    </row>
    <row r="23" spans="1:56" x14ac:dyDescent="0.25">
      <c r="A23" s="1" t="s">
        <v>51</v>
      </c>
      <c r="B23" s="50">
        <v>0</v>
      </c>
      <c r="C23" s="50">
        <v>0</v>
      </c>
      <c r="D23" s="50">
        <v>0</v>
      </c>
      <c r="E23" s="50"/>
      <c r="F23" s="50">
        <v>0</v>
      </c>
      <c r="G23" s="50">
        <v>0</v>
      </c>
      <c r="H23" s="61">
        <v>0</v>
      </c>
      <c r="I23" s="50"/>
      <c r="J23" s="50">
        <v>0</v>
      </c>
      <c r="K23" s="50">
        <v>0</v>
      </c>
      <c r="L23" s="61">
        <v>0</v>
      </c>
      <c r="M23" s="50"/>
      <c r="N23" s="50">
        <v>0</v>
      </c>
      <c r="O23" s="50">
        <v>0</v>
      </c>
      <c r="P23" s="61">
        <v>0</v>
      </c>
      <c r="Q23" s="50"/>
      <c r="R23" s="50">
        <v>0</v>
      </c>
      <c r="S23" s="50">
        <v>0</v>
      </c>
      <c r="T23" s="61">
        <v>0</v>
      </c>
      <c r="U23" s="50"/>
      <c r="V23" s="50">
        <v>0</v>
      </c>
      <c r="W23" s="50">
        <v>0</v>
      </c>
      <c r="X23" s="61">
        <v>0</v>
      </c>
      <c r="AD23" s="37">
        <v>794</v>
      </c>
      <c r="AE23" s="37">
        <v>380</v>
      </c>
      <c r="AF23" s="37">
        <v>414</v>
      </c>
      <c r="AG23" s="37"/>
      <c r="AH23" s="37">
        <v>85</v>
      </c>
      <c r="AI23" s="37">
        <v>34</v>
      </c>
      <c r="AJ23" s="37">
        <v>51</v>
      </c>
      <c r="AK23" s="37"/>
      <c r="AL23" s="37">
        <v>107</v>
      </c>
      <c r="AM23" s="37">
        <v>52</v>
      </c>
      <c r="AN23" s="37">
        <v>55</v>
      </c>
      <c r="AO23" s="37"/>
      <c r="AP23" s="37">
        <v>141</v>
      </c>
      <c r="AQ23" s="37">
        <v>75</v>
      </c>
      <c r="AR23" s="37">
        <v>66</v>
      </c>
      <c r="AS23" s="37"/>
      <c r="AT23" s="37">
        <v>221</v>
      </c>
      <c r="AU23" s="37">
        <v>114</v>
      </c>
      <c r="AV23" s="37">
        <v>107</v>
      </c>
      <c r="AW23" s="37"/>
      <c r="AX23" s="37">
        <v>240</v>
      </c>
      <c r="AY23" s="37">
        <v>105</v>
      </c>
      <c r="AZ23" s="37">
        <v>135</v>
      </c>
      <c r="BA23" s="37"/>
      <c r="BB23" s="37">
        <v>0</v>
      </c>
      <c r="BC23" s="37">
        <v>0</v>
      </c>
      <c r="BD23" s="37">
        <v>0</v>
      </c>
    </row>
    <row r="24" spans="1:56" x14ac:dyDescent="0.25">
      <c r="A24" s="1" t="s">
        <v>52</v>
      </c>
      <c r="B24" s="50">
        <v>301</v>
      </c>
      <c r="C24" s="50">
        <v>151</v>
      </c>
      <c r="D24" s="50">
        <v>150</v>
      </c>
      <c r="E24" s="50"/>
      <c r="F24" s="50">
        <v>55</v>
      </c>
      <c r="G24" s="50">
        <v>33</v>
      </c>
      <c r="H24" s="61">
        <v>22</v>
      </c>
      <c r="I24" s="50"/>
      <c r="J24" s="50">
        <v>78</v>
      </c>
      <c r="K24" s="50">
        <v>32</v>
      </c>
      <c r="L24" s="61">
        <v>46</v>
      </c>
      <c r="M24" s="50"/>
      <c r="N24" s="50">
        <v>81</v>
      </c>
      <c r="O24" s="50">
        <v>36</v>
      </c>
      <c r="P24" s="61">
        <v>45</v>
      </c>
      <c r="Q24" s="50"/>
      <c r="R24" s="50">
        <v>43</v>
      </c>
      <c r="S24" s="50">
        <v>31</v>
      </c>
      <c r="T24" s="61">
        <v>12</v>
      </c>
      <c r="U24" s="50"/>
      <c r="V24" s="50">
        <v>44</v>
      </c>
      <c r="W24" s="50">
        <v>19</v>
      </c>
      <c r="X24" s="61">
        <v>25</v>
      </c>
      <c r="AD24" s="37">
        <v>2253</v>
      </c>
      <c r="AE24" s="37">
        <v>934</v>
      </c>
      <c r="AF24" s="37">
        <v>1319</v>
      </c>
      <c r="AG24" s="37"/>
      <c r="AH24" s="37">
        <v>287</v>
      </c>
      <c r="AI24" s="37">
        <v>113</v>
      </c>
      <c r="AJ24" s="37">
        <v>174</v>
      </c>
      <c r="AK24" s="37"/>
      <c r="AL24" s="37">
        <v>436</v>
      </c>
      <c r="AM24" s="37">
        <v>173</v>
      </c>
      <c r="AN24" s="37">
        <v>263</v>
      </c>
      <c r="AO24" s="37"/>
      <c r="AP24" s="37">
        <v>481</v>
      </c>
      <c r="AQ24" s="37">
        <v>212</v>
      </c>
      <c r="AR24" s="37">
        <v>269</v>
      </c>
      <c r="AS24" s="37"/>
      <c r="AT24" s="37">
        <v>567</v>
      </c>
      <c r="AU24" s="37">
        <v>239</v>
      </c>
      <c r="AV24" s="37">
        <v>328</v>
      </c>
      <c r="AW24" s="37"/>
      <c r="AX24" s="37">
        <v>482</v>
      </c>
      <c r="AY24" s="37">
        <v>197</v>
      </c>
      <c r="AZ24" s="37">
        <v>285</v>
      </c>
      <c r="BA24" s="37"/>
      <c r="BB24" s="37">
        <v>0</v>
      </c>
      <c r="BC24" s="37">
        <v>0</v>
      </c>
      <c r="BD24" s="37">
        <v>0</v>
      </c>
    </row>
    <row r="25" spans="1:56" x14ac:dyDescent="0.25">
      <c r="A25" s="1" t="s">
        <v>53</v>
      </c>
      <c r="B25" s="50">
        <v>209</v>
      </c>
      <c r="C25" s="50">
        <v>109</v>
      </c>
      <c r="D25" s="50">
        <v>100</v>
      </c>
      <c r="E25" s="50"/>
      <c r="F25" s="50">
        <v>17</v>
      </c>
      <c r="G25" s="50">
        <v>14</v>
      </c>
      <c r="H25" s="61">
        <v>3</v>
      </c>
      <c r="I25" s="50"/>
      <c r="J25" s="50">
        <v>62</v>
      </c>
      <c r="K25" s="50">
        <v>22</v>
      </c>
      <c r="L25" s="61">
        <v>40</v>
      </c>
      <c r="M25" s="50"/>
      <c r="N25" s="50">
        <v>39</v>
      </c>
      <c r="O25" s="50">
        <v>29</v>
      </c>
      <c r="P25" s="61">
        <v>10</v>
      </c>
      <c r="Q25" s="50"/>
      <c r="R25" s="50">
        <v>62</v>
      </c>
      <c r="S25" s="50">
        <v>27</v>
      </c>
      <c r="T25" s="61">
        <v>35</v>
      </c>
      <c r="U25" s="50"/>
      <c r="V25" s="50">
        <v>29</v>
      </c>
      <c r="W25" s="50">
        <v>17</v>
      </c>
      <c r="X25" s="61">
        <v>12</v>
      </c>
      <c r="AD25" s="37">
        <v>1676</v>
      </c>
      <c r="AE25" s="37">
        <v>755</v>
      </c>
      <c r="AF25" s="37">
        <v>921</v>
      </c>
      <c r="AG25" s="37"/>
      <c r="AH25" s="37">
        <v>194</v>
      </c>
      <c r="AI25" s="37">
        <v>83</v>
      </c>
      <c r="AJ25" s="37">
        <v>111</v>
      </c>
      <c r="AK25" s="37"/>
      <c r="AL25" s="37">
        <v>214</v>
      </c>
      <c r="AM25" s="37">
        <v>93</v>
      </c>
      <c r="AN25" s="37">
        <v>121</v>
      </c>
      <c r="AO25" s="37"/>
      <c r="AP25" s="37">
        <v>322</v>
      </c>
      <c r="AQ25" s="37">
        <v>158</v>
      </c>
      <c r="AR25" s="37">
        <v>164</v>
      </c>
      <c r="AS25" s="37"/>
      <c r="AT25" s="37">
        <v>466</v>
      </c>
      <c r="AU25" s="37">
        <v>199</v>
      </c>
      <c r="AV25" s="37">
        <v>267</v>
      </c>
      <c r="AW25" s="37"/>
      <c r="AX25" s="37">
        <v>480</v>
      </c>
      <c r="AY25" s="37">
        <v>222</v>
      </c>
      <c r="AZ25" s="37">
        <v>258</v>
      </c>
      <c r="BA25" s="37"/>
      <c r="BB25" s="37">
        <v>0</v>
      </c>
      <c r="BC25" s="37">
        <v>0</v>
      </c>
      <c r="BD25" s="37">
        <v>0</v>
      </c>
    </row>
    <row r="26" spans="1:56" x14ac:dyDescent="0.25">
      <c r="A26" s="1" t="s">
        <v>54</v>
      </c>
      <c r="B26" s="50">
        <v>268</v>
      </c>
      <c r="C26" s="50">
        <v>121</v>
      </c>
      <c r="D26" s="50">
        <v>147</v>
      </c>
      <c r="E26" s="50"/>
      <c r="F26" s="50">
        <v>45</v>
      </c>
      <c r="G26" s="50">
        <v>21</v>
      </c>
      <c r="H26" s="61">
        <v>24</v>
      </c>
      <c r="I26" s="50"/>
      <c r="J26" s="50">
        <v>61</v>
      </c>
      <c r="K26" s="50">
        <v>27</v>
      </c>
      <c r="L26" s="61">
        <v>34</v>
      </c>
      <c r="M26" s="50"/>
      <c r="N26" s="50">
        <v>49</v>
      </c>
      <c r="O26" s="50">
        <v>16</v>
      </c>
      <c r="P26" s="61">
        <v>33</v>
      </c>
      <c r="Q26" s="50"/>
      <c r="R26" s="50">
        <v>77</v>
      </c>
      <c r="S26" s="50">
        <v>37</v>
      </c>
      <c r="T26" s="61">
        <v>40</v>
      </c>
      <c r="U26" s="50"/>
      <c r="V26" s="50">
        <v>36</v>
      </c>
      <c r="W26" s="50">
        <v>20</v>
      </c>
      <c r="X26" s="61">
        <v>16</v>
      </c>
      <c r="AD26" s="37">
        <v>1910</v>
      </c>
      <c r="AE26" s="37">
        <v>772</v>
      </c>
      <c r="AF26" s="37">
        <v>1138</v>
      </c>
      <c r="AG26" s="37"/>
      <c r="AH26" s="37">
        <v>268</v>
      </c>
      <c r="AI26" s="37">
        <v>121</v>
      </c>
      <c r="AJ26" s="37">
        <v>147</v>
      </c>
      <c r="AK26" s="37"/>
      <c r="AL26" s="37">
        <v>331</v>
      </c>
      <c r="AM26" s="37">
        <v>139</v>
      </c>
      <c r="AN26" s="37">
        <v>192</v>
      </c>
      <c r="AO26" s="37"/>
      <c r="AP26" s="37">
        <v>344</v>
      </c>
      <c r="AQ26" s="37">
        <v>136</v>
      </c>
      <c r="AR26" s="37">
        <v>208</v>
      </c>
      <c r="AS26" s="37"/>
      <c r="AT26" s="37">
        <v>506</v>
      </c>
      <c r="AU26" s="37">
        <v>212</v>
      </c>
      <c r="AV26" s="37">
        <v>294</v>
      </c>
      <c r="AW26" s="37"/>
      <c r="AX26" s="37">
        <v>461</v>
      </c>
      <c r="AY26" s="37">
        <v>164</v>
      </c>
      <c r="AZ26" s="37">
        <v>297</v>
      </c>
      <c r="BA26" s="37"/>
      <c r="BB26" s="37">
        <v>0</v>
      </c>
      <c r="BC26" s="37">
        <v>0</v>
      </c>
      <c r="BD26" s="37">
        <v>0</v>
      </c>
    </row>
    <row r="27" spans="1:56" x14ac:dyDescent="0.25">
      <c r="A27" s="1" t="s">
        <v>55</v>
      </c>
      <c r="B27" s="50">
        <v>23</v>
      </c>
      <c r="C27" s="50">
        <v>18</v>
      </c>
      <c r="D27" s="50">
        <v>5</v>
      </c>
      <c r="E27" s="50"/>
      <c r="F27" s="50">
        <v>3</v>
      </c>
      <c r="G27" s="50">
        <v>2</v>
      </c>
      <c r="H27" s="61">
        <v>1</v>
      </c>
      <c r="I27" s="50"/>
      <c r="J27" s="50">
        <v>4</v>
      </c>
      <c r="K27" s="50">
        <v>2</v>
      </c>
      <c r="L27" s="61">
        <v>2</v>
      </c>
      <c r="M27" s="50"/>
      <c r="N27" s="50">
        <v>6</v>
      </c>
      <c r="O27" s="50">
        <v>5</v>
      </c>
      <c r="P27" s="61">
        <v>1</v>
      </c>
      <c r="Q27" s="50"/>
      <c r="R27" s="50">
        <v>6</v>
      </c>
      <c r="S27" s="50">
        <v>5</v>
      </c>
      <c r="T27" s="61">
        <v>1</v>
      </c>
      <c r="U27" s="50"/>
      <c r="V27" s="50">
        <v>4</v>
      </c>
      <c r="W27" s="50">
        <v>4</v>
      </c>
      <c r="X27" s="61">
        <v>0</v>
      </c>
      <c r="AD27" s="37">
        <v>278</v>
      </c>
      <c r="AE27" s="37">
        <v>151</v>
      </c>
      <c r="AF27" s="37">
        <v>127</v>
      </c>
      <c r="AG27" s="37"/>
      <c r="AH27" s="37">
        <v>20</v>
      </c>
      <c r="AI27" s="37">
        <v>10</v>
      </c>
      <c r="AJ27" s="37">
        <v>10</v>
      </c>
      <c r="AK27" s="37"/>
      <c r="AL27" s="37">
        <v>34</v>
      </c>
      <c r="AM27" s="37">
        <v>18</v>
      </c>
      <c r="AN27" s="37">
        <v>16</v>
      </c>
      <c r="AO27" s="37"/>
      <c r="AP27" s="37">
        <v>44</v>
      </c>
      <c r="AQ27" s="37">
        <v>28</v>
      </c>
      <c r="AR27" s="37">
        <v>16</v>
      </c>
      <c r="AS27" s="37"/>
      <c r="AT27" s="37">
        <v>75</v>
      </c>
      <c r="AU27" s="37">
        <v>39</v>
      </c>
      <c r="AV27" s="37">
        <v>36</v>
      </c>
      <c r="AW27" s="37"/>
      <c r="AX27" s="37">
        <v>105</v>
      </c>
      <c r="AY27" s="37">
        <v>56</v>
      </c>
      <c r="AZ27" s="37">
        <v>49</v>
      </c>
      <c r="BA27" s="37"/>
      <c r="BB27" s="37">
        <v>0</v>
      </c>
      <c r="BC27" s="37">
        <v>0</v>
      </c>
      <c r="BD27" s="37">
        <v>0</v>
      </c>
    </row>
    <row r="28" spans="1:56" x14ac:dyDescent="0.25">
      <c r="A28" s="1" t="s">
        <v>56</v>
      </c>
      <c r="B28" s="50">
        <v>42</v>
      </c>
      <c r="C28" s="50">
        <v>21</v>
      </c>
      <c r="D28" s="50">
        <v>21</v>
      </c>
      <c r="E28" s="50"/>
      <c r="F28" s="50">
        <v>2</v>
      </c>
      <c r="G28" s="50">
        <v>1</v>
      </c>
      <c r="H28" s="61">
        <v>1</v>
      </c>
      <c r="I28" s="50"/>
      <c r="J28" s="50">
        <v>2</v>
      </c>
      <c r="K28" s="50">
        <v>1</v>
      </c>
      <c r="L28" s="61">
        <v>1</v>
      </c>
      <c r="M28" s="50"/>
      <c r="N28" s="50">
        <v>0</v>
      </c>
      <c r="O28" s="50">
        <v>0</v>
      </c>
      <c r="P28" s="61">
        <v>0</v>
      </c>
      <c r="Q28" s="50"/>
      <c r="R28" s="50">
        <v>9</v>
      </c>
      <c r="S28" s="50">
        <v>6</v>
      </c>
      <c r="T28" s="61">
        <v>3</v>
      </c>
      <c r="U28" s="50"/>
      <c r="V28" s="50">
        <v>29</v>
      </c>
      <c r="W28" s="50">
        <v>13</v>
      </c>
      <c r="X28" s="61">
        <v>16</v>
      </c>
      <c r="AD28" s="37">
        <v>256</v>
      </c>
      <c r="AE28" s="37">
        <v>118</v>
      </c>
      <c r="AF28" s="37">
        <v>138</v>
      </c>
      <c r="AG28" s="37"/>
      <c r="AH28" s="37">
        <v>25</v>
      </c>
      <c r="AI28" s="37">
        <v>12</v>
      </c>
      <c r="AJ28" s="37">
        <v>13</v>
      </c>
      <c r="AK28" s="37"/>
      <c r="AL28" s="37">
        <v>34</v>
      </c>
      <c r="AM28" s="37">
        <v>16</v>
      </c>
      <c r="AN28" s="37">
        <v>18</v>
      </c>
      <c r="AO28" s="37"/>
      <c r="AP28" s="37">
        <v>44</v>
      </c>
      <c r="AQ28" s="37">
        <v>24</v>
      </c>
      <c r="AR28" s="37">
        <v>20</v>
      </c>
      <c r="AS28" s="37"/>
      <c r="AT28" s="37">
        <v>74</v>
      </c>
      <c r="AU28" s="37">
        <v>30</v>
      </c>
      <c r="AV28" s="37">
        <v>44</v>
      </c>
      <c r="AW28" s="37"/>
      <c r="AX28" s="37">
        <v>79</v>
      </c>
      <c r="AY28" s="37">
        <v>36</v>
      </c>
      <c r="AZ28" s="37">
        <v>43</v>
      </c>
      <c r="BA28" s="37"/>
      <c r="BB28" s="37">
        <v>0</v>
      </c>
      <c r="BC28" s="37">
        <v>0</v>
      </c>
      <c r="BD28" s="37">
        <v>0</v>
      </c>
    </row>
    <row r="29" spans="1:56" x14ac:dyDescent="0.25">
      <c r="A29" s="1" t="s">
        <v>57</v>
      </c>
      <c r="B29" s="50">
        <v>53</v>
      </c>
      <c r="C29" s="50">
        <v>28</v>
      </c>
      <c r="D29" s="50">
        <v>25</v>
      </c>
      <c r="E29" s="50"/>
      <c r="F29" s="50">
        <v>7</v>
      </c>
      <c r="G29" s="50">
        <v>5</v>
      </c>
      <c r="H29" s="61">
        <v>2</v>
      </c>
      <c r="I29" s="50"/>
      <c r="J29" s="50">
        <v>10</v>
      </c>
      <c r="K29" s="50">
        <v>8</v>
      </c>
      <c r="L29" s="61">
        <v>2</v>
      </c>
      <c r="M29" s="50"/>
      <c r="N29" s="50">
        <v>8</v>
      </c>
      <c r="O29" s="50">
        <v>5</v>
      </c>
      <c r="P29" s="61">
        <v>3</v>
      </c>
      <c r="Q29" s="50"/>
      <c r="R29" s="50">
        <v>8</v>
      </c>
      <c r="S29" s="50">
        <v>6</v>
      </c>
      <c r="T29" s="61">
        <v>2</v>
      </c>
      <c r="U29" s="50"/>
      <c r="V29" s="50">
        <v>20</v>
      </c>
      <c r="W29" s="50">
        <v>4</v>
      </c>
      <c r="X29" s="61">
        <v>16</v>
      </c>
      <c r="AD29" s="37">
        <v>762</v>
      </c>
      <c r="AE29" s="37">
        <v>365</v>
      </c>
      <c r="AF29" s="37">
        <v>397</v>
      </c>
      <c r="AG29" s="37"/>
      <c r="AH29" s="37">
        <v>72</v>
      </c>
      <c r="AI29" s="37">
        <v>43</v>
      </c>
      <c r="AJ29" s="37">
        <v>29</v>
      </c>
      <c r="AK29" s="37"/>
      <c r="AL29" s="37">
        <v>81</v>
      </c>
      <c r="AM29" s="37">
        <v>50</v>
      </c>
      <c r="AN29" s="37">
        <v>31</v>
      </c>
      <c r="AO29" s="37"/>
      <c r="AP29" s="37">
        <v>100</v>
      </c>
      <c r="AQ29" s="37">
        <v>54</v>
      </c>
      <c r="AR29" s="37">
        <v>46</v>
      </c>
      <c r="AS29" s="37"/>
      <c r="AT29" s="37">
        <v>233</v>
      </c>
      <c r="AU29" s="37">
        <v>103</v>
      </c>
      <c r="AV29" s="37">
        <v>130</v>
      </c>
      <c r="AW29" s="37"/>
      <c r="AX29" s="37">
        <v>276</v>
      </c>
      <c r="AY29" s="37">
        <v>115</v>
      </c>
      <c r="AZ29" s="37">
        <v>161</v>
      </c>
      <c r="BA29" s="37"/>
      <c r="BB29" s="37">
        <v>0</v>
      </c>
      <c r="BC29" s="37">
        <v>0</v>
      </c>
      <c r="BD29" s="37">
        <v>0</v>
      </c>
    </row>
    <row r="30" spans="1:56" x14ac:dyDescent="0.25">
      <c r="A30" s="1" t="s">
        <v>58</v>
      </c>
      <c r="B30" s="50">
        <v>88</v>
      </c>
      <c r="C30" s="50">
        <v>44</v>
      </c>
      <c r="D30" s="50">
        <v>44</v>
      </c>
      <c r="E30" s="50"/>
      <c r="F30" s="50">
        <v>10</v>
      </c>
      <c r="G30" s="50">
        <v>5</v>
      </c>
      <c r="H30" s="61">
        <v>5</v>
      </c>
      <c r="I30" s="50"/>
      <c r="J30" s="50">
        <v>16</v>
      </c>
      <c r="K30" s="50">
        <v>8</v>
      </c>
      <c r="L30" s="61">
        <v>8</v>
      </c>
      <c r="M30" s="50"/>
      <c r="N30" s="50">
        <v>14</v>
      </c>
      <c r="O30" s="50">
        <v>8</v>
      </c>
      <c r="P30" s="61">
        <v>6</v>
      </c>
      <c r="Q30" s="50"/>
      <c r="R30" s="50">
        <v>29</v>
      </c>
      <c r="S30" s="50">
        <v>15</v>
      </c>
      <c r="T30" s="61">
        <v>14</v>
      </c>
      <c r="U30" s="50"/>
      <c r="V30" s="50">
        <v>19</v>
      </c>
      <c r="W30" s="50">
        <v>8</v>
      </c>
      <c r="X30" s="61">
        <v>11</v>
      </c>
      <c r="AD30" s="37">
        <v>747</v>
      </c>
      <c r="AE30" s="37">
        <v>329</v>
      </c>
      <c r="AF30" s="37">
        <v>418</v>
      </c>
      <c r="AG30" s="37"/>
      <c r="AH30" s="37">
        <v>94</v>
      </c>
      <c r="AI30" s="37">
        <v>40</v>
      </c>
      <c r="AJ30" s="37">
        <v>54</v>
      </c>
      <c r="AK30" s="37"/>
      <c r="AL30" s="37">
        <v>90</v>
      </c>
      <c r="AM30" s="37">
        <v>42</v>
      </c>
      <c r="AN30" s="37">
        <v>48</v>
      </c>
      <c r="AO30" s="37"/>
      <c r="AP30" s="37">
        <v>131</v>
      </c>
      <c r="AQ30" s="37">
        <v>57</v>
      </c>
      <c r="AR30" s="37">
        <v>74</v>
      </c>
      <c r="AS30" s="37"/>
      <c r="AT30" s="37">
        <v>218</v>
      </c>
      <c r="AU30" s="37">
        <v>101</v>
      </c>
      <c r="AV30" s="37">
        <v>117</v>
      </c>
      <c r="AW30" s="37"/>
      <c r="AX30" s="37">
        <v>214</v>
      </c>
      <c r="AY30" s="37">
        <v>89</v>
      </c>
      <c r="AZ30" s="37">
        <v>125</v>
      </c>
      <c r="BA30" s="37"/>
      <c r="BB30" s="37">
        <v>0</v>
      </c>
      <c r="BC30" s="37">
        <v>0</v>
      </c>
      <c r="BD30" s="37">
        <v>0</v>
      </c>
    </row>
    <row r="31" spans="1:56" x14ac:dyDescent="0.25">
      <c r="A31" s="1" t="s">
        <v>59</v>
      </c>
      <c r="B31" s="50">
        <v>257</v>
      </c>
      <c r="C31" s="50">
        <v>141</v>
      </c>
      <c r="D31" s="50">
        <v>116</v>
      </c>
      <c r="E31" s="50"/>
      <c r="F31" s="50">
        <v>57</v>
      </c>
      <c r="G31" s="50">
        <v>36</v>
      </c>
      <c r="H31" s="61">
        <v>21</v>
      </c>
      <c r="I31" s="50"/>
      <c r="J31" s="50">
        <v>42</v>
      </c>
      <c r="K31" s="50">
        <v>24</v>
      </c>
      <c r="L31" s="61">
        <v>18</v>
      </c>
      <c r="M31" s="50"/>
      <c r="N31" s="50">
        <v>34</v>
      </c>
      <c r="O31" s="50">
        <v>20</v>
      </c>
      <c r="P31" s="61">
        <v>14</v>
      </c>
      <c r="Q31" s="50"/>
      <c r="R31" s="50">
        <v>69</v>
      </c>
      <c r="S31" s="50">
        <v>37</v>
      </c>
      <c r="T31" s="61">
        <v>32</v>
      </c>
      <c r="U31" s="50"/>
      <c r="V31" s="50">
        <v>55</v>
      </c>
      <c r="W31" s="50">
        <v>24</v>
      </c>
      <c r="X31" s="61">
        <v>31</v>
      </c>
      <c r="AD31" s="37">
        <v>2960</v>
      </c>
      <c r="AE31" s="37">
        <v>1471</v>
      </c>
      <c r="AF31" s="37">
        <v>1489</v>
      </c>
      <c r="AG31" s="37"/>
      <c r="AH31" s="37">
        <v>292</v>
      </c>
      <c r="AI31" s="37">
        <v>143</v>
      </c>
      <c r="AJ31" s="37">
        <v>149</v>
      </c>
      <c r="AK31" s="37"/>
      <c r="AL31" s="37">
        <v>463</v>
      </c>
      <c r="AM31" s="37">
        <v>240</v>
      </c>
      <c r="AN31" s="37">
        <v>223</v>
      </c>
      <c r="AO31" s="37"/>
      <c r="AP31" s="37">
        <v>500</v>
      </c>
      <c r="AQ31" s="37">
        <v>253</v>
      </c>
      <c r="AR31" s="37">
        <v>247</v>
      </c>
      <c r="AS31" s="37"/>
      <c r="AT31" s="37">
        <v>795</v>
      </c>
      <c r="AU31" s="37">
        <v>402</v>
      </c>
      <c r="AV31" s="37">
        <v>393</v>
      </c>
      <c r="AW31" s="37"/>
      <c r="AX31" s="37">
        <v>910</v>
      </c>
      <c r="AY31" s="37">
        <v>433</v>
      </c>
      <c r="AZ31" s="37">
        <v>477</v>
      </c>
      <c r="BA31" s="37"/>
      <c r="BB31" s="37">
        <v>0</v>
      </c>
      <c r="BC31" s="37">
        <v>0</v>
      </c>
      <c r="BD31" s="37">
        <v>0</v>
      </c>
    </row>
    <row r="32" spans="1:56" x14ac:dyDescent="0.25">
      <c r="A32" s="1" t="s">
        <v>60</v>
      </c>
      <c r="B32" s="50">
        <v>86</v>
      </c>
      <c r="C32" s="50">
        <v>42</v>
      </c>
      <c r="D32" s="50">
        <v>44</v>
      </c>
      <c r="E32" s="50"/>
      <c r="F32" s="50">
        <v>17</v>
      </c>
      <c r="G32" s="50">
        <v>8</v>
      </c>
      <c r="H32" s="61">
        <v>9</v>
      </c>
      <c r="I32" s="50"/>
      <c r="J32" s="50">
        <v>24</v>
      </c>
      <c r="K32" s="50">
        <v>12</v>
      </c>
      <c r="L32" s="61">
        <v>12</v>
      </c>
      <c r="M32" s="50"/>
      <c r="N32" s="50">
        <v>8</v>
      </c>
      <c r="O32" s="50">
        <v>5</v>
      </c>
      <c r="P32" s="61">
        <v>3</v>
      </c>
      <c r="Q32" s="50"/>
      <c r="R32" s="50">
        <v>18</v>
      </c>
      <c r="S32" s="50">
        <v>6</v>
      </c>
      <c r="T32" s="61">
        <v>12</v>
      </c>
      <c r="U32" s="50"/>
      <c r="V32" s="50">
        <v>19</v>
      </c>
      <c r="W32" s="50">
        <v>11</v>
      </c>
      <c r="X32" s="61">
        <v>8</v>
      </c>
      <c r="AD32" s="37">
        <v>2117</v>
      </c>
      <c r="AE32" s="37">
        <v>880</v>
      </c>
      <c r="AF32" s="37">
        <v>1237</v>
      </c>
      <c r="AG32" s="37"/>
      <c r="AH32" s="37">
        <v>289</v>
      </c>
      <c r="AI32" s="37">
        <v>117</v>
      </c>
      <c r="AJ32" s="37">
        <v>172</v>
      </c>
      <c r="AK32" s="37"/>
      <c r="AL32" s="37">
        <v>343</v>
      </c>
      <c r="AM32" s="37">
        <v>147</v>
      </c>
      <c r="AN32" s="37">
        <v>196</v>
      </c>
      <c r="AO32" s="37"/>
      <c r="AP32" s="37">
        <v>354</v>
      </c>
      <c r="AQ32" s="37">
        <v>144</v>
      </c>
      <c r="AR32" s="37">
        <v>210</v>
      </c>
      <c r="AS32" s="37"/>
      <c r="AT32" s="37">
        <v>571</v>
      </c>
      <c r="AU32" s="37">
        <v>244</v>
      </c>
      <c r="AV32" s="37">
        <v>327</v>
      </c>
      <c r="AW32" s="37"/>
      <c r="AX32" s="37">
        <v>560</v>
      </c>
      <c r="AY32" s="37">
        <v>228</v>
      </c>
      <c r="AZ32" s="37">
        <v>332</v>
      </c>
      <c r="BA32" s="37"/>
      <c r="BB32" s="37">
        <v>0</v>
      </c>
      <c r="BC32" s="37">
        <v>0</v>
      </c>
      <c r="BD32" s="37">
        <v>0</v>
      </c>
    </row>
    <row r="33" spans="1:56" x14ac:dyDescent="0.25">
      <c r="A33" s="1" t="s">
        <v>61</v>
      </c>
      <c r="B33" s="50">
        <v>279</v>
      </c>
      <c r="C33" s="50">
        <v>166</v>
      </c>
      <c r="D33" s="50">
        <v>113</v>
      </c>
      <c r="E33" s="50"/>
      <c r="F33" s="50">
        <v>50</v>
      </c>
      <c r="G33" s="50">
        <v>27</v>
      </c>
      <c r="H33" s="61">
        <v>23</v>
      </c>
      <c r="I33" s="50"/>
      <c r="J33" s="50">
        <v>72</v>
      </c>
      <c r="K33" s="50">
        <v>46</v>
      </c>
      <c r="L33" s="61">
        <v>26</v>
      </c>
      <c r="M33" s="50"/>
      <c r="N33" s="50">
        <v>58</v>
      </c>
      <c r="O33" s="50">
        <v>33</v>
      </c>
      <c r="P33" s="61">
        <v>25</v>
      </c>
      <c r="Q33" s="50"/>
      <c r="R33" s="50">
        <v>71</v>
      </c>
      <c r="S33" s="50">
        <v>41</v>
      </c>
      <c r="T33" s="61">
        <v>30</v>
      </c>
      <c r="U33" s="50"/>
      <c r="V33" s="50">
        <v>28</v>
      </c>
      <c r="W33" s="50">
        <v>19</v>
      </c>
      <c r="X33" s="61">
        <v>9</v>
      </c>
      <c r="AD33" s="37">
        <v>1559</v>
      </c>
      <c r="AE33" s="37">
        <v>776</v>
      </c>
      <c r="AF33" s="37">
        <v>783</v>
      </c>
      <c r="AG33" s="37"/>
      <c r="AH33" s="37">
        <v>165</v>
      </c>
      <c r="AI33" s="37">
        <v>80</v>
      </c>
      <c r="AJ33" s="37">
        <v>85</v>
      </c>
      <c r="AK33" s="37"/>
      <c r="AL33" s="37">
        <v>232</v>
      </c>
      <c r="AM33" s="37">
        <v>118</v>
      </c>
      <c r="AN33" s="37">
        <v>114</v>
      </c>
      <c r="AO33" s="37"/>
      <c r="AP33" s="37">
        <v>256</v>
      </c>
      <c r="AQ33" s="37">
        <v>137</v>
      </c>
      <c r="AR33" s="37">
        <v>119</v>
      </c>
      <c r="AS33" s="37"/>
      <c r="AT33" s="37">
        <v>468</v>
      </c>
      <c r="AU33" s="37">
        <v>240</v>
      </c>
      <c r="AV33" s="37">
        <v>228</v>
      </c>
      <c r="AW33" s="37"/>
      <c r="AX33" s="37">
        <v>438</v>
      </c>
      <c r="AY33" s="37">
        <v>201</v>
      </c>
      <c r="AZ33" s="37">
        <v>237</v>
      </c>
      <c r="BA33" s="37"/>
      <c r="BB33" s="37">
        <v>0</v>
      </c>
      <c r="BC33" s="37">
        <v>0</v>
      </c>
      <c r="BD33" s="37">
        <v>0</v>
      </c>
    </row>
    <row r="34" spans="1:56" x14ac:dyDescent="0.25">
      <c r="A34" s="1" t="s">
        <v>62</v>
      </c>
      <c r="B34" s="50"/>
      <c r="C34" s="50"/>
      <c r="D34" s="50"/>
      <c r="E34" s="50"/>
      <c r="F34" s="50"/>
      <c r="G34" s="50"/>
      <c r="H34" s="61"/>
      <c r="I34" s="50"/>
      <c r="J34" s="50"/>
      <c r="K34" s="50"/>
      <c r="L34" s="61"/>
      <c r="M34" s="50"/>
      <c r="N34" s="50"/>
      <c r="O34" s="50"/>
      <c r="P34" s="61"/>
      <c r="Q34" s="50"/>
      <c r="R34" s="50"/>
      <c r="S34" s="50"/>
      <c r="T34" s="61"/>
      <c r="U34" s="50"/>
      <c r="V34" s="50"/>
      <c r="W34" s="50"/>
      <c r="X34" s="61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>
        <v>0</v>
      </c>
      <c r="BC34" s="37">
        <v>0</v>
      </c>
      <c r="BD34" s="37">
        <v>0</v>
      </c>
    </row>
    <row r="35" spans="1:56" x14ac:dyDescent="0.25">
      <c r="A35" s="1" t="s">
        <v>63</v>
      </c>
      <c r="B35" s="50">
        <v>85</v>
      </c>
      <c r="C35" s="50">
        <v>48</v>
      </c>
      <c r="D35" s="50">
        <v>37</v>
      </c>
      <c r="E35" s="50"/>
      <c r="F35" s="50">
        <v>23</v>
      </c>
      <c r="G35" s="50">
        <v>12</v>
      </c>
      <c r="H35" s="61">
        <v>11</v>
      </c>
      <c r="I35" s="50"/>
      <c r="J35" s="50">
        <v>17</v>
      </c>
      <c r="K35" s="50">
        <v>9</v>
      </c>
      <c r="L35" s="61">
        <v>8</v>
      </c>
      <c r="M35" s="50"/>
      <c r="N35" s="50">
        <v>14</v>
      </c>
      <c r="O35" s="50">
        <v>9</v>
      </c>
      <c r="P35" s="61">
        <v>5</v>
      </c>
      <c r="Q35" s="50"/>
      <c r="R35" s="50">
        <v>16</v>
      </c>
      <c r="S35" s="50">
        <v>9</v>
      </c>
      <c r="T35" s="61">
        <v>7</v>
      </c>
      <c r="U35" s="50"/>
      <c r="V35" s="50">
        <v>15</v>
      </c>
      <c r="W35" s="50">
        <v>9</v>
      </c>
      <c r="X35" s="61">
        <v>6</v>
      </c>
      <c r="AD35" s="37">
        <v>2387</v>
      </c>
      <c r="AE35" s="37">
        <v>1045</v>
      </c>
      <c r="AF35" s="37">
        <v>1342</v>
      </c>
      <c r="AG35" s="37"/>
      <c r="AH35" s="37">
        <v>271</v>
      </c>
      <c r="AI35" s="37">
        <v>124</v>
      </c>
      <c r="AJ35" s="37">
        <v>147</v>
      </c>
      <c r="AK35" s="37"/>
      <c r="AL35" s="37">
        <v>315</v>
      </c>
      <c r="AM35" s="37">
        <v>144</v>
      </c>
      <c r="AN35" s="37">
        <v>171</v>
      </c>
      <c r="AO35" s="37"/>
      <c r="AP35" s="37">
        <v>402</v>
      </c>
      <c r="AQ35" s="37">
        <v>187</v>
      </c>
      <c r="AR35" s="37">
        <v>215</v>
      </c>
      <c r="AS35" s="37"/>
      <c r="AT35" s="37">
        <v>702</v>
      </c>
      <c r="AU35" s="37">
        <v>305</v>
      </c>
      <c r="AV35" s="37">
        <v>397</v>
      </c>
      <c r="AW35" s="37"/>
      <c r="AX35" s="37">
        <v>697</v>
      </c>
      <c r="AY35" s="37">
        <v>285</v>
      </c>
      <c r="AZ35" s="37">
        <v>412</v>
      </c>
      <c r="BA35" s="37"/>
      <c r="BB35" s="37">
        <v>0</v>
      </c>
      <c r="BC35" s="37">
        <v>0</v>
      </c>
      <c r="BD35" s="37">
        <v>0</v>
      </c>
    </row>
    <row r="36" spans="1:56" x14ac:dyDescent="0.25">
      <c r="A36" s="1" t="s">
        <v>64</v>
      </c>
      <c r="B36" s="50">
        <v>190</v>
      </c>
      <c r="C36" s="50">
        <v>102</v>
      </c>
      <c r="D36" s="50">
        <v>88</v>
      </c>
      <c r="E36" s="50"/>
      <c r="F36" s="50">
        <v>10</v>
      </c>
      <c r="G36" s="50">
        <v>6</v>
      </c>
      <c r="H36" s="61">
        <v>4</v>
      </c>
      <c r="I36" s="50"/>
      <c r="J36" s="50">
        <v>43</v>
      </c>
      <c r="K36" s="50">
        <v>19</v>
      </c>
      <c r="L36" s="61">
        <v>24</v>
      </c>
      <c r="M36" s="50"/>
      <c r="N36" s="50">
        <v>43</v>
      </c>
      <c r="O36" s="50">
        <v>25</v>
      </c>
      <c r="P36" s="61">
        <v>18</v>
      </c>
      <c r="Q36" s="50"/>
      <c r="R36" s="50">
        <v>45</v>
      </c>
      <c r="S36" s="50">
        <v>24</v>
      </c>
      <c r="T36" s="61">
        <v>21</v>
      </c>
      <c r="U36" s="50"/>
      <c r="V36" s="50">
        <v>49</v>
      </c>
      <c r="W36" s="50">
        <v>28</v>
      </c>
      <c r="X36" s="61">
        <v>21</v>
      </c>
      <c r="AD36" s="37">
        <v>2127</v>
      </c>
      <c r="AE36" s="37">
        <v>1016</v>
      </c>
      <c r="AF36" s="37">
        <v>1111</v>
      </c>
      <c r="AG36" s="37"/>
      <c r="AH36" s="37">
        <v>199</v>
      </c>
      <c r="AI36" s="37">
        <v>92</v>
      </c>
      <c r="AJ36" s="37">
        <v>107</v>
      </c>
      <c r="AK36" s="37"/>
      <c r="AL36" s="37">
        <v>231</v>
      </c>
      <c r="AM36" s="37">
        <v>116</v>
      </c>
      <c r="AN36" s="37">
        <v>115</v>
      </c>
      <c r="AO36" s="37"/>
      <c r="AP36" s="37">
        <v>301</v>
      </c>
      <c r="AQ36" s="37">
        <v>159</v>
      </c>
      <c r="AR36" s="37">
        <v>142</v>
      </c>
      <c r="AS36" s="37"/>
      <c r="AT36" s="37">
        <v>728</v>
      </c>
      <c r="AU36" s="37">
        <v>357</v>
      </c>
      <c r="AV36" s="37">
        <v>371</v>
      </c>
      <c r="AW36" s="37"/>
      <c r="AX36" s="37">
        <v>668</v>
      </c>
      <c r="AY36" s="37">
        <v>292</v>
      </c>
      <c r="AZ36" s="37">
        <v>376</v>
      </c>
      <c r="BA36" s="37"/>
      <c r="BB36" s="37">
        <v>0</v>
      </c>
      <c r="BC36" s="37">
        <v>0</v>
      </c>
      <c r="BD36" s="37">
        <v>0</v>
      </c>
    </row>
    <row r="37" spans="1:56" ht="13.5" thickBot="1" x14ac:dyDescent="0.3">
      <c r="A37" s="15" t="s">
        <v>65</v>
      </c>
      <c r="B37" s="62">
        <v>1</v>
      </c>
      <c r="C37" s="62">
        <v>1</v>
      </c>
      <c r="D37" s="62">
        <v>0</v>
      </c>
      <c r="E37" s="62"/>
      <c r="F37" s="62">
        <v>0</v>
      </c>
      <c r="G37" s="62">
        <v>0</v>
      </c>
      <c r="H37" s="63">
        <v>0</v>
      </c>
      <c r="I37" s="62"/>
      <c r="J37" s="62">
        <v>0</v>
      </c>
      <c r="K37" s="62">
        <v>0</v>
      </c>
      <c r="L37" s="63">
        <v>0</v>
      </c>
      <c r="M37" s="62"/>
      <c r="N37" s="62">
        <v>0</v>
      </c>
      <c r="O37" s="62">
        <v>0</v>
      </c>
      <c r="P37" s="63">
        <v>0</v>
      </c>
      <c r="Q37" s="62"/>
      <c r="R37" s="62">
        <v>1</v>
      </c>
      <c r="S37" s="62">
        <v>1</v>
      </c>
      <c r="T37" s="63">
        <v>0</v>
      </c>
      <c r="U37" s="62"/>
      <c r="V37" s="62">
        <v>0</v>
      </c>
      <c r="W37" s="62">
        <v>0</v>
      </c>
      <c r="X37" s="63">
        <v>0</v>
      </c>
      <c r="AD37" s="37">
        <v>225</v>
      </c>
      <c r="AE37" s="37">
        <v>125</v>
      </c>
      <c r="AF37" s="37">
        <v>100</v>
      </c>
      <c r="AG37" s="37"/>
      <c r="AH37" s="37">
        <v>12</v>
      </c>
      <c r="AI37" s="37">
        <v>7</v>
      </c>
      <c r="AJ37" s="37">
        <v>5</v>
      </c>
      <c r="AK37" s="37"/>
      <c r="AL37" s="37">
        <v>32</v>
      </c>
      <c r="AM37" s="37">
        <v>15</v>
      </c>
      <c r="AN37" s="37">
        <v>17</v>
      </c>
      <c r="AO37" s="37"/>
      <c r="AP37" s="37">
        <v>44</v>
      </c>
      <c r="AQ37" s="37">
        <v>27</v>
      </c>
      <c r="AR37" s="37">
        <v>17</v>
      </c>
      <c r="AS37" s="37"/>
      <c r="AT37" s="37">
        <v>71</v>
      </c>
      <c r="AU37" s="37">
        <v>39</v>
      </c>
      <c r="AV37" s="37">
        <v>32</v>
      </c>
      <c r="AW37" s="37"/>
      <c r="AX37" s="37">
        <v>66</v>
      </c>
      <c r="AY37" s="37">
        <v>37</v>
      </c>
      <c r="AZ37" s="37">
        <v>29</v>
      </c>
      <c r="BA37" s="37"/>
      <c r="BB37" s="37">
        <v>0</v>
      </c>
      <c r="BC37" s="37">
        <v>0</v>
      </c>
      <c r="BD37" s="37">
        <v>0</v>
      </c>
    </row>
    <row r="38" spans="1:56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56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56" ht="16.5" customHeight="1" thickBot="1" x14ac:dyDescent="0.3">
      <c r="A40" s="8"/>
      <c r="Y40" s="16"/>
      <c r="Z40" s="16"/>
    </row>
    <row r="41" spans="1:56" s="112" customFormat="1" ht="16.5" thickBot="1" x14ac:dyDescent="0.3">
      <c r="A41" s="240" t="s">
        <v>128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110" t="s">
        <v>158</v>
      </c>
      <c r="Z41" s="114"/>
    </row>
    <row r="42" spans="1:56" s="112" customFormat="1" ht="15.75" x14ac:dyDescent="0.25">
      <c r="A42" s="240" t="s">
        <v>123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</row>
    <row r="43" spans="1:56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</row>
    <row r="44" spans="1:56" s="112" customFormat="1" ht="15.75" x14ac:dyDescent="0.25">
      <c r="A44" s="240" t="s">
        <v>78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</row>
    <row r="45" spans="1:56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</row>
    <row r="46" spans="1:56" ht="18" customHeight="1" x14ac:dyDescent="0.2">
      <c r="A46" s="236" t="s">
        <v>330</v>
      </c>
      <c r="B46" s="238" t="s">
        <v>9</v>
      </c>
      <c r="C46" s="238"/>
      <c r="D46" s="238"/>
      <c r="E46" s="180"/>
      <c r="F46" s="238" t="s">
        <v>19</v>
      </c>
      <c r="G46" s="238"/>
      <c r="H46" s="238"/>
      <c r="I46" s="180"/>
      <c r="J46" s="238" t="s">
        <v>20</v>
      </c>
      <c r="K46" s="238"/>
      <c r="L46" s="238"/>
      <c r="M46" s="180"/>
      <c r="N46" s="238" t="s">
        <v>21</v>
      </c>
      <c r="O46" s="238"/>
      <c r="P46" s="238"/>
      <c r="Q46" s="180"/>
      <c r="R46" s="238" t="s">
        <v>22</v>
      </c>
      <c r="S46" s="238"/>
      <c r="T46" s="238"/>
      <c r="U46" s="180"/>
      <c r="V46" s="238" t="s">
        <v>23</v>
      </c>
      <c r="W46" s="238"/>
      <c r="X46" s="238"/>
      <c r="Y46" s="45"/>
    </row>
    <row r="47" spans="1:56" ht="27" customHeight="1" thickBot="1" x14ac:dyDescent="0.25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  <c r="Q47" s="181"/>
      <c r="R47" s="181" t="s">
        <v>9</v>
      </c>
      <c r="S47" s="182" t="s">
        <v>333</v>
      </c>
      <c r="T47" s="182" t="s">
        <v>334</v>
      </c>
      <c r="U47" s="181"/>
      <c r="V47" s="181" t="s">
        <v>9</v>
      </c>
      <c r="W47" s="182" t="s">
        <v>333</v>
      </c>
      <c r="X47" s="182" t="s">
        <v>334</v>
      </c>
      <c r="Y47" s="45"/>
    </row>
    <row r="48" spans="1:56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</row>
    <row r="49" spans="1:25" s="6" customFormat="1" x14ac:dyDescent="0.25">
      <c r="A49" s="46" t="s">
        <v>9</v>
      </c>
      <c r="B49" s="55">
        <f t="shared" ref="B49:K52" si="0">IFERROR(B9/AD9*100,"")</f>
        <v>10.371013234975049</v>
      </c>
      <c r="C49" s="55">
        <f t="shared" si="0"/>
        <v>11.925287356321839</v>
      </c>
      <c r="D49" s="55">
        <f t="shared" si="0"/>
        <v>9.0836969456564862</v>
      </c>
      <c r="E49" s="55" t="str">
        <f t="shared" si="0"/>
        <v/>
      </c>
      <c r="F49" s="55">
        <f t="shared" si="0"/>
        <v>14.680851063829786</v>
      </c>
      <c r="G49" s="55">
        <f t="shared" si="0"/>
        <v>17.417840375586856</v>
      </c>
      <c r="H49" s="55">
        <f t="shared" si="0"/>
        <v>12.412451361867705</v>
      </c>
      <c r="I49" s="55" t="str">
        <f t="shared" si="0"/>
        <v/>
      </c>
      <c r="J49" s="55">
        <f t="shared" si="0"/>
        <v>15.715509854327337</v>
      </c>
      <c r="K49" s="55">
        <f t="shared" si="0"/>
        <v>17.030729359496483</v>
      </c>
      <c r="L49" s="55">
        <f t="shared" ref="L49:U52" si="1">IFERROR(L9/AN9*100,"")</f>
        <v>14.582003828972558</v>
      </c>
      <c r="M49" s="55" t="str">
        <f t="shared" si="1"/>
        <v/>
      </c>
      <c r="N49" s="55">
        <f t="shared" si="1"/>
        <v>11.943863839952225</v>
      </c>
      <c r="O49" s="55">
        <f t="shared" si="1"/>
        <v>13.573938038965187</v>
      </c>
      <c r="P49" s="55">
        <f t="shared" si="1"/>
        <v>10.513036164844406</v>
      </c>
      <c r="Q49" s="55" t="str">
        <f t="shared" si="1"/>
        <v/>
      </c>
      <c r="R49" s="55">
        <f t="shared" si="1"/>
        <v>8.2323733862959276</v>
      </c>
      <c r="S49" s="55">
        <f t="shared" si="1"/>
        <v>9.7909790979097906</v>
      </c>
      <c r="T49" s="55">
        <f t="shared" si="1"/>
        <v>6.9502262443438916</v>
      </c>
      <c r="U49" s="55" t="str">
        <f t="shared" si="1"/>
        <v/>
      </c>
      <c r="V49" s="55">
        <f t="shared" ref="V49:X52" si="2">IFERROR(V9/AX9*100,"")</f>
        <v>6.1448427212874908</v>
      </c>
      <c r="W49" s="55">
        <f t="shared" si="2"/>
        <v>6.933523945675482</v>
      </c>
      <c r="X49" s="55">
        <f t="shared" si="2"/>
        <v>5.5286671630677588</v>
      </c>
      <c r="Y49" s="1"/>
    </row>
    <row r="50" spans="1:25" x14ac:dyDescent="0.25">
      <c r="A50" s="58"/>
      <c r="B50" s="42" t="str">
        <f t="shared" si="0"/>
        <v/>
      </c>
      <c r="C50" s="42" t="str">
        <f t="shared" si="0"/>
        <v/>
      </c>
      <c r="D50" s="42" t="str">
        <f t="shared" si="0"/>
        <v/>
      </c>
      <c r="E50" s="42" t="str">
        <f t="shared" si="0"/>
        <v/>
      </c>
      <c r="F50" s="42" t="str">
        <f t="shared" si="0"/>
        <v/>
      </c>
      <c r="G50" s="42" t="str">
        <f t="shared" si="0"/>
        <v/>
      </c>
      <c r="H50" s="42" t="str">
        <f t="shared" si="0"/>
        <v/>
      </c>
      <c r="I50" s="42" t="str">
        <f t="shared" si="0"/>
        <v/>
      </c>
      <c r="J50" s="42" t="str">
        <f t="shared" si="0"/>
        <v/>
      </c>
      <c r="K50" s="42" t="str">
        <f t="shared" si="0"/>
        <v/>
      </c>
      <c r="L50" s="42" t="str">
        <f t="shared" si="1"/>
        <v/>
      </c>
      <c r="M50" s="42" t="str">
        <f t="shared" si="1"/>
        <v/>
      </c>
      <c r="N50" s="42" t="str">
        <f t="shared" si="1"/>
        <v/>
      </c>
      <c r="O50" s="42" t="str">
        <f t="shared" si="1"/>
        <v/>
      </c>
      <c r="P50" s="42" t="str">
        <f t="shared" si="1"/>
        <v/>
      </c>
      <c r="Q50" s="42" t="str">
        <f t="shared" si="1"/>
        <v/>
      </c>
      <c r="R50" s="42" t="str">
        <f t="shared" si="1"/>
        <v/>
      </c>
      <c r="S50" s="42" t="str">
        <f t="shared" si="1"/>
        <v/>
      </c>
      <c r="T50" s="42" t="str">
        <f t="shared" si="1"/>
        <v/>
      </c>
      <c r="U50" s="42" t="str">
        <f t="shared" si="1"/>
        <v/>
      </c>
      <c r="V50" s="42" t="str">
        <f t="shared" si="2"/>
        <v/>
      </c>
      <c r="W50" s="42" t="str">
        <f t="shared" si="2"/>
        <v/>
      </c>
      <c r="X50" s="42" t="str">
        <f t="shared" si="2"/>
        <v/>
      </c>
    </row>
    <row r="51" spans="1:25" x14ac:dyDescent="0.25">
      <c r="A51" s="1" t="s">
        <v>39</v>
      </c>
      <c r="B51" s="42">
        <f t="shared" si="0"/>
        <v>8.8926174496644297</v>
      </c>
      <c r="C51" s="42">
        <f t="shared" si="0"/>
        <v>9.7457627118644066</v>
      </c>
      <c r="D51" s="42">
        <f t="shared" si="0"/>
        <v>8.3333333333333321</v>
      </c>
      <c r="E51" s="42" t="str">
        <f t="shared" si="0"/>
        <v/>
      </c>
      <c r="F51" s="42">
        <f t="shared" si="0"/>
        <v>10</v>
      </c>
      <c r="G51" s="42">
        <f t="shared" si="0"/>
        <v>11.363636363636363</v>
      </c>
      <c r="H51" s="42">
        <f t="shared" si="0"/>
        <v>9.2105263157894726</v>
      </c>
      <c r="I51" s="42" t="str">
        <f t="shared" si="0"/>
        <v/>
      </c>
      <c r="J51" s="42">
        <f t="shared" si="0"/>
        <v>22.429906542056074</v>
      </c>
      <c r="K51" s="42">
        <f t="shared" si="0"/>
        <v>19.148936170212767</v>
      </c>
      <c r="L51" s="42">
        <f t="shared" si="1"/>
        <v>25</v>
      </c>
      <c r="M51" s="42" t="str">
        <f t="shared" si="1"/>
        <v/>
      </c>
      <c r="N51" s="42">
        <f t="shared" si="1"/>
        <v>6.1946902654867255</v>
      </c>
      <c r="O51" s="42">
        <f t="shared" si="1"/>
        <v>6.3829787234042552</v>
      </c>
      <c r="P51" s="42">
        <f t="shared" si="1"/>
        <v>6.0606060606060606</v>
      </c>
      <c r="Q51" s="42" t="str">
        <f t="shared" si="1"/>
        <v/>
      </c>
      <c r="R51" s="42">
        <f t="shared" si="1"/>
        <v>2.7210884353741496</v>
      </c>
      <c r="S51" s="42">
        <f t="shared" si="1"/>
        <v>3.4482758620689653</v>
      </c>
      <c r="T51" s="42">
        <f t="shared" si="1"/>
        <v>2.2471910112359552</v>
      </c>
      <c r="U51" s="42" t="str">
        <f t="shared" si="1"/>
        <v/>
      </c>
      <c r="V51" s="42">
        <f t="shared" si="2"/>
        <v>5.5045871559633035</v>
      </c>
      <c r="W51" s="42">
        <f t="shared" si="2"/>
        <v>10</v>
      </c>
      <c r="X51" s="42">
        <f t="shared" si="2"/>
        <v>2.8985507246376812</v>
      </c>
    </row>
    <row r="52" spans="1:25" x14ac:dyDescent="0.25">
      <c r="A52" s="1" t="s">
        <v>40</v>
      </c>
      <c r="B52" s="42">
        <f t="shared" si="0"/>
        <v>13.672496025437203</v>
      </c>
      <c r="C52" s="42">
        <f t="shared" si="0"/>
        <v>15.760869565217392</v>
      </c>
      <c r="D52" s="42">
        <f t="shared" si="0"/>
        <v>12.039660056657224</v>
      </c>
      <c r="E52" s="42" t="str">
        <f t="shared" si="0"/>
        <v/>
      </c>
      <c r="F52" s="42">
        <f t="shared" si="0"/>
        <v>16.589861751152075</v>
      </c>
      <c r="G52" s="42">
        <f t="shared" si="0"/>
        <v>21.875</v>
      </c>
      <c r="H52" s="42">
        <f t="shared" si="0"/>
        <v>12.396694214876034</v>
      </c>
      <c r="I52" s="42" t="str">
        <f t="shared" si="0"/>
        <v/>
      </c>
      <c r="J52" s="42">
        <f t="shared" si="0"/>
        <v>21.621621621621621</v>
      </c>
      <c r="K52" s="42">
        <f t="shared" si="0"/>
        <v>25</v>
      </c>
      <c r="L52" s="42">
        <f t="shared" si="1"/>
        <v>19.047619047619047</v>
      </c>
      <c r="M52" s="42" t="str">
        <f t="shared" si="1"/>
        <v/>
      </c>
      <c r="N52" s="42">
        <f t="shared" si="1"/>
        <v>20.179372197309416</v>
      </c>
      <c r="O52" s="42">
        <f t="shared" si="1"/>
        <v>23</v>
      </c>
      <c r="P52" s="42">
        <f t="shared" si="1"/>
        <v>17.886178861788618</v>
      </c>
      <c r="Q52" s="42" t="str">
        <f t="shared" si="1"/>
        <v/>
      </c>
      <c r="R52" s="42">
        <f t="shared" si="1"/>
        <v>6.7251461988304087</v>
      </c>
      <c r="S52" s="42">
        <f t="shared" si="1"/>
        <v>8.0536912751677843</v>
      </c>
      <c r="T52" s="42">
        <f t="shared" si="1"/>
        <v>5.6994818652849739</v>
      </c>
      <c r="U52" s="42" t="str">
        <f t="shared" si="1"/>
        <v/>
      </c>
      <c r="V52" s="42">
        <f t="shared" si="2"/>
        <v>7.8740157480314963</v>
      </c>
      <c r="W52" s="42">
        <f t="shared" si="2"/>
        <v>6.3063063063063058</v>
      </c>
      <c r="X52" s="42">
        <f t="shared" si="2"/>
        <v>9.0909090909090917</v>
      </c>
    </row>
    <row r="53" spans="1:25" x14ac:dyDescent="0.25">
      <c r="A53" s="1" t="s">
        <v>41</v>
      </c>
      <c r="B53" s="42" t="s">
        <v>6</v>
      </c>
      <c r="C53" s="42" t="s">
        <v>6</v>
      </c>
      <c r="D53" s="42" t="s">
        <v>6</v>
      </c>
      <c r="E53" s="42"/>
      <c r="F53" s="42" t="s">
        <v>6</v>
      </c>
      <c r="G53" s="42" t="s">
        <v>6</v>
      </c>
      <c r="H53" s="42" t="s">
        <v>6</v>
      </c>
      <c r="I53" s="42"/>
      <c r="J53" s="42" t="s">
        <v>6</v>
      </c>
      <c r="K53" s="42" t="s">
        <v>6</v>
      </c>
      <c r="L53" s="42" t="s">
        <v>6</v>
      </c>
      <c r="M53" s="42"/>
      <c r="N53" s="42" t="s">
        <v>6</v>
      </c>
      <c r="O53" s="42" t="s">
        <v>6</v>
      </c>
      <c r="P53" s="42" t="s">
        <v>6</v>
      </c>
      <c r="Q53" s="42"/>
      <c r="R53" s="42" t="s">
        <v>6</v>
      </c>
      <c r="S53" s="42" t="s">
        <v>6</v>
      </c>
      <c r="T53" s="42" t="s">
        <v>6</v>
      </c>
      <c r="U53" s="42"/>
      <c r="V53" s="42" t="s">
        <v>6</v>
      </c>
      <c r="W53" s="42" t="s">
        <v>6</v>
      </c>
      <c r="X53" s="42" t="s">
        <v>6</v>
      </c>
    </row>
    <row r="54" spans="1:25" x14ac:dyDescent="0.25">
      <c r="A54" s="1" t="s">
        <v>42</v>
      </c>
      <c r="B54" s="42">
        <f t="shared" ref="B54:K59" si="3">IFERROR(B14/AD14*100,"")</f>
        <v>3.3106134371957157</v>
      </c>
      <c r="C54" s="42">
        <f t="shared" si="3"/>
        <v>2.842377260981912</v>
      </c>
      <c r="D54" s="42">
        <f t="shared" si="3"/>
        <v>3.5937499999999996</v>
      </c>
      <c r="E54" s="42" t="str">
        <f t="shared" si="3"/>
        <v/>
      </c>
      <c r="F54" s="42">
        <f t="shared" si="3"/>
        <v>4.3795620437956204</v>
      </c>
      <c r="G54" s="42">
        <f t="shared" si="3"/>
        <v>5.6603773584905666</v>
      </c>
      <c r="H54" s="42">
        <f t="shared" si="3"/>
        <v>3.5714285714285712</v>
      </c>
      <c r="I54" s="42" t="str">
        <f t="shared" si="3"/>
        <v/>
      </c>
      <c r="J54" s="42">
        <f t="shared" si="3"/>
        <v>9.7142857142857135</v>
      </c>
      <c r="K54" s="42">
        <f t="shared" si="3"/>
        <v>7.6923076923076925</v>
      </c>
      <c r="L54" s="42">
        <f t="shared" ref="L54:U59" si="4">IFERROR(L14/AN14*100,"")</f>
        <v>10.909090909090908</v>
      </c>
      <c r="M54" s="42" t="str">
        <f t="shared" si="4"/>
        <v/>
      </c>
      <c r="N54" s="42">
        <f t="shared" si="4"/>
        <v>4.225352112676056</v>
      </c>
      <c r="O54" s="42">
        <f t="shared" si="4"/>
        <v>2.4390243902439024</v>
      </c>
      <c r="P54" s="42">
        <f t="shared" si="4"/>
        <v>5.343511450381679</v>
      </c>
      <c r="Q54" s="42" t="str">
        <f t="shared" si="4"/>
        <v/>
      </c>
      <c r="R54" s="42">
        <f t="shared" si="4"/>
        <v>0.79681274900398402</v>
      </c>
      <c r="S54" s="42">
        <f t="shared" si="4"/>
        <v>1.1111111111111112</v>
      </c>
      <c r="T54" s="42">
        <f t="shared" si="4"/>
        <v>0.6211180124223602</v>
      </c>
      <c r="U54" s="42" t="str">
        <f t="shared" si="4"/>
        <v/>
      </c>
      <c r="V54" s="42">
        <f t="shared" ref="V54:X59" si="5">IFERROR(V14/AX14*100,"")</f>
        <v>0</v>
      </c>
      <c r="W54" s="42">
        <f t="shared" si="5"/>
        <v>0</v>
      </c>
      <c r="X54" s="42">
        <f t="shared" si="5"/>
        <v>0</v>
      </c>
    </row>
    <row r="55" spans="1:25" x14ac:dyDescent="0.25">
      <c r="A55" s="1" t="s">
        <v>43</v>
      </c>
      <c r="B55" s="42">
        <f t="shared" si="3"/>
        <v>8.375</v>
      </c>
      <c r="C55" s="42">
        <f t="shared" si="3"/>
        <v>10.344827586206897</v>
      </c>
      <c r="D55" s="42">
        <f t="shared" si="3"/>
        <v>6.6193853427895979</v>
      </c>
      <c r="E55" s="42" t="str">
        <f t="shared" si="3"/>
        <v/>
      </c>
      <c r="F55" s="42">
        <f t="shared" si="3"/>
        <v>7.0707070707070701</v>
      </c>
      <c r="G55" s="42">
        <f t="shared" si="3"/>
        <v>10.204081632653061</v>
      </c>
      <c r="H55" s="42">
        <f t="shared" si="3"/>
        <v>4</v>
      </c>
      <c r="I55" s="42" t="str">
        <f t="shared" si="3"/>
        <v/>
      </c>
      <c r="J55" s="42">
        <f t="shared" si="3"/>
        <v>12</v>
      </c>
      <c r="K55" s="42">
        <f t="shared" si="3"/>
        <v>16.666666666666664</v>
      </c>
      <c r="L55" s="42">
        <f t="shared" si="4"/>
        <v>0.2434077079107505</v>
      </c>
      <c r="M55" s="42" t="str">
        <f t="shared" si="4"/>
        <v/>
      </c>
      <c r="N55" s="42">
        <f t="shared" si="4"/>
        <v>11.176470588235295</v>
      </c>
      <c r="O55" s="42">
        <f t="shared" si="4"/>
        <v>13.953488372093023</v>
      </c>
      <c r="P55" s="42">
        <f t="shared" si="4"/>
        <v>8.3333333333333321</v>
      </c>
      <c r="Q55" s="42" t="str">
        <f t="shared" si="4"/>
        <v/>
      </c>
      <c r="R55" s="42">
        <f t="shared" si="4"/>
        <v>6.3829787234042552</v>
      </c>
      <c r="S55" s="42">
        <f t="shared" si="4"/>
        <v>8.1081081081081088</v>
      </c>
      <c r="T55" s="42">
        <f t="shared" si="4"/>
        <v>4.838709677419355</v>
      </c>
      <c r="U55" s="42" t="str">
        <f t="shared" si="4"/>
        <v/>
      </c>
      <c r="V55" s="42">
        <f t="shared" si="5"/>
        <v>6.4327485380116958</v>
      </c>
      <c r="W55" s="42">
        <f t="shared" si="5"/>
        <v>5.1948051948051948</v>
      </c>
      <c r="X55" s="42">
        <f t="shared" si="5"/>
        <v>7.4468085106382977</v>
      </c>
    </row>
    <row r="56" spans="1:25" x14ac:dyDescent="0.25">
      <c r="A56" s="1" t="s">
        <v>44</v>
      </c>
      <c r="B56" s="42">
        <f t="shared" si="3"/>
        <v>15.984346779048767</v>
      </c>
      <c r="C56" s="42">
        <f t="shared" si="3"/>
        <v>17.967781908302356</v>
      </c>
      <c r="D56" s="42">
        <f t="shared" si="3"/>
        <v>14.110070257611241</v>
      </c>
      <c r="E56" s="42" t="str">
        <f t="shared" si="3"/>
        <v/>
      </c>
      <c r="F56" s="42">
        <f t="shared" si="3"/>
        <v>21.994884910485936</v>
      </c>
      <c r="G56" s="42">
        <f t="shared" si="3"/>
        <v>27.083333333333332</v>
      </c>
      <c r="H56" s="42">
        <f t="shared" si="3"/>
        <v>17.08542713567839</v>
      </c>
      <c r="I56" s="42" t="str">
        <f t="shared" si="3"/>
        <v/>
      </c>
      <c r="J56" s="42">
        <f t="shared" si="3"/>
        <v>22.954091816367264</v>
      </c>
      <c r="K56" s="42">
        <f t="shared" si="3"/>
        <v>24.621212121212121</v>
      </c>
      <c r="L56" s="42">
        <f t="shared" si="4"/>
        <v>21.09704641350211</v>
      </c>
      <c r="M56" s="42" t="str">
        <f t="shared" si="4"/>
        <v/>
      </c>
      <c r="N56" s="42">
        <f t="shared" si="4"/>
        <v>17.926186291739896</v>
      </c>
      <c r="O56" s="42">
        <f t="shared" si="4"/>
        <v>20.209059233449477</v>
      </c>
      <c r="P56" s="42">
        <f t="shared" si="4"/>
        <v>15.602836879432624</v>
      </c>
      <c r="Q56" s="42" t="str">
        <f t="shared" si="4"/>
        <v/>
      </c>
      <c r="R56" s="42">
        <f t="shared" si="4"/>
        <v>13.849509269356597</v>
      </c>
      <c r="S56" s="42">
        <f t="shared" si="4"/>
        <v>16.14457831325301</v>
      </c>
      <c r="T56" s="42">
        <f t="shared" si="4"/>
        <v>11.952191235059761</v>
      </c>
      <c r="U56" s="42" t="str">
        <f t="shared" si="4"/>
        <v/>
      </c>
      <c r="V56" s="42">
        <f t="shared" si="5"/>
        <v>10.699152542372882</v>
      </c>
      <c r="W56" s="42">
        <f t="shared" si="5"/>
        <v>10.526315789473683</v>
      </c>
      <c r="X56" s="42">
        <f t="shared" si="5"/>
        <v>10.860655737704917</v>
      </c>
    </row>
    <row r="57" spans="1:25" x14ac:dyDescent="0.25">
      <c r="A57" s="1" t="s">
        <v>45</v>
      </c>
      <c r="B57" s="42" t="str">
        <f t="shared" si="3"/>
        <v/>
      </c>
      <c r="C57" s="42" t="str">
        <f t="shared" si="3"/>
        <v/>
      </c>
      <c r="D57" s="42" t="str">
        <f t="shared" si="3"/>
        <v/>
      </c>
      <c r="E57" s="42" t="str">
        <f t="shared" si="3"/>
        <v/>
      </c>
      <c r="F57" s="42" t="str">
        <f t="shared" si="3"/>
        <v/>
      </c>
      <c r="G57" s="42" t="str">
        <f t="shared" si="3"/>
        <v/>
      </c>
      <c r="H57" s="42" t="str">
        <f t="shared" si="3"/>
        <v/>
      </c>
      <c r="I57" s="42" t="str">
        <f t="shared" si="3"/>
        <v/>
      </c>
      <c r="J57" s="42" t="str">
        <f t="shared" si="3"/>
        <v/>
      </c>
      <c r="K57" s="42" t="str">
        <f t="shared" si="3"/>
        <v/>
      </c>
      <c r="L57" s="42" t="str">
        <f t="shared" si="4"/>
        <v/>
      </c>
      <c r="M57" s="42" t="str">
        <f t="shared" si="4"/>
        <v/>
      </c>
      <c r="N57" s="42" t="str">
        <f t="shared" si="4"/>
        <v/>
      </c>
      <c r="O57" s="42" t="str">
        <f t="shared" si="4"/>
        <v/>
      </c>
      <c r="P57" s="42" t="str">
        <f t="shared" si="4"/>
        <v/>
      </c>
      <c r="Q57" s="42" t="str">
        <f t="shared" si="4"/>
        <v/>
      </c>
      <c r="R57" s="42" t="str">
        <f t="shared" si="4"/>
        <v/>
      </c>
      <c r="S57" s="42" t="str">
        <f t="shared" si="4"/>
        <v/>
      </c>
      <c r="T57" s="42" t="str">
        <f t="shared" si="4"/>
        <v/>
      </c>
      <c r="U57" s="42" t="str">
        <f t="shared" si="4"/>
        <v/>
      </c>
      <c r="V57" s="42" t="str">
        <f t="shared" si="5"/>
        <v/>
      </c>
      <c r="W57" s="42" t="str">
        <f t="shared" si="5"/>
        <v/>
      </c>
      <c r="X57" s="42" t="str">
        <f t="shared" si="5"/>
        <v/>
      </c>
    </row>
    <row r="58" spans="1:25" x14ac:dyDescent="0.25">
      <c r="A58" s="1" t="s">
        <v>46</v>
      </c>
      <c r="B58" s="42">
        <f t="shared" si="3"/>
        <v>13.649222065063649</v>
      </c>
      <c r="C58" s="42">
        <f t="shared" si="3"/>
        <v>14.672131147540984</v>
      </c>
      <c r="D58" s="42">
        <f t="shared" si="3"/>
        <v>12.87313432835821</v>
      </c>
      <c r="E58" s="42" t="str">
        <f t="shared" si="3"/>
        <v/>
      </c>
      <c r="F58" s="42">
        <f t="shared" si="3"/>
        <v>19.583333333333332</v>
      </c>
      <c r="G58" s="42">
        <f t="shared" si="3"/>
        <v>19.117647058823529</v>
      </c>
      <c r="H58" s="42">
        <f t="shared" si="3"/>
        <v>19.927536231884059</v>
      </c>
      <c r="I58" s="42" t="str">
        <f t="shared" si="3"/>
        <v/>
      </c>
      <c r="J58" s="42">
        <f t="shared" si="3"/>
        <v>17.668488160291439</v>
      </c>
      <c r="K58" s="42">
        <f t="shared" si="3"/>
        <v>16.988416988416986</v>
      </c>
      <c r="L58" s="42">
        <f t="shared" si="4"/>
        <v>18.275862068965516</v>
      </c>
      <c r="M58" s="42" t="str">
        <f t="shared" si="4"/>
        <v/>
      </c>
      <c r="N58" s="42">
        <f t="shared" si="4"/>
        <v>15.245009074410163</v>
      </c>
      <c r="O58" s="42">
        <f t="shared" si="4"/>
        <v>16.595744680851062</v>
      </c>
      <c r="P58" s="42">
        <f t="shared" si="4"/>
        <v>14.240506329113925</v>
      </c>
      <c r="Q58" s="42" t="str">
        <f t="shared" si="4"/>
        <v/>
      </c>
      <c r="R58" s="42">
        <f t="shared" si="4"/>
        <v>9.4101123595505616</v>
      </c>
      <c r="S58" s="42">
        <f t="shared" si="4"/>
        <v>11.447811447811448</v>
      </c>
      <c r="T58" s="42">
        <f t="shared" si="4"/>
        <v>7.9518072289156621</v>
      </c>
      <c r="U58" s="42" t="str">
        <f t="shared" si="4"/>
        <v/>
      </c>
      <c r="V58" s="42">
        <f t="shared" si="5"/>
        <v>8.2089552238805972</v>
      </c>
      <c r="W58" s="42">
        <f t="shared" si="5"/>
        <v>10.222222222222223</v>
      </c>
      <c r="X58" s="42">
        <f t="shared" si="5"/>
        <v>6.7524115755627019</v>
      </c>
    </row>
    <row r="59" spans="1:25" x14ac:dyDescent="0.25">
      <c r="A59" s="1" t="s">
        <v>47</v>
      </c>
      <c r="B59" s="42">
        <f t="shared" si="3"/>
        <v>13.121652639632748</v>
      </c>
      <c r="C59" s="42">
        <f t="shared" si="3"/>
        <v>15.1987529228371</v>
      </c>
      <c r="D59" s="42">
        <f t="shared" si="3"/>
        <v>11.119459053343352</v>
      </c>
      <c r="E59" s="42" t="str">
        <f t="shared" si="3"/>
        <v/>
      </c>
      <c r="F59" s="42">
        <f t="shared" si="3"/>
        <v>26.36986301369863</v>
      </c>
      <c r="G59" s="42">
        <f t="shared" si="3"/>
        <v>32.142857142857146</v>
      </c>
      <c r="H59" s="42">
        <f t="shared" si="3"/>
        <v>21.052631578947366</v>
      </c>
      <c r="I59" s="42" t="str">
        <f t="shared" si="3"/>
        <v/>
      </c>
      <c r="J59" s="42">
        <f t="shared" si="3"/>
        <v>13.647642679900745</v>
      </c>
      <c r="K59" s="42">
        <f t="shared" si="3"/>
        <v>18.518518518518519</v>
      </c>
      <c r="L59" s="42">
        <f t="shared" si="4"/>
        <v>9.3457943925233646</v>
      </c>
      <c r="M59" s="42" t="str">
        <f t="shared" si="4"/>
        <v/>
      </c>
      <c r="N59" s="42">
        <f t="shared" si="4"/>
        <v>16.302186878727635</v>
      </c>
      <c r="O59" s="42">
        <f t="shared" si="4"/>
        <v>20.703125</v>
      </c>
      <c r="P59" s="42">
        <f t="shared" si="4"/>
        <v>11.740890688259109</v>
      </c>
      <c r="Q59" s="42" t="str">
        <f t="shared" si="4"/>
        <v/>
      </c>
      <c r="R59" s="42">
        <f t="shared" si="4"/>
        <v>12.624113475177303</v>
      </c>
      <c r="S59" s="42">
        <f t="shared" si="4"/>
        <v>12.463768115942029</v>
      </c>
      <c r="T59" s="42">
        <f t="shared" si="4"/>
        <v>12.777777777777777</v>
      </c>
      <c r="U59" s="42" t="str">
        <f t="shared" si="4"/>
        <v/>
      </c>
      <c r="V59" s="42">
        <f t="shared" si="5"/>
        <v>5.6258790436005626</v>
      </c>
      <c r="W59" s="42">
        <f t="shared" si="5"/>
        <v>5.382436260623229</v>
      </c>
      <c r="X59" s="42">
        <f t="shared" si="5"/>
        <v>5.8659217877094969</v>
      </c>
    </row>
    <row r="60" spans="1:25" x14ac:dyDescent="0.25">
      <c r="A60" s="1" t="s">
        <v>48</v>
      </c>
      <c r="B60" s="42" t="s">
        <v>6</v>
      </c>
      <c r="C60" s="42" t="s">
        <v>6</v>
      </c>
      <c r="D60" s="42" t="s">
        <v>6</v>
      </c>
      <c r="E60" s="42"/>
      <c r="F60" s="42" t="s">
        <v>6</v>
      </c>
      <c r="G60" s="42" t="s">
        <v>6</v>
      </c>
      <c r="H60" s="42" t="s">
        <v>6</v>
      </c>
      <c r="I60" s="42"/>
      <c r="J60" s="42" t="s">
        <v>6</v>
      </c>
      <c r="K60" s="42" t="s">
        <v>6</v>
      </c>
      <c r="L60" s="42" t="s">
        <v>6</v>
      </c>
      <c r="M60" s="42"/>
      <c r="N60" s="42" t="s">
        <v>6</v>
      </c>
      <c r="O60" s="42" t="s">
        <v>6</v>
      </c>
      <c r="P60" s="42" t="s">
        <v>6</v>
      </c>
      <c r="Q60" s="42"/>
      <c r="R60" s="42" t="s">
        <v>6</v>
      </c>
      <c r="S60" s="42" t="s">
        <v>6</v>
      </c>
      <c r="T60" s="42" t="s">
        <v>6</v>
      </c>
      <c r="U60" s="42"/>
      <c r="V60" s="42" t="s">
        <v>6</v>
      </c>
      <c r="W60" s="42" t="s">
        <v>6</v>
      </c>
      <c r="X60" s="42" t="s">
        <v>6</v>
      </c>
    </row>
    <row r="61" spans="1:25" x14ac:dyDescent="0.25">
      <c r="A61" s="1" t="s">
        <v>49</v>
      </c>
      <c r="B61" s="42" t="s">
        <v>6</v>
      </c>
      <c r="C61" s="42" t="s">
        <v>6</v>
      </c>
      <c r="D61" s="42" t="s">
        <v>6</v>
      </c>
      <c r="E61" s="42"/>
      <c r="F61" s="42" t="s">
        <v>6</v>
      </c>
      <c r="G61" s="42" t="s">
        <v>6</v>
      </c>
      <c r="H61" s="42" t="s">
        <v>6</v>
      </c>
      <c r="I61" s="42"/>
      <c r="J61" s="42" t="s">
        <v>6</v>
      </c>
      <c r="K61" s="42" t="s">
        <v>6</v>
      </c>
      <c r="L61" s="42" t="s">
        <v>6</v>
      </c>
      <c r="M61" s="42"/>
      <c r="N61" s="42" t="s">
        <v>6</v>
      </c>
      <c r="O61" s="42" t="s">
        <v>6</v>
      </c>
      <c r="P61" s="42" t="s">
        <v>6</v>
      </c>
      <c r="Q61" s="42"/>
      <c r="R61" s="42" t="s">
        <v>6</v>
      </c>
      <c r="S61" s="42" t="s">
        <v>6</v>
      </c>
      <c r="T61" s="42" t="s">
        <v>6</v>
      </c>
      <c r="U61" s="42"/>
      <c r="V61" s="42" t="s">
        <v>6</v>
      </c>
      <c r="W61" s="42" t="s">
        <v>6</v>
      </c>
      <c r="X61" s="42" t="s">
        <v>6</v>
      </c>
    </row>
    <row r="62" spans="1:25" x14ac:dyDescent="0.25">
      <c r="A62" s="48" t="s">
        <v>50</v>
      </c>
      <c r="B62" s="42">
        <f t="shared" ref="B62:B73" si="6">IFERROR(B22/AD22*100,"")</f>
        <v>8.135283363802559</v>
      </c>
      <c r="C62" s="42">
        <f t="shared" ref="C62:C73" si="7">IFERROR(C22/AE22*100,"")</f>
        <v>9.1762252346193947</v>
      </c>
      <c r="D62" s="42">
        <f t="shared" ref="D62:D73" si="8">IFERROR(D22/AF22*100,"")</f>
        <v>7.3230268510984535</v>
      </c>
      <c r="E62" s="42" t="str">
        <f t="shared" ref="E62:E73" si="9">IFERROR(E22/AG22*100,"")</f>
        <v/>
      </c>
      <c r="F62" s="42">
        <f t="shared" ref="F62:F73" si="10">IFERROR(F22/AH22*100,"")</f>
        <v>10.998552821997105</v>
      </c>
      <c r="G62" s="42">
        <f t="shared" ref="G62:G73" si="11">IFERROR(G22/AI22*100,"")</f>
        <v>9.3093093093093096</v>
      </c>
      <c r="H62" s="42">
        <f t="shared" ref="H62:H73" si="12">IFERROR(H22/AJ22*100,"")</f>
        <v>12.569832402234638</v>
      </c>
      <c r="I62" s="42" t="str">
        <f t="shared" ref="I62:I73" si="13">IFERROR(I22/AK22*100,"")</f>
        <v/>
      </c>
      <c r="J62" s="42">
        <f t="shared" ref="J62:J73" si="14">IFERROR(J22/AL22*100,"")</f>
        <v>14.19753086419753</v>
      </c>
      <c r="K62" s="42">
        <f t="shared" ref="K62:K73" si="15">IFERROR(K22/AM22*100,"")</f>
        <v>16.208791208791208</v>
      </c>
      <c r="L62" s="42">
        <f t="shared" ref="L62:L73" si="16">IFERROR(L22/AN22*100,"")</f>
        <v>12.556053811659194</v>
      </c>
      <c r="M62" s="42" t="str">
        <f t="shared" ref="M62:M73" si="17">IFERROR(M22/AO22*100,"")</f>
        <v/>
      </c>
      <c r="N62" s="42">
        <f t="shared" ref="N62:N73" si="18">IFERROR(N22/AP22*100,"")</f>
        <v>10.986547085201794</v>
      </c>
      <c r="O62" s="42">
        <f t="shared" ref="O62:O73" si="19">IFERROR(O22/AQ22*100,"")</f>
        <v>11.369509043927648</v>
      </c>
      <c r="P62" s="42">
        <f t="shared" ref="P62:P73" si="20">IFERROR(P22/AR22*100,"")</f>
        <v>10.693069306930694</v>
      </c>
      <c r="Q62" s="42" t="str">
        <f t="shared" ref="Q62:Q73" si="21">IFERROR(Q22/AS22*100,"")</f>
        <v/>
      </c>
      <c r="R62" s="42">
        <f t="shared" ref="R62:R73" si="22">IFERROR(R22/AT22*100,"")</f>
        <v>4.5028142589118199</v>
      </c>
      <c r="S62" s="42">
        <f t="shared" ref="S62:S73" si="23">IFERROR(S22/AU22*100,"")</f>
        <v>7.0175438596491224</v>
      </c>
      <c r="T62" s="42">
        <f t="shared" ref="T62:T73" si="24">IFERROR(T22/AV22*100,"")</f>
        <v>2.622950819672131</v>
      </c>
      <c r="U62" s="42" t="str">
        <f t="shared" ref="U62:U73" si="25">IFERROR(U22/AW22*100,"")</f>
        <v/>
      </c>
      <c r="V62" s="42">
        <f t="shared" ref="V62:V73" si="26">IFERROR(V22/AX22*100,"")</f>
        <v>2.0719738276990185</v>
      </c>
      <c r="W62" s="42">
        <f t="shared" ref="W62:W73" si="27">IFERROR(W22/AY22*100,"")</f>
        <v>2.6455026455026456</v>
      </c>
      <c r="X62" s="42">
        <f t="shared" ref="X62:X73" si="28">IFERROR(X22/AZ22*100,"")</f>
        <v>1.6697588126159555</v>
      </c>
    </row>
    <row r="63" spans="1:25" x14ac:dyDescent="0.25">
      <c r="A63" s="1" t="s">
        <v>51</v>
      </c>
      <c r="B63" s="42">
        <f t="shared" si="6"/>
        <v>0</v>
      </c>
      <c r="C63" s="42">
        <f t="shared" si="7"/>
        <v>0</v>
      </c>
      <c r="D63" s="42">
        <f t="shared" si="8"/>
        <v>0</v>
      </c>
      <c r="E63" s="42" t="str">
        <f t="shared" si="9"/>
        <v/>
      </c>
      <c r="F63" s="42">
        <f t="shared" si="10"/>
        <v>0</v>
      </c>
      <c r="G63" s="42">
        <f t="shared" si="11"/>
        <v>0</v>
      </c>
      <c r="H63" s="42">
        <f t="shared" si="12"/>
        <v>0</v>
      </c>
      <c r="I63" s="42" t="str">
        <f t="shared" si="13"/>
        <v/>
      </c>
      <c r="J63" s="42">
        <f t="shared" si="14"/>
        <v>0</v>
      </c>
      <c r="K63" s="42">
        <f t="shared" si="15"/>
        <v>0</v>
      </c>
      <c r="L63" s="42">
        <f t="shared" si="16"/>
        <v>0</v>
      </c>
      <c r="M63" s="42" t="str">
        <f t="shared" si="17"/>
        <v/>
      </c>
      <c r="N63" s="42">
        <f t="shared" si="18"/>
        <v>0</v>
      </c>
      <c r="O63" s="42">
        <f t="shared" si="19"/>
        <v>0</v>
      </c>
      <c r="P63" s="42">
        <f t="shared" si="20"/>
        <v>0</v>
      </c>
      <c r="Q63" s="42" t="str">
        <f t="shared" si="21"/>
        <v/>
      </c>
      <c r="R63" s="42">
        <f t="shared" si="22"/>
        <v>0</v>
      </c>
      <c r="S63" s="42">
        <f t="shared" si="23"/>
        <v>0</v>
      </c>
      <c r="T63" s="42">
        <f t="shared" si="24"/>
        <v>0</v>
      </c>
      <c r="U63" s="42" t="str">
        <f t="shared" si="25"/>
        <v/>
      </c>
      <c r="V63" s="42">
        <f t="shared" si="26"/>
        <v>0</v>
      </c>
      <c r="W63" s="42">
        <f t="shared" si="27"/>
        <v>0</v>
      </c>
      <c r="X63" s="42">
        <f t="shared" si="28"/>
        <v>0</v>
      </c>
    </row>
    <row r="64" spans="1:25" x14ac:dyDescent="0.25">
      <c r="A64" s="1" t="s">
        <v>52</v>
      </c>
      <c r="B64" s="42">
        <f t="shared" si="6"/>
        <v>13.359964491788725</v>
      </c>
      <c r="C64" s="42">
        <f t="shared" si="7"/>
        <v>16.167023554603855</v>
      </c>
      <c r="D64" s="42">
        <f t="shared" si="8"/>
        <v>11.372251705837757</v>
      </c>
      <c r="E64" s="42" t="str">
        <f t="shared" si="9"/>
        <v/>
      </c>
      <c r="F64" s="42">
        <f t="shared" si="10"/>
        <v>19.16376306620209</v>
      </c>
      <c r="G64" s="42">
        <f t="shared" si="11"/>
        <v>29.20353982300885</v>
      </c>
      <c r="H64" s="42">
        <f t="shared" si="12"/>
        <v>12.643678160919542</v>
      </c>
      <c r="I64" s="42" t="str">
        <f t="shared" si="13"/>
        <v/>
      </c>
      <c r="J64" s="42">
        <f t="shared" si="14"/>
        <v>17.889908256880734</v>
      </c>
      <c r="K64" s="42">
        <f t="shared" si="15"/>
        <v>18.497109826589593</v>
      </c>
      <c r="L64" s="42">
        <f t="shared" si="16"/>
        <v>17.490494296577946</v>
      </c>
      <c r="M64" s="42" t="str">
        <f t="shared" si="17"/>
        <v/>
      </c>
      <c r="N64" s="42">
        <f t="shared" si="18"/>
        <v>16.839916839916842</v>
      </c>
      <c r="O64" s="42">
        <f t="shared" si="19"/>
        <v>16.981132075471699</v>
      </c>
      <c r="P64" s="42">
        <f t="shared" si="20"/>
        <v>16.728624535315987</v>
      </c>
      <c r="Q64" s="42" t="str">
        <f t="shared" si="21"/>
        <v/>
      </c>
      <c r="R64" s="42">
        <f t="shared" si="22"/>
        <v>7.5837742504409169</v>
      </c>
      <c r="S64" s="42">
        <f t="shared" si="23"/>
        <v>12.97071129707113</v>
      </c>
      <c r="T64" s="42">
        <f t="shared" si="24"/>
        <v>3.6585365853658534</v>
      </c>
      <c r="U64" s="42" t="str">
        <f t="shared" si="25"/>
        <v/>
      </c>
      <c r="V64" s="42">
        <f t="shared" si="26"/>
        <v>9.1286307053941904</v>
      </c>
      <c r="W64" s="42">
        <f t="shared" si="27"/>
        <v>9.6446700507614214</v>
      </c>
      <c r="X64" s="42">
        <f t="shared" si="28"/>
        <v>8.7719298245614024</v>
      </c>
    </row>
    <row r="65" spans="1:24" x14ac:dyDescent="0.25">
      <c r="A65" s="1" t="s">
        <v>53</v>
      </c>
      <c r="B65" s="42">
        <f t="shared" si="6"/>
        <v>12.47016706443914</v>
      </c>
      <c r="C65" s="42">
        <f t="shared" si="7"/>
        <v>14.437086092715232</v>
      </c>
      <c r="D65" s="42">
        <f t="shared" si="8"/>
        <v>10.857763300760045</v>
      </c>
      <c r="E65" s="42" t="str">
        <f t="shared" si="9"/>
        <v/>
      </c>
      <c r="F65" s="42">
        <f t="shared" si="10"/>
        <v>8.7628865979381434</v>
      </c>
      <c r="G65" s="42">
        <f t="shared" si="11"/>
        <v>16.867469879518072</v>
      </c>
      <c r="H65" s="42">
        <f t="shared" si="12"/>
        <v>2.7027027027027026</v>
      </c>
      <c r="I65" s="42" t="str">
        <f t="shared" si="13"/>
        <v/>
      </c>
      <c r="J65" s="42">
        <f t="shared" si="14"/>
        <v>28.971962616822427</v>
      </c>
      <c r="K65" s="42">
        <f t="shared" si="15"/>
        <v>23.655913978494624</v>
      </c>
      <c r="L65" s="42">
        <f t="shared" si="16"/>
        <v>33.057851239669425</v>
      </c>
      <c r="M65" s="42" t="str">
        <f t="shared" si="17"/>
        <v/>
      </c>
      <c r="N65" s="42">
        <f t="shared" si="18"/>
        <v>12.111801242236025</v>
      </c>
      <c r="O65" s="42">
        <f t="shared" si="19"/>
        <v>18.354430379746837</v>
      </c>
      <c r="P65" s="42">
        <f t="shared" si="20"/>
        <v>6.0975609756097562</v>
      </c>
      <c r="Q65" s="42" t="str">
        <f t="shared" si="21"/>
        <v/>
      </c>
      <c r="R65" s="42">
        <f t="shared" si="22"/>
        <v>13.304721030042918</v>
      </c>
      <c r="S65" s="42">
        <f t="shared" si="23"/>
        <v>13.5678391959799</v>
      </c>
      <c r="T65" s="42">
        <f t="shared" si="24"/>
        <v>13.108614232209737</v>
      </c>
      <c r="U65" s="42" t="str">
        <f t="shared" si="25"/>
        <v/>
      </c>
      <c r="V65" s="42">
        <f t="shared" si="26"/>
        <v>6.041666666666667</v>
      </c>
      <c r="W65" s="42">
        <f t="shared" si="27"/>
        <v>7.6576576576576567</v>
      </c>
      <c r="X65" s="42">
        <f t="shared" si="28"/>
        <v>4.6511627906976747</v>
      </c>
    </row>
    <row r="66" spans="1:24" x14ac:dyDescent="0.25">
      <c r="A66" s="1" t="s">
        <v>54</v>
      </c>
      <c r="B66" s="42">
        <f t="shared" si="6"/>
        <v>14.031413612565444</v>
      </c>
      <c r="C66" s="42">
        <f t="shared" si="7"/>
        <v>15.673575129533679</v>
      </c>
      <c r="D66" s="42">
        <f t="shared" si="8"/>
        <v>12.917398945518455</v>
      </c>
      <c r="E66" s="42" t="str">
        <f t="shared" si="9"/>
        <v/>
      </c>
      <c r="F66" s="42">
        <f t="shared" si="10"/>
        <v>16.791044776119403</v>
      </c>
      <c r="G66" s="42">
        <f t="shared" si="11"/>
        <v>17.355371900826448</v>
      </c>
      <c r="H66" s="42">
        <f t="shared" si="12"/>
        <v>16.326530612244898</v>
      </c>
      <c r="I66" s="42" t="str">
        <f t="shared" si="13"/>
        <v/>
      </c>
      <c r="J66" s="42">
        <f t="shared" si="14"/>
        <v>18.429003021148034</v>
      </c>
      <c r="K66" s="42">
        <f t="shared" si="15"/>
        <v>19.424460431654676</v>
      </c>
      <c r="L66" s="42">
        <f t="shared" si="16"/>
        <v>17.708333333333336</v>
      </c>
      <c r="M66" s="42" t="str">
        <f t="shared" si="17"/>
        <v/>
      </c>
      <c r="N66" s="42">
        <f t="shared" si="18"/>
        <v>14.244186046511627</v>
      </c>
      <c r="O66" s="42">
        <f t="shared" si="19"/>
        <v>11.76470588235294</v>
      </c>
      <c r="P66" s="42">
        <f t="shared" si="20"/>
        <v>15.865384615384615</v>
      </c>
      <c r="Q66" s="42" t="str">
        <f t="shared" si="21"/>
        <v/>
      </c>
      <c r="R66" s="42">
        <f t="shared" si="22"/>
        <v>15.217391304347828</v>
      </c>
      <c r="S66" s="42">
        <f t="shared" si="23"/>
        <v>17.452830188679243</v>
      </c>
      <c r="T66" s="42">
        <f t="shared" si="24"/>
        <v>13.605442176870749</v>
      </c>
      <c r="U66" s="42" t="str">
        <f t="shared" si="25"/>
        <v/>
      </c>
      <c r="V66" s="42">
        <f t="shared" si="26"/>
        <v>7.809110629067245</v>
      </c>
      <c r="W66" s="42">
        <f t="shared" si="27"/>
        <v>12.195121951219512</v>
      </c>
      <c r="X66" s="42">
        <f t="shared" si="28"/>
        <v>5.3872053872053867</v>
      </c>
    </row>
    <row r="67" spans="1:24" x14ac:dyDescent="0.25">
      <c r="A67" s="1" t="s">
        <v>55</v>
      </c>
      <c r="B67" s="42">
        <f t="shared" si="6"/>
        <v>8.2733812949640289</v>
      </c>
      <c r="C67" s="42">
        <f t="shared" si="7"/>
        <v>11.920529801324504</v>
      </c>
      <c r="D67" s="42">
        <f t="shared" si="8"/>
        <v>3.9370078740157481</v>
      </c>
      <c r="E67" s="42" t="str">
        <f t="shared" si="9"/>
        <v/>
      </c>
      <c r="F67" s="42">
        <f t="shared" si="10"/>
        <v>15</v>
      </c>
      <c r="G67" s="42">
        <f t="shared" si="11"/>
        <v>20</v>
      </c>
      <c r="H67" s="42">
        <f t="shared" si="12"/>
        <v>10</v>
      </c>
      <c r="I67" s="42" t="str">
        <f t="shared" si="13"/>
        <v/>
      </c>
      <c r="J67" s="42">
        <f t="shared" si="14"/>
        <v>11.76470588235294</v>
      </c>
      <c r="K67" s="42">
        <f t="shared" si="15"/>
        <v>11.111111111111111</v>
      </c>
      <c r="L67" s="42">
        <f t="shared" si="16"/>
        <v>12.5</v>
      </c>
      <c r="M67" s="42" t="str">
        <f t="shared" si="17"/>
        <v/>
      </c>
      <c r="N67" s="42">
        <f t="shared" si="18"/>
        <v>13.636363636363635</v>
      </c>
      <c r="O67" s="42">
        <f t="shared" si="19"/>
        <v>17.857142857142858</v>
      </c>
      <c r="P67" s="42">
        <f t="shared" si="20"/>
        <v>6.25</v>
      </c>
      <c r="Q67" s="42" t="str">
        <f t="shared" si="21"/>
        <v/>
      </c>
      <c r="R67" s="42">
        <f t="shared" si="22"/>
        <v>8</v>
      </c>
      <c r="S67" s="42">
        <f t="shared" si="23"/>
        <v>12.820512820512819</v>
      </c>
      <c r="T67" s="42">
        <f t="shared" si="24"/>
        <v>2.7777777777777777</v>
      </c>
      <c r="U67" s="42" t="str">
        <f t="shared" si="25"/>
        <v/>
      </c>
      <c r="V67" s="42">
        <f t="shared" si="26"/>
        <v>3.8095238095238098</v>
      </c>
      <c r="W67" s="42">
        <f t="shared" si="27"/>
        <v>7.1428571428571423</v>
      </c>
      <c r="X67" s="42">
        <f t="shared" si="28"/>
        <v>0</v>
      </c>
    </row>
    <row r="68" spans="1:24" x14ac:dyDescent="0.25">
      <c r="A68" s="1" t="s">
        <v>56</v>
      </c>
      <c r="B68" s="42">
        <f t="shared" si="6"/>
        <v>16.40625</v>
      </c>
      <c r="C68" s="42">
        <f t="shared" si="7"/>
        <v>17.796610169491526</v>
      </c>
      <c r="D68" s="42">
        <f t="shared" si="8"/>
        <v>15.217391304347828</v>
      </c>
      <c r="E68" s="42" t="str">
        <f t="shared" si="9"/>
        <v/>
      </c>
      <c r="F68" s="42">
        <f t="shared" si="10"/>
        <v>8</v>
      </c>
      <c r="G68" s="42">
        <f t="shared" si="11"/>
        <v>8.3333333333333321</v>
      </c>
      <c r="H68" s="42">
        <f t="shared" si="12"/>
        <v>7.6923076923076925</v>
      </c>
      <c r="I68" s="42" t="str">
        <f t="shared" si="13"/>
        <v/>
      </c>
      <c r="J68" s="42">
        <f t="shared" si="14"/>
        <v>5.8823529411764701</v>
      </c>
      <c r="K68" s="42">
        <f t="shared" si="15"/>
        <v>6.25</v>
      </c>
      <c r="L68" s="42">
        <f t="shared" si="16"/>
        <v>5.5555555555555554</v>
      </c>
      <c r="M68" s="42" t="str">
        <f t="shared" si="17"/>
        <v/>
      </c>
      <c r="N68" s="42">
        <f t="shared" si="18"/>
        <v>0</v>
      </c>
      <c r="O68" s="42">
        <f t="shared" si="19"/>
        <v>0</v>
      </c>
      <c r="P68" s="42">
        <f t="shared" si="20"/>
        <v>0</v>
      </c>
      <c r="Q68" s="42" t="str">
        <f t="shared" si="21"/>
        <v/>
      </c>
      <c r="R68" s="42">
        <f t="shared" si="22"/>
        <v>12.162162162162163</v>
      </c>
      <c r="S68" s="42">
        <f t="shared" si="23"/>
        <v>20</v>
      </c>
      <c r="T68" s="42">
        <f t="shared" si="24"/>
        <v>6.8181818181818175</v>
      </c>
      <c r="U68" s="42" t="str">
        <f t="shared" si="25"/>
        <v/>
      </c>
      <c r="V68" s="42">
        <f t="shared" si="26"/>
        <v>36.708860759493675</v>
      </c>
      <c r="W68" s="42">
        <f t="shared" si="27"/>
        <v>36.111111111111107</v>
      </c>
      <c r="X68" s="42">
        <f t="shared" si="28"/>
        <v>37.209302325581397</v>
      </c>
    </row>
    <row r="69" spans="1:24" x14ac:dyDescent="0.25">
      <c r="A69" s="1" t="s">
        <v>57</v>
      </c>
      <c r="B69" s="42">
        <f t="shared" si="6"/>
        <v>6.9553805774278219</v>
      </c>
      <c r="C69" s="42">
        <f t="shared" si="7"/>
        <v>7.6712328767123292</v>
      </c>
      <c r="D69" s="42">
        <f t="shared" si="8"/>
        <v>6.2972292191435768</v>
      </c>
      <c r="E69" s="42" t="str">
        <f t="shared" si="9"/>
        <v/>
      </c>
      <c r="F69" s="42">
        <f t="shared" si="10"/>
        <v>9.7222222222222232</v>
      </c>
      <c r="G69" s="42">
        <f t="shared" si="11"/>
        <v>11.627906976744185</v>
      </c>
      <c r="H69" s="42">
        <f t="shared" si="12"/>
        <v>6.8965517241379306</v>
      </c>
      <c r="I69" s="42" t="str">
        <f t="shared" si="13"/>
        <v/>
      </c>
      <c r="J69" s="42">
        <f t="shared" si="14"/>
        <v>12.345679012345679</v>
      </c>
      <c r="K69" s="42">
        <f t="shared" si="15"/>
        <v>16</v>
      </c>
      <c r="L69" s="42">
        <f t="shared" si="16"/>
        <v>6.4516129032258061</v>
      </c>
      <c r="M69" s="42" t="str">
        <f t="shared" si="17"/>
        <v/>
      </c>
      <c r="N69" s="42">
        <f t="shared" si="18"/>
        <v>8</v>
      </c>
      <c r="O69" s="42">
        <f t="shared" si="19"/>
        <v>9.2592592592592595</v>
      </c>
      <c r="P69" s="42">
        <f t="shared" si="20"/>
        <v>6.5217391304347823</v>
      </c>
      <c r="Q69" s="42" t="str">
        <f t="shared" si="21"/>
        <v/>
      </c>
      <c r="R69" s="42">
        <f t="shared" si="22"/>
        <v>3.4334763948497855</v>
      </c>
      <c r="S69" s="42">
        <f t="shared" si="23"/>
        <v>5.825242718446602</v>
      </c>
      <c r="T69" s="42">
        <f t="shared" si="24"/>
        <v>1.5384615384615385</v>
      </c>
      <c r="U69" s="42" t="str">
        <f t="shared" si="25"/>
        <v/>
      </c>
      <c r="V69" s="42">
        <f t="shared" si="26"/>
        <v>7.2463768115942031</v>
      </c>
      <c r="W69" s="42">
        <f t="shared" si="27"/>
        <v>3.4782608695652173</v>
      </c>
      <c r="X69" s="42">
        <f t="shared" si="28"/>
        <v>9.9378881987577632</v>
      </c>
    </row>
    <row r="70" spans="1:24" x14ac:dyDescent="0.25">
      <c r="A70" s="1" t="s">
        <v>58</v>
      </c>
      <c r="B70" s="42">
        <f t="shared" si="6"/>
        <v>11.780455153949129</v>
      </c>
      <c r="C70" s="42">
        <f t="shared" si="7"/>
        <v>13.373860182370819</v>
      </c>
      <c r="D70" s="42">
        <f t="shared" si="8"/>
        <v>10.526315789473683</v>
      </c>
      <c r="E70" s="42" t="str">
        <f t="shared" si="9"/>
        <v/>
      </c>
      <c r="F70" s="42">
        <f t="shared" si="10"/>
        <v>10.638297872340425</v>
      </c>
      <c r="G70" s="42">
        <f t="shared" si="11"/>
        <v>12.5</v>
      </c>
      <c r="H70" s="42">
        <f t="shared" si="12"/>
        <v>9.2592592592592595</v>
      </c>
      <c r="I70" s="42" t="str">
        <f t="shared" si="13"/>
        <v/>
      </c>
      <c r="J70" s="42">
        <f t="shared" si="14"/>
        <v>17.777777777777779</v>
      </c>
      <c r="K70" s="42">
        <f t="shared" si="15"/>
        <v>19.047619047619047</v>
      </c>
      <c r="L70" s="42">
        <f t="shared" si="16"/>
        <v>16.666666666666664</v>
      </c>
      <c r="M70" s="42" t="str">
        <f t="shared" si="17"/>
        <v/>
      </c>
      <c r="N70" s="42">
        <f t="shared" si="18"/>
        <v>10.687022900763358</v>
      </c>
      <c r="O70" s="42">
        <f t="shared" si="19"/>
        <v>14.035087719298245</v>
      </c>
      <c r="P70" s="42">
        <f t="shared" si="20"/>
        <v>8.1081081081081088</v>
      </c>
      <c r="Q70" s="42" t="str">
        <f t="shared" si="21"/>
        <v/>
      </c>
      <c r="R70" s="42">
        <f t="shared" si="22"/>
        <v>13.302752293577983</v>
      </c>
      <c r="S70" s="42">
        <f t="shared" si="23"/>
        <v>14.85148514851485</v>
      </c>
      <c r="T70" s="42">
        <f t="shared" si="24"/>
        <v>11.965811965811966</v>
      </c>
      <c r="U70" s="42" t="str">
        <f t="shared" si="25"/>
        <v/>
      </c>
      <c r="V70" s="42">
        <f t="shared" si="26"/>
        <v>8.8785046728971952</v>
      </c>
      <c r="W70" s="42">
        <f t="shared" si="27"/>
        <v>8.9887640449438209</v>
      </c>
      <c r="X70" s="42">
        <f t="shared" si="28"/>
        <v>8.7999999999999989</v>
      </c>
    </row>
    <row r="71" spans="1:24" x14ac:dyDescent="0.25">
      <c r="A71" s="1" t="s">
        <v>59</v>
      </c>
      <c r="B71" s="42">
        <f t="shared" si="6"/>
        <v>8.6824324324324333</v>
      </c>
      <c r="C71" s="42">
        <f t="shared" si="7"/>
        <v>9.5853161114887833</v>
      </c>
      <c r="D71" s="42">
        <f t="shared" si="8"/>
        <v>7.7904633982538618</v>
      </c>
      <c r="E71" s="42" t="str">
        <f t="shared" si="9"/>
        <v/>
      </c>
      <c r="F71" s="42">
        <f t="shared" si="10"/>
        <v>19.520547945205479</v>
      </c>
      <c r="G71" s="42">
        <f t="shared" si="11"/>
        <v>25.174825174825177</v>
      </c>
      <c r="H71" s="42">
        <f t="shared" si="12"/>
        <v>14.093959731543624</v>
      </c>
      <c r="I71" s="42" t="str">
        <f t="shared" si="13"/>
        <v/>
      </c>
      <c r="J71" s="42">
        <f t="shared" si="14"/>
        <v>9.0712742980561565</v>
      </c>
      <c r="K71" s="42">
        <f t="shared" si="15"/>
        <v>10</v>
      </c>
      <c r="L71" s="42">
        <f t="shared" si="16"/>
        <v>8.071748878923767</v>
      </c>
      <c r="M71" s="42" t="str">
        <f t="shared" si="17"/>
        <v/>
      </c>
      <c r="N71" s="42">
        <f t="shared" si="18"/>
        <v>6.8000000000000007</v>
      </c>
      <c r="O71" s="42">
        <f t="shared" si="19"/>
        <v>7.9051383399209492</v>
      </c>
      <c r="P71" s="42">
        <f t="shared" si="20"/>
        <v>5.668016194331984</v>
      </c>
      <c r="Q71" s="42" t="str">
        <f t="shared" si="21"/>
        <v/>
      </c>
      <c r="R71" s="42">
        <f t="shared" si="22"/>
        <v>8.6792452830188669</v>
      </c>
      <c r="S71" s="42">
        <f t="shared" si="23"/>
        <v>9.2039800995024876</v>
      </c>
      <c r="T71" s="42">
        <f t="shared" si="24"/>
        <v>8.1424936386768447</v>
      </c>
      <c r="U71" s="42" t="str">
        <f t="shared" si="25"/>
        <v/>
      </c>
      <c r="V71" s="42">
        <f t="shared" si="26"/>
        <v>6.0439560439560438</v>
      </c>
      <c r="W71" s="42">
        <f t="shared" si="27"/>
        <v>5.5427251732101617</v>
      </c>
      <c r="X71" s="42">
        <f t="shared" si="28"/>
        <v>6.498951781970649</v>
      </c>
    </row>
    <row r="72" spans="1:24" x14ac:dyDescent="0.25">
      <c r="A72" s="1" t="s">
        <v>60</v>
      </c>
      <c r="B72" s="42">
        <f t="shared" si="6"/>
        <v>4.0623523854511099</v>
      </c>
      <c r="C72" s="42">
        <f t="shared" si="7"/>
        <v>4.7727272727272734</v>
      </c>
      <c r="D72" s="42">
        <f t="shared" si="8"/>
        <v>3.5569927243330643</v>
      </c>
      <c r="E72" s="42" t="str">
        <f t="shared" si="9"/>
        <v/>
      </c>
      <c r="F72" s="42">
        <f t="shared" si="10"/>
        <v>5.8823529411764701</v>
      </c>
      <c r="G72" s="42">
        <f t="shared" si="11"/>
        <v>6.8376068376068382</v>
      </c>
      <c r="H72" s="42">
        <f t="shared" si="12"/>
        <v>5.2325581395348841</v>
      </c>
      <c r="I72" s="42" t="str">
        <f t="shared" si="13"/>
        <v/>
      </c>
      <c r="J72" s="42">
        <f t="shared" si="14"/>
        <v>6.9970845481049562</v>
      </c>
      <c r="K72" s="42">
        <f t="shared" si="15"/>
        <v>8.1632653061224492</v>
      </c>
      <c r="L72" s="42">
        <f t="shared" si="16"/>
        <v>6.1224489795918364</v>
      </c>
      <c r="M72" s="42" t="str">
        <f t="shared" si="17"/>
        <v/>
      </c>
      <c r="N72" s="42">
        <f t="shared" si="18"/>
        <v>2.2598870056497176</v>
      </c>
      <c r="O72" s="42">
        <f t="shared" si="19"/>
        <v>3.4722222222222223</v>
      </c>
      <c r="P72" s="42">
        <f t="shared" si="20"/>
        <v>1.4285714285714286</v>
      </c>
      <c r="Q72" s="42" t="str">
        <f t="shared" si="21"/>
        <v/>
      </c>
      <c r="R72" s="42">
        <f t="shared" si="22"/>
        <v>3.1523642732049035</v>
      </c>
      <c r="S72" s="42">
        <f t="shared" si="23"/>
        <v>2.459016393442623</v>
      </c>
      <c r="T72" s="42">
        <f t="shared" si="24"/>
        <v>3.669724770642202</v>
      </c>
      <c r="U72" s="42" t="str">
        <f t="shared" si="25"/>
        <v/>
      </c>
      <c r="V72" s="42">
        <f t="shared" si="26"/>
        <v>3.3928571428571428</v>
      </c>
      <c r="W72" s="42">
        <f t="shared" si="27"/>
        <v>4.8245614035087714</v>
      </c>
      <c r="X72" s="42">
        <f t="shared" si="28"/>
        <v>2.4096385542168677</v>
      </c>
    </row>
    <row r="73" spans="1:24" x14ac:dyDescent="0.25">
      <c r="A73" s="1" t="s">
        <v>61</v>
      </c>
      <c r="B73" s="42">
        <f t="shared" si="6"/>
        <v>17.896087235407311</v>
      </c>
      <c r="C73" s="42">
        <f t="shared" si="7"/>
        <v>21.391752577319586</v>
      </c>
      <c r="D73" s="42">
        <f t="shared" si="8"/>
        <v>14.431673052362706</v>
      </c>
      <c r="E73" s="42" t="str">
        <f t="shared" si="9"/>
        <v/>
      </c>
      <c r="F73" s="42">
        <f t="shared" si="10"/>
        <v>30.303030303030305</v>
      </c>
      <c r="G73" s="42">
        <f t="shared" si="11"/>
        <v>33.75</v>
      </c>
      <c r="H73" s="42">
        <f t="shared" si="12"/>
        <v>27.058823529411764</v>
      </c>
      <c r="I73" s="42" t="str">
        <f t="shared" si="13"/>
        <v/>
      </c>
      <c r="J73" s="42">
        <f t="shared" si="14"/>
        <v>31.03448275862069</v>
      </c>
      <c r="K73" s="42">
        <f t="shared" si="15"/>
        <v>38.983050847457626</v>
      </c>
      <c r="L73" s="42">
        <f t="shared" si="16"/>
        <v>22.807017543859647</v>
      </c>
      <c r="M73" s="42" t="str">
        <f t="shared" si="17"/>
        <v/>
      </c>
      <c r="N73" s="42">
        <f t="shared" si="18"/>
        <v>22.65625</v>
      </c>
      <c r="O73" s="42">
        <f t="shared" si="19"/>
        <v>24.087591240875913</v>
      </c>
      <c r="P73" s="42">
        <f t="shared" si="20"/>
        <v>21.008403361344538</v>
      </c>
      <c r="Q73" s="42" t="str">
        <f t="shared" si="21"/>
        <v/>
      </c>
      <c r="R73" s="42">
        <f t="shared" si="22"/>
        <v>15.17094017094017</v>
      </c>
      <c r="S73" s="42">
        <f t="shared" si="23"/>
        <v>17.083333333333332</v>
      </c>
      <c r="T73" s="42">
        <f t="shared" si="24"/>
        <v>13.157894736842104</v>
      </c>
      <c r="U73" s="42" t="str">
        <f t="shared" si="25"/>
        <v/>
      </c>
      <c r="V73" s="42">
        <f t="shared" si="26"/>
        <v>6.3926940639269407</v>
      </c>
      <c r="W73" s="42">
        <f t="shared" si="27"/>
        <v>9.4527363184079594</v>
      </c>
      <c r="X73" s="42">
        <f t="shared" si="28"/>
        <v>3.79746835443038</v>
      </c>
    </row>
    <row r="74" spans="1:24" x14ac:dyDescent="0.25">
      <c r="A74" s="1" t="s">
        <v>62</v>
      </c>
      <c r="B74" s="42" t="s">
        <v>6</v>
      </c>
      <c r="C74" s="42" t="s">
        <v>6</v>
      </c>
      <c r="D74" s="42" t="s">
        <v>6</v>
      </c>
      <c r="E74" s="42"/>
      <c r="F74" s="42" t="s">
        <v>6</v>
      </c>
      <c r="G74" s="42" t="s">
        <v>6</v>
      </c>
      <c r="H74" s="42" t="s">
        <v>6</v>
      </c>
      <c r="I74" s="42"/>
      <c r="J74" s="42" t="s">
        <v>6</v>
      </c>
      <c r="K74" s="42" t="s">
        <v>6</v>
      </c>
      <c r="L74" s="42" t="s">
        <v>6</v>
      </c>
      <c r="M74" s="42"/>
      <c r="N74" s="42" t="s">
        <v>6</v>
      </c>
      <c r="O74" s="42" t="s">
        <v>6</v>
      </c>
      <c r="P74" s="42" t="s">
        <v>6</v>
      </c>
      <c r="Q74" s="42"/>
      <c r="R74" s="42" t="s">
        <v>6</v>
      </c>
      <c r="S74" s="42" t="s">
        <v>6</v>
      </c>
      <c r="T74" s="42" t="s">
        <v>6</v>
      </c>
      <c r="U74" s="42"/>
      <c r="V74" s="42" t="s">
        <v>6</v>
      </c>
      <c r="W74" s="42" t="s">
        <v>6</v>
      </c>
      <c r="X74" s="42" t="s">
        <v>6</v>
      </c>
    </row>
    <row r="75" spans="1:24" x14ac:dyDescent="0.25">
      <c r="A75" s="1" t="s">
        <v>63</v>
      </c>
      <c r="B75" s="42">
        <f t="shared" ref="B75:K77" si="29">IFERROR(B35/AD35*100,"")</f>
        <v>3.5609551738583995</v>
      </c>
      <c r="C75" s="42">
        <f t="shared" si="29"/>
        <v>4.5933014354066986</v>
      </c>
      <c r="D75" s="42">
        <f t="shared" si="29"/>
        <v>2.7570789865871834</v>
      </c>
      <c r="E75" s="42" t="str">
        <f t="shared" si="29"/>
        <v/>
      </c>
      <c r="F75" s="42">
        <f t="shared" si="29"/>
        <v>8.4870848708487081</v>
      </c>
      <c r="G75" s="42">
        <f t="shared" si="29"/>
        <v>9.67741935483871</v>
      </c>
      <c r="H75" s="42">
        <f t="shared" si="29"/>
        <v>7.4829931972789119</v>
      </c>
      <c r="I75" s="42" t="str">
        <f t="shared" si="29"/>
        <v/>
      </c>
      <c r="J75" s="42">
        <f t="shared" si="29"/>
        <v>5.3968253968253972</v>
      </c>
      <c r="K75" s="42">
        <f t="shared" si="29"/>
        <v>6.25</v>
      </c>
      <c r="L75" s="42">
        <f t="shared" ref="L75:U77" si="30">IFERROR(L35/AN35*100,"")</f>
        <v>4.6783625730994149</v>
      </c>
      <c r="M75" s="42" t="str">
        <f t="shared" si="30"/>
        <v/>
      </c>
      <c r="N75" s="42">
        <f t="shared" si="30"/>
        <v>3.4825870646766171</v>
      </c>
      <c r="O75" s="42">
        <f t="shared" si="30"/>
        <v>4.8128342245989302</v>
      </c>
      <c r="P75" s="42">
        <f t="shared" si="30"/>
        <v>2.3255813953488373</v>
      </c>
      <c r="Q75" s="42" t="str">
        <f t="shared" si="30"/>
        <v/>
      </c>
      <c r="R75" s="42">
        <f t="shared" si="30"/>
        <v>2.2792022792022792</v>
      </c>
      <c r="S75" s="42">
        <f t="shared" si="30"/>
        <v>2.9508196721311477</v>
      </c>
      <c r="T75" s="42">
        <f t="shared" si="30"/>
        <v>1.7632241813602016</v>
      </c>
      <c r="U75" s="42" t="str">
        <f t="shared" si="30"/>
        <v/>
      </c>
      <c r="V75" s="42">
        <f t="shared" ref="V75:X77" si="31">IFERROR(V35/AX35*100,"")</f>
        <v>2.1520803443328553</v>
      </c>
      <c r="W75" s="42">
        <f t="shared" si="31"/>
        <v>3.1578947368421053</v>
      </c>
      <c r="X75" s="42">
        <f t="shared" si="31"/>
        <v>1.4563106796116505</v>
      </c>
    </row>
    <row r="76" spans="1:24" x14ac:dyDescent="0.25">
      <c r="A76" s="1" t="s">
        <v>64</v>
      </c>
      <c r="B76" s="42">
        <f t="shared" si="29"/>
        <v>8.9327691584391165</v>
      </c>
      <c r="C76" s="42">
        <f t="shared" si="29"/>
        <v>10.039370078740157</v>
      </c>
      <c r="D76" s="42">
        <f t="shared" si="29"/>
        <v>7.9207920792079207</v>
      </c>
      <c r="E76" s="42" t="str">
        <f t="shared" si="29"/>
        <v/>
      </c>
      <c r="F76" s="42">
        <f t="shared" si="29"/>
        <v>5.025125628140704</v>
      </c>
      <c r="G76" s="42">
        <f t="shared" si="29"/>
        <v>6.5217391304347823</v>
      </c>
      <c r="H76" s="42">
        <f t="shared" si="29"/>
        <v>3.7383177570093453</v>
      </c>
      <c r="I76" s="42" t="str">
        <f t="shared" si="29"/>
        <v/>
      </c>
      <c r="J76" s="42">
        <f t="shared" si="29"/>
        <v>18.614718614718615</v>
      </c>
      <c r="K76" s="42">
        <f t="shared" si="29"/>
        <v>16.379310344827587</v>
      </c>
      <c r="L76" s="42">
        <f t="shared" si="30"/>
        <v>20.869565217391305</v>
      </c>
      <c r="M76" s="42" t="str">
        <f t="shared" si="30"/>
        <v/>
      </c>
      <c r="N76" s="42">
        <f t="shared" si="30"/>
        <v>14.285714285714285</v>
      </c>
      <c r="O76" s="42">
        <f t="shared" si="30"/>
        <v>15.723270440251572</v>
      </c>
      <c r="P76" s="42">
        <f t="shared" si="30"/>
        <v>12.676056338028168</v>
      </c>
      <c r="Q76" s="42" t="str">
        <f t="shared" si="30"/>
        <v/>
      </c>
      <c r="R76" s="42">
        <f t="shared" si="30"/>
        <v>6.1813186813186816</v>
      </c>
      <c r="S76" s="42">
        <f t="shared" si="30"/>
        <v>6.7226890756302522</v>
      </c>
      <c r="T76" s="42">
        <f t="shared" si="30"/>
        <v>5.6603773584905666</v>
      </c>
      <c r="U76" s="42" t="str">
        <f t="shared" si="30"/>
        <v/>
      </c>
      <c r="V76" s="42">
        <f t="shared" si="31"/>
        <v>7.3353293413173652</v>
      </c>
      <c r="W76" s="42">
        <f t="shared" si="31"/>
        <v>9.5890410958904102</v>
      </c>
      <c r="X76" s="42">
        <f t="shared" si="31"/>
        <v>5.5851063829787231</v>
      </c>
    </row>
    <row r="77" spans="1:24" ht="13.5" thickBot="1" x14ac:dyDescent="0.3">
      <c r="A77" s="15" t="s">
        <v>65</v>
      </c>
      <c r="B77" s="73">
        <f t="shared" si="29"/>
        <v>0.44444444444444442</v>
      </c>
      <c r="C77" s="73">
        <f t="shared" si="29"/>
        <v>0.8</v>
      </c>
      <c r="D77" s="73">
        <f t="shared" si="29"/>
        <v>0</v>
      </c>
      <c r="E77" s="73" t="str">
        <f t="shared" si="29"/>
        <v/>
      </c>
      <c r="F77" s="73">
        <f t="shared" si="29"/>
        <v>0</v>
      </c>
      <c r="G77" s="73">
        <f t="shared" si="29"/>
        <v>0</v>
      </c>
      <c r="H77" s="73">
        <f t="shared" si="29"/>
        <v>0</v>
      </c>
      <c r="I77" s="73" t="str">
        <f t="shared" si="29"/>
        <v/>
      </c>
      <c r="J77" s="73">
        <f t="shared" si="29"/>
        <v>0</v>
      </c>
      <c r="K77" s="73">
        <f t="shared" si="29"/>
        <v>0</v>
      </c>
      <c r="L77" s="73">
        <f t="shared" si="30"/>
        <v>0</v>
      </c>
      <c r="M77" s="73" t="str">
        <f t="shared" si="30"/>
        <v/>
      </c>
      <c r="N77" s="73">
        <f t="shared" si="30"/>
        <v>0</v>
      </c>
      <c r="O77" s="73">
        <f t="shared" si="30"/>
        <v>0</v>
      </c>
      <c r="P77" s="73">
        <f t="shared" si="30"/>
        <v>0</v>
      </c>
      <c r="Q77" s="73" t="str">
        <f t="shared" si="30"/>
        <v/>
      </c>
      <c r="R77" s="73">
        <f t="shared" si="30"/>
        <v>1.4084507042253522</v>
      </c>
      <c r="S77" s="73">
        <f t="shared" si="30"/>
        <v>2.5641025641025639</v>
      </c>
      <c r="T77" s="73">
        <f t="shared" si="30"/>
        <v>0</v>
      </c>
      <c r="U77" s="73" t="str">
        <f t="shared" si="30"/>
        <v/>
      </c>
      <c r="V77" s="73">
        <f t="shared" si="31"/>
        <v>0</v>
      </c>
      <c r="W77" s="73">
        <f t="shared" si="31"/>
        <v>0</v>
      </c>
      <c r="X77" s="73">
        <f t="shared" si="31"/>
        <v>0</v>
      </c>
    </row>
    <row r="78" spans="1:24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4">
    <mergeCell ref="A5:X5"/>
    <mergeCell ref="A44:X44"/>
    <mergeCell ref="A41:X41"/>
    <mergeCell ref="A1:X1"/>
    <mergeCell ref="A2:X2"/>
    <mergeCell ref="A3:X3"/>
    <mergeCell ref="A4:X4"/>
    <mergeCell ref="A42:X42"/>
    <mergeCell ref="A43:X43"/>
    <mergeCell ref="R6:T6"/>
    <mergeCell ref="V6:X6"/>
    <mergeCell ref="R46:T46"/>
    <mergeCell ref="V46:X46"/>
    <mergeCell ref="A6:A7"/>
    <mergeCell ref="B6:D6"/>
    <mergeCell ref="F6:H6"/>
    <mergeCell ref="J6:L6"/>
    <mergeCell ref="N6:P6"/>
    <mergeCell ref="A45:X45"/>
    <mergeCell ref="A46:A47"/>
    <mergeCell ref="B46:D46"/>
    <mergeCell ref="F46:H46"/>
    <mergeCell ref="J46:L46"/>
    <mergeCell ref="N46:P46"/>
  </mergeCells>
  <hyperlinks>
    <hyperlink ref="Y41" location="'CONTENIDO-INDICE'!D5" display="Indice"/>
    <hyperlink ref="Y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9" orientation="landscape" r:id="rId1"/>
  <rowBreaks count="1" manualBreakCount="1">
    <brk id="40" max="2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"/>
  <sheetViews>
    <sheetView showGridLines="0" topLeftCell="A43" zoomScaleNormal="100" workbookViewId="0">
      <selection activeCell="I59" sqref="I59"/>
    </sheetView>
  </sheetViews>
  <sheetFormatPr baseColWidth="10" defaultRowHeight="12.75" x14ac:dyDescent="0.2"/>
  <cols>
    <col min="1" max="1" width="15.7109375" style="2" customWidth="1"/>
    <col min="2" max="2" width="6.5703125" style="4" bestFit="1" customWidth="1"/>
    <col min="3" max="3" width="7.5703125" style="4" bestFit="1" customWidth="1"/>
    <col min="4" max="4" width="6.85546875" style="4" bestFit="1" customWidth="1"/>
    <col min="5" max="5" width="1.7109375" style="4" customWidth="1"/>
    <col min="6" max="6" width="5.5703125" style="4" bestFit="1" customWidth="1"/>
    <col min="7" max="7" width="7.5703125" style="4" bestFit="1" customWidth="1"/>
    <col min="8" max="8" width="6.85546875" style="4" bestFit="1" customWidth="1"/>
    <col min="9" max="9" width="1.7109375" style="4" customWidth="1"/>
    <col min="10" max="10" width="5.5703125" style="4" bestFit="1" customWidth="1"/>
    <col min="11" max="11" width="7.5703125" style="4" bestFit="1" customWidth="1"/>
    <col min="12" max="12" width="6.85546875" style="4" bestFit="1" customWidth="1"/>
    <col min="13" max="13" width="1.7109375" style="4" customWidth="1"/>
    <col min="14" max="14" width="5.5703125" style="4" bestFit="1" customWidth="1"/>
    <col min="15" max="15" width="7.5703125" style="4" bestFit="1" customWidth="1"/>
    <col min="16" max="16" width="6.85546875" style="4" bestFit="1" customWidth="1"/>
    <col min="17" max="17" width="1.7109375" style="4" customWidth="1"/>
    <col min="18" max="18" width="5.5703125" style="4" bestFit="1" customWidth="1"/>
    <col min="19" max="19" width="7.5703125" style="4" bestFit="1" customWidth="1"/>
    <col min="20" max="20" width="6.85546875" style="4" bestFit="1" customWidth="1"/>
    <col min="21" max="21" width="1.7109375" style="4" customWidth="1"/>
    <col min="22" max="22" width="5.140625" style="4" bestFit="1" customWidth="1"/>
    <col min="23" max="23" width="7.5703125" style="4" bestFit="1" customWidth="1"/>
    <col min="24" max="24" width="6.85546875" style="4" bestFit="1" customWidth="1"/>
    <col min="25" max="25" width="11.42578125" style="12"/>
    <col min="26" max="27" width="11.42578125" style="1"/>
    <col min="28" max="28" width="13.140625" style="1" customWidth="1"/>
    <col min="29" max="29" width="7.5703125" style="37" hidden="1" customWidth="1"/>
    <col min="30" max="31" width="6.140625" style="37" hidden="1" customWidth="1"/>
    <col min="32" max="51" width="5.28515625" style="37" hidden="1" customWidth="1"/>
    <col min="52" max="52" width="4.85546875" style="37" hidden="1" customWidth="1"/>
    <col min="53" max="55" width="5.28515625" style="37" hidden="1" customWidth="1"/>
    <col min="56" max="56" width="5.140625" style="37" customWidth="1"/>
    <col min="57" max="57" width="5.28515625" style="1" customWidth="1"/>
    <col min="58" max="58" width="4.42578125" style="1" customWidth="1"/>
    <col min="59" max="59" width="4.85546875" style="1" bestFit="1" customWidth="1"/>
    <col min="60" max="60" width="5.28515625" style="1" bestFit="1" customWidth="1"/>
    <col min="61" max="61" width="5.140625" style="1" bestFit="1" customWidth="1"/>
    <col min="62" max="62" width="5.28515625" style="1" bestFit="1" customWidth="1"/>
    <col min="63" max="64" width="5.7109375" style="1" bestFit="1" customWidth="1"/>
    <col min="65" max="65" width="5.140625" style="1" bestFit="1" customWidth="1"/>
    <col min="66" max="66" width="5.28515625" style="1" bestFit="1" customWidth="1"/>
    <col min="67" max="67" width="5.7109375" style="1" bestFit="1" customWidth="1"/>
    <col min="68" max="68" width="5.140625" style="1" customWidth="1"/>
    <col min="69" max="69" width="5.140625" style="1" bestFit="1" customWidth="1"/>
    <col min="70" max="70" width="5.28515625" style="1" bestFit="1" customWidth="1"/>
    <col min="71" max="71" width="5.7109375" style="1" bestFit="1" customWidth="1"/>
    <col min="72" max="72" width="5" style="1" customWidth="1"/>
    <col min="73" max="73" width="5.140625" style="1" bestFit="1" customWidth="1"/>
    <col min="74" max="74" width="5.28515625" style="1" bestFit="1" customWidth="1"/>
    <col min="75" max="75" width="5.7109375" style="1" bestFit="1" customWidth="1"/>
    <col min="76" max="76" width="5" style="1" customWidth="1"/>
    <col min="77" max="77" width="5.140625" style="1" bestFit="1" customWidth="1"/>
    <col min="78" max="78" width="5.28515625" style="1" bestFit="1" customWidth="1"/>
    <col min="79" max="79" width="5.7109375" style="1" bestFit="1" customWidth="1"/>
    <col min="80" max="80" width="5" style="1" customWidth="1"/>
    <col min="81" max="81" width="5.140625" style="1" bestFit="1" customWidth="1"/>
    <col min="82" max="82" width="5.28515625" style="1" bestFit="1" customWidth="1"/>
    <col min="83" max="83" width="5.7109375" style="1" bestFit="1" customWidth="1"/>
    <col min="84" max="85" width="5.140625" style="1" customWidth="1"/>
    <col min="86" max="86" width="5.42578125" style="1" customWidth="1"/>
    <col min="87" max="88" width="5" style="1" customWidth="1"/>
    <col min="89" max="89" width="5.28515625" style="1" customWidth="1"/>
    <col min="90" max="16384" width="11.42578125" style="1"/>
  </cols>
  <sheetData>
    <row r="1" spans="1:56" s="112" customFormat="1" ht="15.75" x14ac:dyDescent="0.25">
      <c r="A1" s="240" t="s">
        <v>129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59" t="s">
        <v>158</v>
      </c>
      <c r="Z1" s="118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</row>
    <row r="2" spans="1:56" s="112" customFormat="1" ht="15.75" x14ac:dyDescent="0.25">
      <c r="A2" s="240" t="s">
        <v>122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118"/>
      <c r="Z2" s="118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</row>
    <row r="3" spans="1:56" s="112" customFormat="1" ht="15.75" x14ac:dyDescent="0.25">
      <c r="A3" s="240" t="s">
        <v>361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118"/>
      <c r="Z3" s="118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</row>
    <row r="4" spans="1:56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118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</row>
    <row r="5" spans="1:56" s="112" customFormat="1" ht="16.5" thickBot="1" x14ac:dyDescent="0.3">
      <c r="A5" s="253" t="s">
        <v>205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118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</row>
    <row r="6" spans="1:56" ht="18" customHeight="1" x14ac:dyDescent="0.25">
      <c r="A6" s="236" t="s">
        <v>331</v>
      </c>
      <c r="B6" s="238" t="s">
        <v>9</v>
      </c>
      <c r="C6" s="238"/>
      <c r="D6" s="238"/>
      <c r="E6" s="180"/>
      <c r="F6" s="238" t="s">
        <v>19</v>
      </c>
      <c r="G6" s="238"/>
      <c r="H6" s="238"/>
      <c r="I6" s="180"/>
      <c r="J6" s="238" t="s">
        <v>20</v>
      </c>
      <c r="K6" s="238"/>
      <c r="L6" s="238"/>
      <c r="M6" s="180"/>
      <c r="N6" s="238" t="s">
        <v>21</v>
      </c>
      <c r="O6" s="238"/>
      <c r="P6" s="238"/>
      <c r="Q6" s="180"/>
      <c r="R6" s="238" t="s">
        <v>22</v>
      </c>
      <c r="S6" s="238"/>
      <c r="T6" s="238"/>
      <c r="U6" s="180"/>
      <c r="V6" s="238" t="s">
        <v>23</v>
      </c>
      <c r="W6" s="238"/>
      <c r="X6" s="238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  <c r="Q7" s="181"/>
      <c r="R7" s="181" t="s">
        <v>9</v>
      </c>
      <c r="S7" s="182" t="s">
        <v>333</v>
      </c>
      <c r="T7" s="182" t="s">
        <v>334</v>
      </c>
      <c r="U7" s="181"/>
      <c r="V7" s="181" t="s">
        <v>9</v>
      </c>
      <c r="W7" s="182" t="s">
        <v>333</v>
      </c>
      <c r="X7" s="182" t="s">
        <v>334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x14ac:dyDescent="0.2">
      <c r="A8" s="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AC8" s="37" t="s">
        <v>31</v>
      </c>
      <c r="AD8" s="37" t="s">
        <v>120</v>
      </c>
      <c r="AE8" s="37" t="s">
        <v>121</v>
      </c>
      <c r="AG8" s="37" t="s">
        <v>102</v>
      </c>
      <c r="AH8" s="37" t="s">
        <v>103</v>
      </c>
      <c r="AI8" s="37" t="s">
        <v>104</v>
      </c>
      <c r="AK8" s="37" t="s">
        <v>105</v>
      </c>
      <c r="AL8" s="37" t="s">
        <v>106</v>
      </c>
      <c r="AM8" s="37" t="s">
        <v>107</v>
      </c>
      <c r="AO8" s="37" t="s">
        <v>108</v>
      </c>
      <c r="AP8" s="37" t="s">
        <v>109</v>
      </c>
      <c r="AQ8" s="37" t="s">
        <v>110</v>
      </c>
      <c r="AS8" s="37" t="s">
        <v>111</v>
      </c>
      <c r="AT8" s="37" t="s">
        <v>112</v>
      </c>
      <c r="AU8" s="37" t="s">
        <v>113</v>
      </c>
      <c r="AW8" s="37" t="s">
        <v>114</v>
      </c>
      <c r="AX8" s="37" t="s">
        <v>115</v>
      </c>
      <c r="AY8" s="37" t="s">
        <v>116</v>
      </c>
      <c r="BA8" s="37" t="s">
        <v>117</v>
      </c>
      <c r="BB8" s="37" t="s">
        <v>118</v>
      </c>
      <c r="BC8" s="37" t="s">
        <v>119</v>
      </c>
    </row>
    <row r="9" spans="1:56" x14ac:dyDescent="0.2">
      <c r="A9" s="2" t="s">
        <v>9</v>
      </c>
      <c r="B9" s="65">
        <v>3824</v>
      </c>
      <c r="C9" s="65">
        <v>1992</v>
      </c>
      <c r="D9" s="65">
        <v>1832</v>
      </c>
      <c r="E9" s="65"/>
      <c r="F9" s="65">
        <v>690</v>
      </c>
      <c r="G9" s="65">
        <v>371</v>
      </c>
      <c r="H9" s="65">
        <v>319</v>
      </c>
      <c r="I9" s="65"/>
      <c r="J9" s="65">
        <v>917</v>
      </c>
      <c r="K9" s="65">
        <v>460</v>
      </c>
      <c r="L9" s="65">
        <v>457</v>
      </c>
      <c r="M9" s="65"/>
      <c r="N9" s="65">
        <v>800</v>
      </c>
      <c r="O9" s="65">
        <v>425</v>
      </c>
      <c r="P9" s="65">
        <v>375</v>
      </c>
      <c r="Q9" s="65"/>
      <c r="R9" s="65">
        <v>829</v>
      </c>
      <c r="S9" s="65">
        <v>445</v>
      </c>
      <c r="T9" s="65">
        <v>384</v>
      </c>
      <c r="U9" s="65"/>
      <c r="V9" s="65">
        <v>588</v>
      </c>
      <c r="W9" s="65">
        <v>291</v>
      </c>
      <c r="X9" s="65">
        <v>297</v>
      </c>
      <c r="AC9" s="99">
        <f>+AC19+AC29</f>
        <v>36872</v>
      </c>
      <c r="AD9" s="99">
        <f>+AD19+AD29</f>
        <v>16704</v>
      </c>
      <c r="AE9" s="99">
        <f>+AE19+AE29</f>
        <v>20168</v>
      </c>
      <c r="AF9" s="99"/>
      <c r="AG9" s="99">
        <f>+AG19+AG29</f>
        <v>4700</v>
      </c>
      <c r="AH9" s="99">
        <f>+AH19+AH29</f>
        <v>2130</v>
      </c>
      <c r="AI9" s="99">
        <f>+AI19+AI29</f>
        <v>2570</v>
      </c>
      <c r="AJ9" s="99"/>
      <c r="AK9" s="99">
        <f>+AK19+AK29</f>
        <v>5835</v>
      </c>
      <c r="AL9" s="99">
        <f>+AL19+AL29</f>
        <v>2701</v>
      </c>
      <c r="AM9" s="99">
        <f>+AM19+AM29</f>
        <v>3134</v>
      </c>
      <c r="AN9" s="99"/>
      <c r="AO9" s="99">
        <f>+AO19+AO29</f>
        <v>6698</v>
      </c>
      <c r="AP9" s="99">
        <f>+AP19+AP29</f>
        <v>3131</v>
      </c>
      <c r="AQ9" s="99">
        <f>+AQ19+AQ29</f>
        <v>3567</v>
      </c>
      <c r="AR9" s="99"/>
      <c r="AS9" s="99">
        <f>+AS19+AS29</f>
        <v>10070</v>
      </c>
      <c r="AT9" s="99">
        <f>+AT19+AT29</f>
        <v>4545</v>
      </c>
      <c r="AU9" s="99">
        <f>+AU19+AU29</f>
        <v>5525</v>
      </c>
      <c r="AV9" s="99"/>
      <c r="AW9" s="99">
        <f>+AW19+AW29</f>
        <v>9569</v>
      </c>
      <c r="AX9" s="99">
        <f>+AX19+AX29</f>
        <v>4197</v>
      </c>
      <c r="AY9" s="99">
        <f>+AY19+AY29</f>
        <v>5372</v>
      </c>
      <c r="BA9" s="37">
        <v>0</v>
      </c>
      <c r="BB9" s="37">
        <v>0</v>
      </c>
      <c r="BC9" s="37">
        <v>0</v>
      </c>
    </row>
    <row r="10" spans="1:56" s="6" customFormat="1" x14ac:dyDescent="0.2">
      <c r="A10" s="6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189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60"/>
      <c r="BA10" s="60"/>
      <c r="BB10" s="60"/>
      <c r="BC10" s="60"/>
      <c r="BD10" s="60"/>
    </row>
    <row r="11" spans="1:56" x14ac:dyDescent="0.2">
      <c r="A11" s="67" t="s">
        <v>82</v>
      </c>
      <c r="B11" s="66">
        <v>857</v>
      </c>
      <c r="C11" s="66">
        <v>450</v>
      </c>
      <c r="D11" s="66">
        <v>407</v>
      </c>
      <c r="E11" s="66"/>
      <c r="F11" s="66">
        <v>147</v>
      </c>
      <c r="G11" s="66">
        <v>86</v>
      </c>
      <c r="H11" s="66">
        <v>61</v>
      </c>
      <c r="I11" s="66"/>
      <c r="J11" s="66">
        <v>219</v>
      </c>
      <c r="K11" s="66">
        <v>112</v>
      </c>
      <c r="L11" s="66">
        <v>107</v>
      </c>
      <c r="M11" s="66"/>
      <c r="N11" s="66">
        <v>182</v>
      </c>
      <c r="O11" s="66">
        <v>98</v>
      </c>
      <c r="P11" s="66">
        <v>84</v>
      </c>
      <c r="Q11" s="66"/>
      <c r="R11" s="66">
        <v>171</v>
      </c>
      <c r="S11" s="66">
        <v>91</v>
      </c>
      <c r="T11" s="66">
        <v>80</v>
      </c>
      <c r="U11" s="66"/>
      <c r="V11" s="66">
        <v>138</v>
      </c>
      <c r="W11" s="66">
        <v>63</v>
      </c>
      <c r="X11" s="66">
        <v>75</v>
      </c>
      <c r="AC11" s="100">
        <f t="shared" ref="AC11:AE11" si="0">+AC21+AC31</f>
        <v>7003</v>
      </c>
      <c r="AD11" s="100">
        <f t="shared" si="0"/>
        <v>3166</v>
      </c>
      <c r="AE11" s="100">
        <f t="shared" si="0"/>
        <v>3837</v>
      </c>
      <c r="AF11" s="100"/>
      <c r="AG11" s="100">
        <f t="shared" ref="AG11:AI11" si="1">+AG21+AG31</f>
        <v>964</v>
      </c>
      <c r="AH11" s="100">
        <f t="shared" si="1"/>
        <v>434</v>
      </c>
      <c r="AI11" s="100">
        <f t="shared" si="1"/>
        <v>530</v>
      </c>
      <c r="AJ11" s="100"/>
      <c r="AK11" s="100">
        <f t="shared" ref="AK11:AM11" si="2">+AK21+AK31</f>
        <v>1130</v>
      </c>
      <c r="AL11" s="100">
        <f t="shared" si="2"/>
        <v>526</v>
      </c>
      <c r="AM11" s="100">
        <f t="shared" si="2"/>
        <v>604</v>
      </c>
      <c r="AN11" s="100"/>
      <c r="AO11" s="100">
        <f t="shared" ref="AO11:AQ11" si="3">+AO21+AO31</f>
        <v>1288</v>
      </c>
      <c r="AP11" s="100">
        <f t="shared" si="3"/>
        <v>602</v>
      </c>
      <c r="AQ11" s="100">
        <f t="shared" si="3"/>
        <v>686</v>
      </c>
      <c r="AR11" s="100"/>
      <c r="AS11" s="100">
        <f t="shared" ref="AS11:AU11" si="4">+AS21+AS31</f>
        <v>1892</v>
      </c>
      <c r="AT11" s="100">
        <f t="shared" si="4"/>
        <v>823</v>
      </c>
      <c r="AU11" s="100">
        <f t="shared" si="4"/>
        <v>1069</v>
      </c>
      <c r="AV11" s="100"/>
      <c r="AW11" s="100">
        <f t="shared" ref="AW11:AY11" si="5">+AW21+AW31</f>
        <v>1729</v>
      </c>
      <c r="AX11" s="100">
        <f t="shared" si="5"/>
        <v>781</v>
      </c>
      <c r="AY11" s="100">
        <f t="shared" si="5"/>
        <v>948</v>
      </c>
      <c r="BA11" s="37">
        <v>0</v>
      </c>
      <c r="BB11" s="37">
        <v>0</v>
      </c>
      <c r="BC11" s="37">
        <v>0</v>
      </c>
    </row>
    <row r="12" spans="1:56" x14ac:dyDescent="0.2">
      <c r="A12" s="64" t="s">
        <v>83</v>
      </c>
      <c r="B12" s="66">
        <v>729</v>
      </c>
      <c r="C12" s="66">
        <v>374</v>
      </c>
      <c r="D12" s="66">
        <v>355</v>
      </c>
      <c r="E12" s="66"/>
      <c r="F12" s="66">
        <v>171</v>
      </c>
      <c r="G12" s="66">
        <v>84</v>
      </c>
      <c r="H12" s="66">
        <v>87</v>
      </c>
      <c r="I12" s="66"/>
      <c r="J12" s="66">
        <v>152</v>
      </c>
      <c r="K12" s="66">
        <v>79</v>
      </c>
      <c r="L12" s="66">
        <v>73</v>
      </c>
      <c r="M12" s="66"/>
      <c r="N12" s="66">
        <v>166</v>
      </c>
      <c r="O12" s="66">
        <v>92</v>
      </c>
      <c r="P12" s="66">
        <v>74</v>
      </c>
      <c r="Q12" s="66"/>
      <c r="R12" s="66">
        <v>156</v>
      </c>
      <c r="S12" s="66">
        <v>77</v>
      </c>
      <c r="T12" s="66">
        <v>79</v>
      </c>
      <c r="U12" s="66"/>
      <c r="V12" s="66">
        <v>84</v>
      </c>
      <c r="W12" s="66">
        <v>42</v>
      </c>
      <c r="X12" s="66">
        <v>42</v>
      </c>
      <c r="AC12" s="100">
        <f t="shared" ref="AC12:AE12" si="6">+AC22+AC32</f>
        <v>5442</v>
      </c>
      <c r="AD12" s="100">
        <f t="shared" si="6"/>
        <v>2503</v>
      </c>
      <c r="AE12" s="100">
        <f t="shared" si="6"/>
        <v>2939</v>
      </c>
      <c r="AF12" s="100"/>
      <c r="AG12" s="100">
        <f t="shared" ref="AG12:AI12" si="7">+AG22+AG32</f>
        <v>772</v>
      </c>
      <c r="AH12" s="100">
        <f t="shared" si="7"/>
        <v>344</v>
      </c>
      <c r="AI12" s="100">
        <f t="shared" si="7"/>
        <v>428</v>
      </c>
      <c r="AJ12" s="100"/>
      <c r="AK12" s="100">
        <f t="shared" ref="AK12:AM12" si="8">+AK22+AK32</f>
        <v>952</v>
      </c>
      <c r="AL12" s="100">
        <f t="shared" si="8"/>
        <v>448</v>
      </c>
      <c r="AM12" s="100">
        <f t="shared" si="8"/>
        <v>504</v>
      </c>
      <c r="AN12" s="100"/>
      <c r="AO12" s="100">
        <f t="shared" ref="AO12:AQ12" si="9">+AO22+AO32</f>
        <v>1054</v>
      </c>
      <c r="AP12" s="100">
        <f t="shared" si="9"/>
        <v>491</v>
      </c>
      <c r="AQ12" s="100">
        <f t="shared" si="9"/>
        <v>563</v>
      </c>
      <c r="AR12" s="100"/>
      <c r="AS12" s="100">
        <f t="shared" ref="AS12:AU12" si="10">+AS22+AS32</f>
        <v>1417</v>
      </c>
      <c r="AT12" s="100">
        <f t="shared" si="10"/>
        <v>642</v>
      </c>
      <c r="AU12" s="100">
        <f t="shared" si="10"/>
        <v>775</v>
      </c>
      <c r="AV12" s="100"/>
      <c r="AW12" s="100">
        <f t="shared" ref="AW12:AY12" si="11">+AW22+AW32</f>
        <v>1247</v>
      </c>
      <c r="AX12" s="100">
        <f t="shared" si="11"/>
        <v>578</v>
      </c>
      <c r="AY12" s="100">
        <f t="shared" si="11"/>
        <v>669</v>
      </c>
      <c r="BA12" s="37">
        <v>0</v>
      </c>
      <c r="BB12" s="37">
        <v>0</v>
      </c>
      <c r="BC12" s="37">
        <v>0</v>
      </c>
    </row>
    <row r="13" spans="1:56" x14ac:dyDescent="0.2">
      <c r="A13" s="64" t="s">
        <v>84</v>
      </c>
      <c r="B13" s="66">
        <v>356</v>
      </c>
      <c r="C13" s="66">
        <v>176</v>
      </c>
      <c r="D13" s="66">
        <v>180</v>
      </c>
      <c r="E13" s="66"/>
      <c r="F13" s="66">
        <v>76</v>
      </c>
      <c r="G13" s="66">
        <v>31</v>
      </c>
      <c r="H13" s="66">
        <v>45</v>
      </c>
      <c r="I13" s="66"/>
      <c r="J13" s="66">
        <v>115</v>
      </c>
      <c r="K13" s="66">
        <v>59</v>
      </c>
      <c r="L13" s="66">
        <v>56</v>
      </c>
      <c r="M13" s="66"/>
      <c r="N13" s="66">
        <v>98</v>
      </c>
      <c r="O13" s="66">
        <v>44</v>
      </c>
      <c r="P13" s="66">
        <v>54</v>
      </c>
      <c r="Q13" s="66"/>
      <c r="R13" s="66">
        <v>48</v>
      </c>
      <c r="S13" s="66">
        <v>32</v>
      </c>
      <c r="T13" s="66">
        <v>16</v>
      </c>
      <c r="U13" s="66"/>
      <c r="V13" s="66">
        <v>19</v>
      </c>
      <c r="W13" s="66">
        <v>10</v>
      </c>
      <c r="X13" s="66">
        <v>9</v>
      </c>
      <c r="AC13" s="100">
        <f>+AC23</f>
        <v>5170</v>
      </c>
      <c r="AD13" s="100">
        <f t="shared" ref="AD13:AE13" si="12">+AD23</f>
        <v>2298</v>
      </c>
      <c r="AE13" s="100">
        <f t="shared" si="12"/>
        <v>2872</v>
      </c>
      <c r="AF13" s="100"/>
      <c r="AG13" s="100">
        <f>+AG23</f>
        <v>776</v>
      </c>
      <c r="AH13" s="100">
        <f t="shared" ref="AH13:AI13" si="13">+AH23</f>
        <v>367</v>
      </c>
      <c r="AI13" s="100">
        <f t="shared" si="13"/>
        <v>409</v>
      </c>
      <c r="AJ13" s="100"/>
      <c r="AK13" s="100">
        <f>+AK23</f>
        <v>917</v>
      </c>
      <c r="AL13" s="100">
        <f t="shared" ref="AL13:AM13" si="14">+AL23</f>
        <v>416</v>
      </c>
      <c r="AM13" s="100">
        <f t="shared" si="14"/>
        <v>501</v>
      </c>
      <c r="AN13" s="100"/>
      <c r="AO13" s="100">
        <f>+AO23</f>
        <v>1033</v>
      </c>
      <c r="AP13" s="100">
        <f t="shared" ref="AP13:AQ13" si="15">+AP23</f>
        <v>462</v>
      </c>
      <c r="AQ13" s="100">
        <f t="shared" si="15"/>
        <v>571</v>
      </c>
      <c r="AR13" s="100"/>
      <c r="AS13" s="100">
        <f>+AS23</f>
        <v>1287</v>
      </c>
      <c r="AT13" s="100">
        <f t="shared" ref="AT13:AU13" si="16">+AT23</f>
        <v>570</v>
      </c>
      <c r="AU13" s="100">
        <f t="shared" si="16"/>
        <v>717</v>
      </c>
      <c r="AV13" s="100"/>
      <c r="AW13" s="100">
        <f>+AW23</f>
        <v>1157</v>
      </c>
      <c r="AX13" s="100">
        <f t="shared" ref="AX13:AY13" si="17">+AX23</f>
        <v>483</v>
      </c>
      <c r="AY13" s="100">
        <f t="shared" si="17"/>
        <v>674</v>
      </c>
      <c r="BA13" s="37">
        <v>0</v>
      </c>
      <c r="BB13" s="37">
        <v>0</v>
      </c>
      <c r="BC13" s="37">
        <v>0</v>
      </c>
    </row>
    <row r="14" spans="1:56" x14ac:dyDescent="0.2">
      <c r="A14" s="64" t="s">
        <v>85</v>
      </c>
      <c r="B14" s="66">
        <v>510</v>
      </c>
      <c r="C14" s="66">
        <v>260</v>
      </c>
      <c r="D14" s="66">
        <v>250</v>
      </c>
      <c r="E14" s="66"/>
      <c r="F14" s="66">
        <v>72</v>
      </c>
      <c r="G14" s="66">
        <v>47</v>
      </c>
      <c r="H14" s="66">
        <v>25</v>
      </c>
      <c r="I14" s="66"/>
      <c r="J14" s="66">
        <v>140</v>
      </c>
      <c r="K14" s="66">
        <v>54</v>
      </c>
      <c r="L14" s="66">
        <v>86</v>
      </c>
      <c r="M14" s="66"/>
      <c r="N14" s="66">
        <v>120</v>
      </c>
      <c r="O14" s="66">
        <v>65</v>
      </c>
      <c r="P14" s="66">
        <v>55</v>
      </c>
      <c r="Q14" s="66"/>
      <c r="R14" s="66">
        <v>105</v>
      </c>
      <c r="S14" s="66">
        <v>58</v>
      </c>
      <c r="T14" s="66">
        <v>47</v>
      </c>
      <c r="U14" s="66"/>
      <c r="V14" s="66">
        <v>73</v>
      </c>
      <c r="W14" s="66">
        <v>36</v>
      </c>
      <c r="X14" s="66">
        <v>37</v>
      </c>
      <c r="AC14" s="100">
        <f t="shared" ref="AC14:AE14" si="18">+AC24+AC34</f>
        <v>3929</v>
      </c>
      <c r="AD14" s="100">
        <f t="shared" si="18"/>
        <v>1689</v>
      </c>
      <c r="AE14" s="100">
        <f t="shared" si="18"/>
        <v>2240</v>
      </c>
      <c r="AF14" s="100"/>
      <c r="AG14" s="100">
        <f t="shared" ref="AG14:AI14" si="19">+AG24+AG34</f>
        <v>481</v>
      </c>
      <c r="AH14" s="100">
        <f t="shared" si="19"/>
        <v>196</v>
      </c>
      <c r="AI14" s="100">
        <f t="shared" si="19"/>
        <v>285</v>
      </c>
      <c r="AJ14" s="100"/>
      <c r="AK14" s="100">
        <f t="shared" ref="AK14:AM14" si="20">+AK24+AK34</f>
        <v>650</v>
      </c>
      <c r="AL14" s="100">
        <f t="shared" si="20"/>
        <v>266</v>
      </c>
      <c r="AM14" s="100">
        <f t="shared" si="20"/>
        <v>384</v>
      </c>
      <c r="AN14" s="100"/>
      <c r="AO14" s="100">
        <f t="shared" ref="AO14:AQ14" si="21">+AO24+AO34</f>
        <v>803</v>
      </c>
      <c r="AP14" s="100">
        <f t="shared" si="21"/>
        <v>370</v>
      </c>
      <c r="AQ14" s="100">
        <f t="shared" si="21"/>
        <v>433</v>
      </c>
      <c r="AR14" s="100"/>
      <c r="AS14" s="100">
        <f t="shared" ref="AS14:AU14" si="22">+AS24+AS34</f>
        <v>1033</v>
      </c>
      <c r="AT14" s="100">
        <f t="shared" si="22"/>
        <v>438</v>
      </c>
      <c r="AU14" s="100">
        <f t="shared" si="22"/>
        <v>595</v>
      </c>
      <c r="AV14" s="100"/>
      <c r="AW14" s="100">
        <f t="shared" ref="AW14:AY14" si="23">+AW24+AW34</f>
        <v>962</v>
      </c>
      <c r="AX14" s="100">
        <f t="shared" si="23"/>
        <v>419</v>
      </c>
      <c r="AY14" s="100">
        <f t="shared" si="23"/>
        <v>543</v>
      </c>
      <c r="BA14" s="37">
        <v>0</v>
      </c>
      <c r="BB14" s="37">
        <v>0</v>
      </c>
      <c r="BC14" s="37">
        <v>0</v>
      </c>
    </row>
    <row r="15" spans="1:56" x14ac:dyDescent="0.2">
      <c r="A15" s="64" t="s">
        <v>86</v>
      </c>
      <c r="B15" s="66">
        <v>386</v>
      </c>
      <c r="C15" s="66">
        <v>188</v>
      </c>
      <c r="D15" s="66">
        <v>198</v>
      </c>
      <c r="E15" s="66"/>
      <c r="F15" s="66">
        <v>57</v>
      </c>
      <c r="G15" s="66">
        <v>29</v>
      </c>
      <c r="H15" s="66">
        <v>28</v>
      </c>
      <c r="I15" s="66"/>
      <c r="J15" s="66">
        <v>77</v>
      </c>
      <c r="K15" s="66">
        <v>38</v>
      </c>
      <c r="L15" s="66">
        <v>39</v>
      </c>
      <c r="M15" s="66"/>
      <c r="N15" s="66">
        <v>63</v>
      </c>
      <c r="O15" s="66">
        <v>26</v>
      </c>
      <c r="P15" s="66">
        <v>37</v>
      </c>
      <c r="Q15" s="66"/>
      <c r="R15" s="66">
        <v>100</v>
      </c>
      <c r="S15" s="66">
        <v>54</v>
      </c>
      <c r="T15" s="66">
        <v>46</v>
      </c>
      <c r="U15" s="66"/>
      <c r="V15" s="66">
        <v>89</v>
      </c>
      <c r="W15" s="66">
        <v>41</v>
      </c>
      <c r="X15" s="66">
        <v>48</v>
      </c>
      <c r="AC15" s="100">
        <f>+AC25</f>
        <v>3206</v>
      </c>
      <c r="AD15" s="100">
        <f t="shared" ref="AD15:AE15" si="24">+AD25</f>
        <v>1406</v>
      </c>
      <c r="AE15" s="100">
        <f t="shared" si="24"/>
        <v>1800</v>
      </c>
      <c r="AF15" s="100"/>
      <c r="AG15" s="100">
        <f>+AG25</f>
        <v>385</v>
      </c>
      <c r="AH15" s="100">
        <f t="shared" ref="AH15:AI15" si="25">+AH25</f>
        <v>186</v>
      </c>
      <c r="AI15" s="100">
        <f t="shared" si="25"/>
        <v>199</v>
      </c>
      <c r="AJ15" s="100"/>
      <c r="AK15" s="100">
        <f>+AK25</f>
        <v>480</v>
      </c>
      <c r="AL15" s="100">
        <f t="shared" ref="AL15:AM15" si="26">+AL25</f>
        <v>223</v>
      </c>
      <c r="AM15" s="100">
        <f t="shared" si="26"/>
        <v>257</v>
      </c>
      <c r="AN15" s="100"/>
      <c r="AO15" s="100">
        <f>+AO25</f>
        <v>532</v>
      </c>
      <c r="AP15" s="100">
        <f t="shared" ref="AP15:AQ15" si="27">+AP25</f>
        <v>242</v>
      </c>
      <c r="AQ15" s="100">
        <f t="shared" si="27"/>
        <v>290</v>
      </c>
      <c r="AR15" s="100"/>
      <c r="AS15" s="100">
        <f>+AS25</f>
        <v>888</v>
      </c>
      <c r="AT15" s="100">
        <f t="shared" ref="AT15:AU15" si="28">+AT25</f>
        <v>384</v>
      </c>
      <c r="AU15" s="100">
        <f t="shared" si="28"/>
        <v>504</v>
      </c>
      <c r="AV15" s="100"/>
      <c r="AW15" s="100">
        <f>+AW25</f>
        <v>921</v>
      </c>
      <c r="AX15" s="100">
        <f t="shared" ref="AX15:AY15" si="29">+AX25</f>
        <v>371</v>
      </c>
      <c r="AY15" s="100">
        <f t="shared" si="29"/>
        <v>550</v>
      </c>
      <c r="BA15" s="37">
        <v>0</v>
      </c>
      <c r="BB15" s="37">
        <v>0</v>
      </c>
      <c r="BC15" s="37">
        <v>0</v>
      </c>
    </row>
    <row r="16" spans="1:56" x14ac:dyDescent="0.2">
      <c r="A16" s="68" t="s">
        <v>87</v>
      </c>
      <c r="B16" s="66">
        <v>710</v>
      </c>
      <c r="C16" s="66">
        <v>393</v>
      </c>
      <c r="D16" s="66">
        <v>317</v>
      </c>
      <c r="E16" s="66"/>
      <c r="F16" s="66">
        <v>134</v>
      </c>
      <c r="G16" s="66">
        <v>76</v>
      </c>
      <c r="H16" s="66">
        <v>58</v>
      </c>
      <c r="I16" s="66"/>
      <c r="J16" s="66">
        <v>154</v>
      </c>
      <c r="K16" s="66">
        <v>90</v>
      </c>
      <c r="L16" s="66">
        <v>64</v>
      </c>
      <c r="M16" s="66"/>
      <c r="N16" s="66">
        <v>114</v>
      </c>
      <c r="O16" s="66">
        <v>66</v>
      </c>
      <c r="P16" s="66">
        <v>48</v>
      </c>
      <c r="Q16" s="66"/>
      <c r="R16" s="66">
        <v>187</v>
      </c>
      <c r="S16" s="66">
        <v>99</v>
      </c>
      <c r="T16" s="66">
        <v>88</v>
      </c>
      <c r="U16" s="66"/>
      <c r="V16" s="66">
        <v>121</v>
      </c>
      <c r="W16" s="66">
        <v>62</v>
      </c>
      <c r="X16" s="66">
        <v>59</v>
      </c>
      <c r="AC16" s="100">
        <f t="shared" ref="AC16:AE16" si="30">+AC26+AC36</f>
        <v>7383</v>
      </c>
      <c r="AD16" s="100">
        <f t="shared" si="30"/>
        <v>3456</v>
      </c>
      <c r="AE16" s="100">
        <f t="shared" si="30"/>
        <v>3927</v>
      </c>
      <c r="AF16" s="100"/>
      <c r="AG16" s="100">
        <f t="shared" ref="AG16:AI16" si="31">+AG26+AG36</f>
        <v>840</v>
      </c>
      <c r="AH16" s="100">
        <f t="shared" si="31"/>
        <v>380</v>
      </c>
      <c r="AI16" s="100">
        <f t="shared" si="31"/>
        <v>460</v>
      </c>
      <c r="AJ16" s="100"/>
      <c r="AK16" s="100">
        <f t="shared" ref="AK16:AM16" si="32">+AK26+AK36</f>
        <v>1128</v>
      </c>
      <c r="AL16" s="100">
        <f t="shared" si="32"/>
        <v>547</v>
      </c>
      <c r="AM16" s="100">
        <f t="shared" si="32"/>
        <v>581</v>
      </c>
      <c r="AN16" s="100"/>
      <c r="AO16" s="100">
        <f t="shared" ref="AO16:AQ16" si="33">+AO26+AO36</f>
        <v>1241</v>
      </c>
      <c r="AP16" s="100">
        <f t="shared" si="33"/>
        <v>591</v>
      </c>
      <c r="AQ16" s="100">
        <f t="shared" si="33"/>
        <v>650</v>
      </c>
      <c r="AR16" s="100"/>
      <c r="AS16" s="100">
        <f t="shared" ref="AS16:AU16" si="34">+AS26+AS36</f>
        <v>2052</v>
      </c>
      <c r="AT16" s="100">
        <f t="shared" si="34"/>
        <v>987</v>
      </c>
      <c r="AU16" s="100">
        <f t="shared" si="34"/>
        <v>1065</v>
      </c>
      <c r="AV16" s="100"/>
      <c r="AW16" s="100">
        <f t="shared" ref="AW16:AY16" si="35">+AW26+AW36</f>
        <v>2122</v>
      </c>
      <c r="AX16" s="100">
        <f t="shared" si="35"/>
        <v>951</v>
      </c>
      <c r="AY16" s="100">
        <f t="shared" si="35"/>
        <v>1171</v>
      </c>
      <c r="BA16" s="37">
        <v>0</v>
      </c>
      <c r="BB16" s="37">
        <v>0</v>
      </c>
      <c r="BC16" s="37">
        <v>0</v>
      </c>
    </row>
    <row r="17" spans="1:56" x14ac:dyDescent="0.2">
      <c r="A17" s="64" t="s">
        <v>88</v>
      </c>
      <c r="B17" s="66">
        <v>276</v>
      </c>
      <c r="C17" s="66">
        <v>151</v>
      </c>
      <c r="D17" s="66">
        <v>125</v>
      </c>
      <c r="E17" s="66"/>
      <c r="F17" s="66">
        <v>33</v>
      </c>
      <c r="G17" s="66">
        <v>18</v>
      </c>
      <c r="H17" s="66">
        <v>15</v>
      </c>
      <c r="I17" s="66"/>
      <c r="J17" s="66">
        <v>60</v>
      </c>
      <c r="K17" s="66">
        <v>28</v>
      </c>
      <c r="L17" s="66">
        <v>32</v>
      </c>
      <c r="M17" s="66"/>
      <c r="N17" s="66">
        <v>57</v>
      </c>
      <c r="O17" s="66">
        <v>34</v>
      </c>
      <c r="P17" s="66">
        <v>23</v>
      </c>
      <c r="Q17" s="66"/>
      <c r="R17" s="66">
        <v>62</v>
      </c>
      <c r="S17" s="66">
        <v>34</v>
      </c>
      <c r="T17" s="66">
        <v>28</v>
      </c>
      <c r="U17" s="66"/>
      <c r="V17" s="66">
        <v>64</v>
      </c>
      <c r="W17" s="66">
        <v>37</v>
      </c>
      <c r="X17" s="66">
        <v>27</v>
      </c>
      <c r="AC17" s="100">
        <f t="shared" ref="AC17:AE17" si="36">+AC27+AC37</f>
        <v>4739</v>
      </c>
      <c r="AD17" s="100">
        <f t="shared" si="36"/>
        <v>2186</v>
      </c>
      <c r="AE17" s="100">
        <f t="shared" si="36"/>
        <v>2553</v>
      </c>
      <c r="AF17" s="100"/>
      <c r="AG17" s="100">
        <f t="shared" ref="AG17:AI17" si="37">+AG27+AG37</f>
        <v>482</v>
      </c>
      <c r="AH17" s="100">
        <f t="shared" si="37"/>
        <v>223</v>
      </c>
      <c r="AI17" s="100">
        <f t="shared" si="37"/>
        <v>259</v>
      </c>
      <c r="AJ17" s="100"/>
      <c r="AK17" s="100">
        <f t="shared" ref="AK17:AM17" si="38">+AK27+AK37</f>
        <v>578</v>
      </c>
      <c r="AL17" s="100">
        <f t="shared" si="38"/>
        <v>275</v>
      </c>
      <c r="AM17" s="100">
        <f t="shared" si="38"/>
        <v>303</v>
      </c>
      <c r="AN17" s="100"/>
      <c r="AO17" s="100">
        <f t="shared" ref="AO17:AQ17" si="39">+AO27+AO37</f>
        <v>747</v>
      </c>
      <c r="AP17" s="100">
        <f t="shared" si="39"/>
        <v>373</v>
      </c>
      <c r="AQ17" s="100">
        <f t="shared" si="39"/>
        <v>374</v>
      </c>
      <c r="AR17" s="100"/>
      <c r="AS17" s="100">
        <f t="shared" ref="AS17:AU17" si="40">+AS27+AS37</f>
        <v>1501</v>
      </c>
      <c r="AT17" s="100">
        <f t="shared" si="40"/>
        <v>701</v>
      </c>
      <c r="AU17" s="100">
        <f t="shared" si="40"/>
        <v>800</v>
      </c>
      <c r="AV17" s="100"/>
      <c r="AW17" s="100">
        <f t="shared" ref="AW17:AY17" si="41">+AW27+AW37</f>
        <v>1431</v>
      </c>
      <c r="AX17" s="100">
        <f t="shared" si="41"/>
        <v>614</v>
      </c>
      <c r="AY17" s="100">
        <f t="shared" si="41"/>
        <v>817</v>
      </c>
      <c r="BA17" s="37">
        <v>0</v>
      </c>
      <c r="BB17" s="37">
        <v>0</v>
      </c>
      <c r="BC17" s="37">
        <v>0</v>
      </c>
    </row>
    <row r="18" spans="1:56" x14ac:dyDescent="0.2">
      <c r="A18" s="64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56" x14ac:dyDescent="0.2">
      <c r="A19" s="2" t="s">
        <v>29</v>
      </c>
      <c r="B19" s="65">
        <v>3241</v>
      </c>
      <c r="C19" s="65">
        <v>1664</v>
      </c>
      <c r="D19" s="65">
        <v>1577</v>
      </c>
      <c r="E19" s="65"/>
      <c r="F19" s="65">
        <v>591</v>
      </c>
      <c r="G19" s="65">
        <v>306</v>
      </c>
      <c r="H19" s="65">
        <v>285</v>
      </c>
      <c r="I19" s="65"/>
      <c r="J19" s="65">
        <v>794</v>
      </c>
      <c r="K19" s="65">
        <v>400</v>
      </c>
      <c r="L19" s="65">
        <v>394</v>
      </c>
      <c r="M19" s="65"/>
      <c r="N19" s="65">
        <v>688</v>
      </c>
      <c r="O19" s="65">
        <v>348</v>
      </c>
      <c r="P19" s="65">
        <v>340</v>
      </c>
      <c r="Q19" s="65"/>
      <c r="R19" s="65">
        <v>651</v>
      </c>
      <c r="S19" s="65">
        <v>355</v>
      </c>
      <c r="T19" s="65">
        <v>296</v>
      </c>
      <c r="U19" s="65"/>
      <c r="V19" s="65">
        <v>517</v>
      </c>
      <c r="W19" s="65">
        <v>255</v>
      </c>
      <c r="X19" s="65">
        <v>262</v>
      </c>
      <c r="AC19" s="37">
        <v>31572</v>
      </c>
      <c r="AD19" s="37">
        <v>14145</v>
      </c>
      <c r="AE19" s="37">
        <v>17427</v>
      </c>
      <c r="AG19" s="37">
        <v>4106</v>
      </c>
      <c r="AH19" s="37">
        <v>1845</v>
      </c>
      <c r="AI19" s="37">
        <v>2261</v>
      </c>
      <c r="AK19" s="37">
        <v>5052</v>
      </c>
      <c r="AL19" s="37">
        <v>2338</v>
      </c>
      <c r="AM19" s="37">
        <v>2714</v>
      </c>
      <c r="AO19" s="37">
        <v>5729</v>
      </c>
      <c r="AP19" s="37">
        <v>2657</v>
      </c>
      <c r="AQ19" s="37">
        <v>3072</v>
      </c>
      <c r="AS19" s="37">
        <v>8603</v>
      </c>
      <c r="AT19" s="37">
        <v>3851</v>
      </c>
      <c r="AU19" s="37">
        <v>4752</v>
      </c>
      <c r="AW19" s="37">
        <v>8082</v>
      </c>
      <c r="AX19" s="37">
        <v>3454</v>
      </c>
      <c r="AY19" s="37">
        <v>4628</v>
      </c>
      <c r="BA19" s="37">
        <v>0</v>
      </c>
      <c r="BB19" s="37">
        <v>0</v>
      </c>
      <c r="BC19" s="37">
        <v>0</v>
      </c>
    </row>
    <row r="20" spans="1:56" x14ac:dyDescent="0.2">
      <c r="A20" s="64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</row>
    <row r="21" spans="1:56" x14ac:dyDescent="0.2">
      <c r="A21" s="67" t="s">
        <v>82</v>
      </c>
      <c r="B21" s="69">
        <v>820</v>
      </c>
      <c r="C21" s="69">
        <v>430</v>
      </c>
      <c r="D21" s="69">
        <v>390</v>
      </c>
      <c r="E21" s="69"/>
      <c r="F21" s="69">
        <v>136</v>
      </c>
      <c r="G21" s="69">
        <v>79</v>
      </c>
      <c r="H21" s="69">
        <v>57</v>
      </c>
      <c r="I21" s="69"/>
      <c r="J21" s="69">
        <v>217</v>
      </c>
      <c r="K21" s="69">
        <v>110</v>
      </c>
      <c r="L21" s="69">
        <v>107</v>
      </c>
      <c r="M21" s="69"/>
      <c r="N21" s="69">
        <v>176</v>
      </c>
      <c r="O21" s="69">
        <v>95</v>
      </c>
      <c r="P21" s="69">
        <v>81</v>
      </c>
      <c r="Q21" s="69"/>
      <c r="R21" s="69">
        <v>155</v>
      </c>
      <c r="S21" s="69">
        <v>84</v>
      </c>
      <c r="T21" s="69">
        <v>71</v>
      </c>
      <c r="U21" s="69"/>
      <c r="V21" s="69">
        <v>136</v>
      </c>
      <c r="W21" s="69">
        <v>62</v>
      </c>
      <c r="X21" s="69">
        <v>74</v>
      </c>
      <c r="AC21" s="37">
        <v>6265</v>
      </c>
      <c r="AD21" s="37">
        <v>2835</v>
      </c>
      <c r="AE21" s="37">
        <v>3430</v>
      </c>
      <c r="AG21" s="37">
        <v>855</v>
      </c>
      <c r="AH21" s="37">
        <v>378</v>
      </c>
      <c r="AI21" s="37">
        <v>477</v>
      </c>
      <c r="AK21" s="37">
        <v>1006</v>
      </c>
      <c r="AL21" s="37">
        <v>466</v>
      </c>
      <c r="AM21" s="37">
        <v>540</v>
      </c>
      <c r="AO21" s="37">
        <v>1159</v>
      </c>
      <c r="AP21" s="37">
        <v>551</v>
      </c>
      <c r="AQ21" s="37">
        <v>608</v>
      </c>
      <c r="AS21" s="37">
        <v>1709</v>
      </c>
      <c r="AT21" s="37">
        <v>746</v>
      </c>
      <c r="AU21" s="37">
        <v>963</v>
      </c>
      <c r="AW21" s="37">
        <v>1536</v>
      </c>
      <c r="AX21" s="37">
        <v>694</v>
      </c>
      <c r="AY21" s="37">
        <v>842</v>
      </c>
      <c r="BA21" s="37">
        <v>0</v>
      </c>
      <c r="BB21" s="37">
        <v>0</v>
      </c>
      <c r="BC21" s="37">
        <v>0</v>
      </c>
    </row>
    <row r="22" spans="1:56" x14ac:dyDescent="0.2">
      <c r="A22" s="64" t="s">
        <v>83</v>
      </c>
      <c r="B22" s="69">
        <v>632</v>
      </c>
      <c r="C22" s="69">
        <v>315</v>
      </c>
      <c r="D22" s="69">
        <v>317</v>
      </c>
      <c r="E22" s="69"/>
      <c r="F22" s="69">
        <v>152</v>
      </c>
      <c r="G22" s="69">
        <v>72</v>
      </c>
      <c r="H22" s="69">
        <v>80</v>
      </c>
      <c r="I22" s="69"/>
      <c r="J22" s="69">
        <v>133</v>
      </c>
      <c r="K22" s="69">
        <v>66</v>
      </c>
      <c r="L22" s="69">
        <v>67</v>
      </c>
      <c r="M22" s="69"/>
      <c r="N22" s="69">
        <v>132</v>
      </c>
      <c r="O22" s="69">
        <v>69</v>
      </c>
      <c r="P22" s="69">
        <v>63</v>
      </c>
      <c r="Q22" s="69"/>
      <c r="R22" s="69">
        <v>135</v>
      </c>
      <c r="S22" s="69">
        <v>69</v>
      </c>
      <c r="T22" s="69">
        <v>66</v>
      </c>
      <c r="U22" s="69"/>
      <c r="V22" s="69">
        <v>80</v>
      </c>
      <c r="W22" s="69">
        <v>39</v>
      </c>
      <c r="X22" s="69">
        <v>41</v>
      </c>
      <c r="AC22" s="37">
        <v>4505</v>
      </c>
      <c r="AD22" s="37">
        <v>2039</v>
      </c>
      <c r="AE22" s="37">
        <v>2466</v>
      </c>
      <c r="AG22" s="37">
        <v>664</v>
      </c>
      <c r="AH22" s="37">
        <v>293</v>
      </c>
      <c r="AI22" s="37">
        <v>371</v>
      </c>
      <c r="AK22" s="37">
        <v>786</v>
      </c>
      <c r="AL22" s="37">
        <v>373</v>
      </c>
      <c r="AM22" s="37">
        <v>413</v>
      </c>
      <c r="AO22" s="37">
        <v>863</v>
      </c>
      <c r="AP22" s="37">
        <v>397</v>
      </c>
      <c r="AQ22" s="37">
        <v>466</v>
      </c>
      <c r="AS22" s="37">
        <v>1151</v>
      </c>
      <c r="AT22" s="37">
        <v>519</v>
      </c>
      <c r="AU22" s="37">
        <v>632</v>
      </c>
      <c r="AW22" s="37">
        <v>1041</v>
      </c>
      <c r="AX22" s="37">
        <v>457</v>
      </c>
      <c r="AY22" s="37">
        <v>584</v>
      </c>
      <c r="BA22" s="37">
        <v>0</v>
      </c>
      <c r="BB22" s="37">
        <v>0</v>
      </c>
      <c r="BC22" s="37">
        <v>0</v>
      </c>
    </row>
    <row r="23" spans="1:56" x14ac:dyDescent="0.2">
      <c r="A23" s="64" t="s">
        <v>84</v>
      </c>
      <c r="B23" s="69">
        <v>356</v>
      </c>
      <c r="C23" s="69">
        <v>176</v>
      </c>
      <c r="D23" s="69">
        <v>180</v>
      </c>
      <c r="E23" s="69"/>
      <c r="F23" s="69">
        <v>76</v>
      </c>
      <c r="G23" s="69">
        <v>31</v>
      </c>
      <c r="H23" s="69">
        <v>45</v>
      </c>
      <c r="I23" s="69"/>
      <c r="J23" s="69">
        <v>115</v>
      </c>
      <c r="K23" s="69">
        <v>59</v>
      </c>
      <c r="L23" s="69">
        <v>56</v>
      </c>
      <c r="M23" s="69"/>
      <c r="N23" s="69">
        <v>98</v>
      </c>
      <c r="O23" s="69">
        <v>44</v>
      </c>
      <c r="P23" s="69">
        <v>54</v>
      </c>
      <c r="Q23" s="69"/>
      <c r="R23" s="69">
        <v>48</v>
      </c>
      <c r="S23" s="69">
        <v>32</v>
      </c>
      <c r="T23" s="69">
        <v>16</v>
      </c>
      <c r="U23" s="69"/>
      <c r="V23" s="69">
        <v>19</v>
      </c>
      <c r="W23" s="69">
        <v>10</v>
      </c>
      <c r="X23" s="69">
        <v>9</v>
      </c>
      <c r="AC23" s="37">
        <v>5170</v>
      </c>
      <c r="AD23" s="37">
        <v>2298</v>
      </c>
      <c r="AE23" s="37">
        <v>2872</v>
      </c>
      <c r="AG23" s="37">
        <v>776</v>
      </c>
      <c r="AH23" s="37">
        <v>367</v>
      </c>
      <c r="AI23" s="37">
        <v>409</v>
      </c>
      <c r="AK23" s="37">
        <v>917</v>
      </c>
      <c r="AL23" s="37">
        <v>416</v>
      </c>
      <c r="AM23" s="37">
        <v>501</v>
      </c>
      <c r="AO23" s="37">
        <v>1033</v>
      </c>
      <c r="AP23" s="37">
        <v>462</v>
      </c>
      <c r="AQ23" s="37">
        <v>571</v>
      </c>
      <c r="AS23" s="37">
        <v>1287</v>
      </c>
      <c r="AT23" s="37">
        <v>570</v>
      </c>
      <c r="AU23" s="37">
        <v>717</v>
      </c>
      <c r="AW23" s="37">
        <v>1157</v>
      </c>
      <c r="AX23" s="37">
        <v>483</v>
      </c>
      <c r="AY23" s="37">
        <v>674</v>
      </c>
      <c r="BA23" s="37">
        <v>0</v>
      </c>
      <c r="BB23" s="37">
        <v>0</v>
      </c>
      <c r="BC23" s="37">
        <v>0</v>
      </c>
    </row>
    <row r="24" spans="1:56" x14ac:dyDescent="0.2">
      <c r="A24" s="64" t="s">
        <v>85</v>
      </c>
      <c r="B24" s="69">
        <v>301</v>
      </c>
      <c r="C24" s="69">
        <v>151</v>
      </c>
      <c r="D24" s="69">
        <v>150</v>
      </c>
      <c r="E24" s="69"/>
      <c r="F24" s="69">
        <v>55</v>
      </c>
      <c r="G24" s="69">
        <v>33</v>
      </c>
      <c r="H24" s="69">
        <v>22</v>
      </c>
      <c r="I24" s="69"/>
      <c r="J24" s="69">
        <v>78</v>
      </c>
      <c r="K24" s="69">
        <v>32</v>
      </c>
      <c r="L24" s="69">
        <v>46</v>
      </c>
      <c r="M24" s="69"/>
      <c r="N24" s="69">
        <v>81</v>
      </c>
      <c r="O24" s="69">
        <v>36</v>
      </c>
      <c r="P24" s="69">
        <v>45</v>
      </c>
      <c r="Q24" s="69"/>
      <c r="R24" s="69">
        <v>43</v>
      </c>
      <c r="S24" s="69">
        <v>31</v>
      </c>
      <c r="T24" s="69">
        <v>12</v>
      </c>
      <c r="U24" s="69"/>
      <c r="V24" s="69">
        <v>44</v>
      </c>
      <c r="W24" s="69">
        <v>19</v>
      </c>
      <c r="X24" s="69">
        <v>25</v>
      </c>
      <c r="AC24" s="37">
        <v>2253</v>
      </c>
      <c r="AD24" s="37">
        <v>934</v>
      </c>
      <c r="AE24" s="37">
        <v>1319</v>
      </c>
      <c r="AG24" s="37">
        <v>287</v>
      </c>
      <c r="AH24" s="37">
        <v>113</v>
      </c>
      <c r="AI24" s="37">
        <v>174</v>
      </c>
      <c r="AK24" s="37">
        <v>436</v>
      </c>
      <c r="AL24" s="37">
        <v>173</v>
      </c>
      <c r="AM24" s="37">
        <v>263</v>
      </c>
      <c r="AO24" s="37">
        <v>481</v>
      </c>
      <c r="AP24" s="37">
        <v>212</v>
      </c>
      <c r="AQ24" s="37">
        <v>269</v>
      </c>
      <c r="AS24" s="37">
        <v>567</v>
      </c>
      <c r="AT24" s="37">
        <v>239</v>
      </c>
      <c r="AU24" s="37">
        <v>328</v>
      </c>
      <c r="AW24" s="37">
        <v>482</v>
      </c>
      <c r="AX24" s="37">
        <v>197</v>
      </c>
      <c r="AY24" s="37">
        <v>285</v>
      </c>
      <c r="BA24" s="37">
        <v>0</v>
      </c>
      <c r="BB24" s="37">
        <v>0</v>
      </c>
      <c r="BC24" s="37">
        <v>0</v>
      </c>
    </row>
    <row r="25" spans="1:56" x14ac:dyDescent="0.2">
      <c r="A25" s="64" t="s">
        <v>86</v>
      </c>
      <c r="B25" s="69">
        <v>386</v>
      </c>
      <c r="C25" s="69">
        <v>188</v>
      </c>
      <c r="D25" s="69">
        <v>198</v>
      </c>
      <c r="E25" s="69"/>
      <c r="F25" s="69">
        <v>57</v>
      </c>
      <c r="G25" s="69">
        <v>29</v>
      </c>
      <c r="H25" s="69">
        <v>28</v>
      </c>
      <c r="I25" s="69"/>
      <c r="J25" s="69">
        <v>77</v>
      </c>
      <c r="K25" s="69">
        <v>38</v>
      </c>
      <c r="L25" s="69">
        <v>39</v>
      </c>
      <c r="M25" s="69"/>
      <c r="N25" s="69">
        <v>63</v>
      </c>
      <c r="O25" s="69">
        <v>26</v>
      </c>
      <c r="P25" s="69">
        <v>37</v>
      </c>
      <c r="Q25" s="69"/>
      <c r="R25" s="69">
        <v>100</v>
      </c>
      <c r="S25" s="69">
        <v>54</v>
      </c>
      <c r="T25" s="69">
        <v>46</v>
      </c>
      <c r="U25" s="69"/>
      <c r="V25" s="69">
        <v>89</v>
      </c>
      <c r="W25" s="69">
        <v>41</v>
      </c>
      <c r="X25" s="69">
        <v>48</v>
      </c>
      <c r="AC25" s="37">
        <v>3206</v>
      </c>
      <c r="AD25" s="37">
        <v>1406</v>
      </c>
      <c r="AE25" s="37">
        <v>1800</v>
      </c>
      <c r="AG25" s="37">
        <v>385</v>
      </c>
      <c r="AH25" s="37">
        <v>186</v>
      </c>
      <c r="AI25" s="37">
        <v>199</v>
      </c>
      <c r="AK25" s="37">
        <v>480</v>
      </c>
      <c r="AL25" s="37">
        <v>223</v>
      </c>
      <c r="AM25" s="37">
        <v>257</v>
      </c>
      <c r="AO25" s="37">
        <v>532</v>
      </c>
      <c r="AP25" s="37">
        <v>242</v>
      </c>
      <c r="AQ25" s="37">
        <v>290</v>
      </c>
      <c r="AS25" s="37">
        <v>888</v>
      </c>
      <c r="AT25" s="37">
        <v>384</v>
      </c>
      <c r="AU25" s="37">
        <v>504</v>
      </c>
      <c r="AW25" s="37">
        <v>921</v>
      </c>
      <c r="AX25" s="37">
        <v>371</v>
      </c>
      <c r="AY25" s="37">
        <v>550</v>
      </c>
      <c r="BA25" s="37">
        <v>0</v>
      </c>
      <c r="BB25" s="37">
        <v>0</v>
      </c>
      <c r="BC25" s="37">
        <v>0</v>
      </c>
    </row>
    <row r="26" spans="1:56" x14ac:dyDescent="0.2">
      <c r="A26" s="68" t="s">
        <v>87</v>
      </c>
      <c r="B26" s="69">
        <v>471</v>
      </c>
      <c r="C26" s="69">
        <v>254</v>
      </c>
      <c r="D26" s="69">
        <v>217</v>
      </c>
      <c r="E26" s="69"/>
      <c r="F26" s="69">
        <v>82</v>
      </c>
      <c r="G26" s="69">
        <v>44</v>
      </c>
      <c r="H26" s="69">
        <v>38</v>
      </c>
      <c r="I26" s="69"/>
      <c r="J26" s="69">
        <v>114</v>
      </c>
      <c r="K26" s="69">
        <v>67</v>
      </c>
      <c r="L26" s="69">
        <v>47</v>
      </c>
      <c r="M26" s="69"/>
      <c r="N26" s="69">
        <v>81</v>
      </c>
      <c r="O26" s="69">
        <v>44</v>
      </c>
      <c r="P26" s="69">
        <v>37</v>
      </c>
      <c r="Q26" s="69"/>
      <c r="R26" s="69">
        <v>109</v>
      </c>
      <c r="S26" s="69">
        <v>52</v>
      </c>
      <c r="T26" s="69">
        <v>57</v>
      </c>
      <c r="U26" s="69"/>
      <c r="V26" s="69">
        <v>85</v>
      </c>
      <c r="W26" s="69">
        <v>47</v>
      </c>
      <c r="X26" s="69">
        <v>38</v>
      </c>
      <c r="AC26" s="37">
        <v>5659</v>
      </c>
      <c r="AD26" s="37">
        <v>2572</v>
      </c>
      <c r="AE26" s="37">
        <v>3087</v>
      </c>
      <c r="AG26" s="37">
        <v>669</v>
      </c>
      <c r="AH26" s="37">
        <v>292</v>
      </c>
      <c r="AI26" s="37">
        <v>377</v>
      </c>
      <c r="AK26" s="37">
        <v>881</v>
      </c>
      <c r="AL26" s="37">
        <v>427</v>
      </c>
      <c r="AM26" s="37">
        <v>454</v>
      </c>
      <c r="AO26" s="37">
        <v>958</v>
      </c>
      <c r="AP26" s="37">
        <v>447</v>
      </c>
      <c r="AQ26" s="37">
        <v>511</v>
      </c>
      <c r="AS26" s="37">
        <v>1571</v>
      </c>
      <c r="AT26" s="37">
        <v>731</v>
      </c>
      <c r="AU26" s="37">
        <v>840</v>
      </c>
      <c r="AW26" s="37">
        <v>1580</v>
      </c>
      <c r="AX26" s="37">
        <v>675</v>
      </c>
      <c r="AY26" s="37">
        <v>905</v>
      </c>
      <c r="BA26" s="37">
        <v>0</v>
      </c>
      <c r="BB26" s="37">
        <v>0</v>
      </c>
      <c r="BC26" s="37">
        <v>0</v>
      </c>
    </row>
    <row r="27" spans="1:56" x14ac:dyDescent="0.2">
      <c r="A27" s="64" t="s">
        <v>88</v>
      </c>
      <c r="B27" s="69">
        <v>275</v>
      </c>
      <c r="C27" s="69">
        <v>150</v>
      </c>
      <c r="D27" s="69">
        <v>125</v>
      </c>
      <c r="E27" s="69"/>
      <c r="F27" s="69">
        <v>33</v>
      </c>
      <c r="G27" s="69">
        <v>18</v>
      </c>
      <c r="H27" s="69">
        <v>15</v>
      </c>
      <c r="I27" s="69"/>
      <c r="J27" s="69">
        <v>60</v>
      </c>
      <c r="K27" s="69">
        <v>28</v>
      </c>
      <c r="L27" s="69">
        <v>32</v>
      </c>
      <c r="M27" s="69"/>
      <c r="N27" s="69">
        <v>57</v>
      </c>
      <c r="O27" s="69">
        <v>34</v>
      </c>
      <c r="P27" s="69">
        <v>23</v>
      </c>
      <c r="Q27" s="69"/>
      <c r="R27" s="69">
        <v>61</v>
      </c>
      <c r="S27" s="69">
        <v>33</v>
      </c>
      <c r="T27" s="69">
        <v>28</v>
      </c>
      <c r="U27" s="69"/>
      <c r="V27" s="69">
        <v>64</v>
      </c>
      <c r="W27" s="69">
        <v>37</v>
      </c>
      <c r="X27" s="69">
        <v>27</v>
      </c>
      <c r="AC27" s="37">
        <v>4514</v>
      </c>
      <c r="AD27" s="37">
        <v>2061</v>
      </c>
      <c r="AE27" s="37">
        <v>2453</v>
      </c>
      <c r="AG27" s="37">
        <v>470</v>
      </c>
      <c r="AH27" s="37">
        <v>216</v>
      </c>
      <c r="AI27" s="37">
        <v>254</v>
      </c>
      <c r="AK27" s="37">
        <v>546</v>
      </c>
      <c r="AL27" s="37">
        <v>260</v>
      </c>
      <c r="AM27" s="37">
        <v>286</v>
      </c>
      <c r="AO27" s="37">
        <v>703</v>
      </c>
      <c r="AP27" s="37">
        <v>346</v>
      </c>
      <c r="AQ27" s="37">
        <v>357</v>
      </c>
      <c r="AS27" s="37">
        <v>1430</v>
      </c>
      <c r="AT27" s="37">
        <v>662</v>
      </c>
      <c r="AU27" s="37">
        <v>768</v>
      </c>
      <c r="AW27" s="37">
        <v>1365</v>
      </c>
      <c r="AX27" s="37">
        <v>577</v>
      </c>
      <c r="AY27" s="37">
        <v>788</v>
      </c>
      <c r="BA27" s="37">
        <v>0</v>
      </c>
      <c r="BB27" s="37">
        <v>0</v>
      </c>
      <c r="BC27" s="37">
        <v>0</v>
      </c>
    </row>
    <row r="28" spans="1:56" x14ac:dyDescent="0.2">
      <c r="A28" s="64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</row>
    <row r="29" spans="1:56" s="6" customFormat="1" x14ac:dyDescent="0.2">
      <c r="A29" s="2" t="s">
        <v>30</v>
      </c>
      <c r="B29" s="65">
        <v>583</v>
      </c>
      <c r="C29" s="65">
        <v>328</v>
      </c>
      <c r="D29" s="65">
        <v>255</v>
      </c>
      <c r="E29" s="65"/>
      <c r="F29" s="65">
        <v>99</v>
      </c>
      <c r="G29" s="65">
        <v>65</v>
      </c>
      <c r="H29" s="65">
        <v>34</v>
      </c>
      <c r="I29" s="65"/>
      <c r="J29" s="65">
        <v>123</v>
      </c>
      <c r="K29" s="65">
        <v>60</v>
      </c>
      <c r="L29" s="65">
        <v>63</v>
      </c>
      <c r="M29" s="65"/>
      <c r="N29" s="65">
        <v>112</v>
      </c>
      <c r="O29" s="65">
        <v>77</v>
      </c>
      <c r="P29" s="65">
        <v>35</v>
      </c>
      <c r="Q29" s="65"/>
      <c r="R29" s="65">
        <v>178</v>
      </c>
      <c r="S29" s="65">
        <v>90</v>
      </c>
      <c r="T29" s="65">
        <v>88</v>
      </c>
      <c r="U29" s="65"/>
      <c r="V29" s="65">
        <v>71</v>
      </c>
      <c r="W29" s="65">
        <v>36</v>
      </c>
      <c r="X29" s="65">
        <v>35</v>
      </c>
      <c r="Y29" s="189"/>
      <c r="AC29" s="60">
        <v>5300</v>
      </c>
      <c r="AD29" s="60">
        <v>2559</v>
      </c>
      <c r="AE29" s="60">
        <v>2741</v>
      </c>
      <c r="AF29" s="60"/>
      <c r="AG29" s="60">
        <v>594</v>
      </c>
      <c r="AH29" s="60">
        <v>285</v>
      </c>
      <c r="AI29" s="60">
        <v>309</v>
      </c>
      <c r="AJ29" s="60"/>
      <c r="AK29" s="60">
        <v>783</v>
      </c>
      <c r="AL29" s="60">
        <v>363</v>
      </c>
      <c r="AM29" s="60">
        <v>420</v>
      </c>
      <c r="AN29" s="60"/>
      <c r="AO29" s="60">
        <v>969</v>
      </c>
      <c r="AP29" s="60">
        <v>474</v>
      </c>
      <c r="AQ29" s="60">
        <v>495</v>
      </c>
      <c r="AR29" s="60"/>
      <c r="AS29" s="60">
        <v>1467</v>
      </c>
      <c r="AT29" s="60">
        <v>694</v>
      </c>
      <c r="AU29" s="60">
        <v>773</v>
      </c>
      <c r="AV29" s="60"/>
      <c r="AW29" s="60">
        <v>1487</v>
      </c>
      <c r="AX29" s="60">
        <v>743</v>
      </c>
      <c r="AY29" s="60">
        <v>744</v>
      </c>
      <c r="AZ29" s="60"/>
      <c r="BA29" s="60">
        <v>0</v>
      </c>
      <c r="BB29" s="60">
        <v>0</v>
      </c>
      <c r="BC29" s="60">
        <v>0</v>
      </c>
      <c r="BD29" s="60"/>
    </row>
    <row r="30" spans="1:56" x14ac:dyDescent="0.2">
      <c r="A30" s="64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</row>
    <row r="31" spans="1:56" x14ac:dyDescent="0.2">
      <c r="A31" s="67" t="s">
        <v>82</v>
      </c>
      <c r="B31" s="69">
        <v>37</v>
      </c>
      <c r="C31" s="69">
        <v>20</v>
      </c>
      <c r="D31" s="69">
        <v>17</v>
      </c>
      <c r="E31" s="69"/>
      <c r="F31" s="69">
        <v>11</v>
      </c>
      <c r="G31" s="69">
        <v>7</v>
      </c>
      <c r="H31" s="69">
        <v>4</v>
      </c>
      <c r="I31" s="69"/>
      <c r="J31" s="69">
        <v>2</v>
      </c>
      <c r="K31" s="69">
        <v>2</v>
      </c>
      <c r="L31" s="69">
        <v>0</v>
      </c>
      <c r="M31" s="69"/>
      <c r="N31" s="69">
        <v>6</v>
      </c>
      <c r="O31" s="69">
        <v>3</v>
      </c>
      <c r="P31" s="69">
        <v>3</v>
      </c>
      <c r="Q31" s="69"/>
      <c r="R31" s="69">
        <v>16</v>
      </c>
      <c r="S31" s="69">
        <v>7</v>
      </c>
      <c r="T31" s="69">
        <v>9</v>
      </c>
      <c r="U31" s="69"/>
      <c r="V31" s="69">
        <v>2</v>
      </c>
      <c r="W31" s="69">
        <v>1</v>
      </c>
      <c r="X31" s="69">
        <v>1</v>
      </c>
      <c r="AC31" s="37">
        <v>738</v>
      </c>
      <c r="AD31" s="37">
        <v>331</v>
      </c>
      <c r="AE31" s="37">
        <v>407</v>
      </c>
      <c r="AG31" s="37">
        <v>109</v>
      </c>
      <c r="AH31" s="37">
        <v>56</v>
      </c>
      <c r="AI31" s="37">
        <v>53</v>
      </c>
      <c r="AK31" s="37">
        <v>124</v>
      </c>
      <c r="AL31" s="37">
        <v>60</v>
      </c>
      <c r="AM31" s="37">
        <v>64</v>
      </c>
      <c r="AO31" s="37">
        <v>129</v>
      </c>
      <c r="AP31" s="37">
        <v>51</v>
      </c>
      <c r="AQ31" s="37">
        <v>78</v>
      </c>
      <c r="AS31" s="37">
        <v>183</v>
      </c>
      <c r="AT31" s="37">
        <v>77</v>
      </c>
      <c r="AU31" s="37">
        <v>106</v>
      </c>
      <c r="AW31" s="37">
        <v>193</v>
      </c>
      <c r="AX31" s="37">
        <v>87</v>
      </c>
      <c r="AY31" s="37">
        <v>106</v>
      </c>
      <c r="BA31" s="37">
        <v>0</v>
      </c>
      <c r="BB31" s="37">
        <v>0</v>
      </c>
      <c r="BC31" s="37">
        <v>0</v>
      </c>
    </row>
    <row r="32" spans="1:56" x14ac:dyDescent="0.2">
      <c r="A32" s="64" t="s">
        <v>83</v>
      </c>
      <c r="B32" s="69">
        <v>97</v>
      </c>
      <c r="C32" s="69">
        <v>59</v>
      </c>
      <c r="D32" s="69">
        <v>38</v>
      </c>
      <c r="E32" s="69"/>
      <c r="F32" s="69">
        <v>19</v>
      </c>
      <c r="G32" s="69">
        <v>12</v>
      </c>
      <c r="H32" s="69">
        <v>7</v>
      </c>
      <c r="I32" s="69"/>
      <c r="J32" s="69">
        <v>19</v>
      </c>
      <c r="K32" s="69">
        <v>13</v>
      </c>
      <c r="L32" s="69">
        <v>6</v>
      </c>
      <c r="M32" s="69"/>
      <c r="N32" s="69">
        <v>34</v>
      </c>
      <c r="O32" s="69">
        <v>23</v>
      </c>
      <c r="P32" s="69">
        <v>11</v>
      </c>
      <c r="Q32" s="69"/>
      <c r="R32" s="69">
        <v>21</v>
      </c>
      <c r="S32" s="69">
        <v>8</v>
      </c>
      <c r="T32" s="69">
        <v>13</v>
      </c>
      <c r="U32" s="69"/>
      <c r="V32" s="69">
        <v>4</v>
      </c>
      <c r="W32" s="69">
        <v>3</v>
      </c>
      <c r="X32" s="69">
        <v>1</v>
      </c>
      <c r="AC32" s="37">
        <v>937</v>
      </c>
      <c r="AD32" s="37">
        <v>464</v>
      </c>
      <c r="AE32" s="37">
        <v>473</v>
      </c>
      <c r="AG32" s="37">
        <v>108</v>
      </c>
      <c r="AH32" s="37">
        <v>51</v>
      </c>
      <c r="AI32" s="37">
        <v>57</v>
      </c>
      <c r="AK32" s="37">
        <v>166</v>
      </c>
      <c r="AL32" s="37">
        <v>75</v>
      </c>
      <c r="AM32" s="37">
        <v>91</v>
      </c>
      <c r="AO32" s="37">
        <v>191</v>
      </c>
      <c r="AP32" s="37">
        <v>94</v>
      </c>
      <c r="AQ32" s="37">
        <v>97</v>
      </c>
      <c r="AS32" s="37">
        <v>266</v>
      </c>
      <c r="AT32" s="37">
        <v>123</v>
      </c>
      <c r="AU32" s="37">
        <v>143</v>
      </c>
      <c r="AW32" s="37">
        <v>206</v>
      </c>
      <c r="AX32" s="37">
        <v>121</v>
      </c>
      <c r="AY32" s="37">
        <v>85</v>
      </c>
      <c r="BA32" s="37">
        <v>0</v>
      </c>
      <c r="BB32" s="37">
        <v>0</v>
      </c>
      <c r="BC32" s="37">
        <v>0</v>
      </c>
    </row>
    <row r="33" spans="1:56" x14ac:dyDescent="0.2">
      <c r="A33" s="64" t="s">
        <v>84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</row>
    <row r="34" spans="1:56" x14ac:dyDescent="0.2">
      <c r="A34" s="64" t="s">
        <v>85</v>
      </c>
      <c r="B34" s="69">
        <v>209</v>
      </c>
      <c r="C34" s="69">
        <v>109</v>
      </c>
      <c r="D34" s="69">
        <v>100</v>
      </c>
      <c r="E34" s="69"/>
      <c r="F34" s="69">
        <v>17</v>
      </c>
      <c r="G34" s="69">
        <v>14</v>
      </c>
      <c r="H34" s="69">
        <v>3</v>
      </c>
      <c r="I34" s="69"/>
      <c r="J34" s="69">
        <v>62</v>
      </c>
      <c r="K34" s="69">
        <v>22</v>
      </c>
      <c r="L34" s="69">
        <v>40</v>
      </c>
      <c r="M34" s="69"/>
      <c r="N34" s="69">
        <v>39</v>
      </c>
      <c r="O34" s="69">
        <v>29</v>
      </c>
      <c r="P34" s="69">
        <v>10</v>
      </c>
      <c r="Q34" s="69"/>
      <c r="R34" s="69">
        <v>62</v>
      </c>
      <c r="S34" s="69">
        <v>27</v>
      </c>
      <c r="T34" s="69">
        <v>35</v>
      </c>
      <c r="U34" s="69"/>
      <c r="V34" s="69">
        <v>29</v>
      </c>
      <c r="W34" s="69">
        <v>17</v>
      </c>
      <c r="X34" s="69">
        <v>12</v>
      </c>
      <c r="AC34" s="37">
        <v>1676</v>
      </c>
      <c r="AD34" s="37">
        <v>755</v>
      </c>
      <c r="AE34" s="37">
        <v>921</v>
      </c>
      <c r="AG34" s="37">
        <v>194</v>
      </c>
      <c r="AH34" s="37">
        <v>83</v>
      </c>
      <c r="AI34" s="37">
        <v>111</v>
      </c>
      <c r="AK34" s="37">
        <v>214</v>
      </c>
      <c r="AL34" s="37">
        <v>93</v>
      </c>
      <c r="AM34" s="37">
        <v>121</v>
      </c>
      <c r="AO34" s="37">
        <v>322</v>
      </c>
      <c r="AP34" s="37">
        <v>158</v>
      </c>
      <c r="AQ34" s="37">
        <v>164</v>
      </c>
      <c r="AS34" s="37">
        <v>466</v>
      </c>
      <c r="AT34" s="37">
        <v>199</v>
      </c>
      <c r="AU34" s="37">
        <v>267</v>
      </c>
      <c r="AW34" s="37">
        <v>480</v>
      </c>
      <c r="AX34" s="37">
        <v>222</v>
      </c>
      <c r="AY34" s="37">
        <v>258</v>
      </c>
      <c r="BA34" s="37">
        <v>0</v>
      </c>
      <c r="BB34" s="37">
        <v>0</v>
      </c>
      <c r="BC34" s="37">
        <v>0</v>
      </c>
    </row>
    <row r="35" spans="1:56" x14ac:dyDescent="0.2">
      <c r="A35" s="64" t="s">
        <v>86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</row>
    <row r="36" spans="1:56" x14ac:dyDescent="0.2">
      <c r="A36" s="68" t="s">
        <v>87</v>
      </c>
      <c r="B36" s="69">
        <v>239</v>
      </c>
      <c r="C36" s="69">
        <v>139</v>
      </c>
      <c r="D36" s="69">
        <v>100</v>
      </c>
      <c r="E36" s="69"/>
      <c r="F36" s="69">
        <v>52</v>
      </c>
      <c r="G36" s="69">
        <v>32</v>
      </c>
      <c r="H36" s="69">
        <v>20</v>
      </c>
      <c r="I36" s="69"/>
      <c r="J36" s="69">
        <v>40</v>
      </c>
      <c r="K36" s="69">
        <v>23</v>
      </c>
      <c r="L36" s="69">
        <v>17</v>
      </c>
      <c r="M36" s="69"/>
      <c r="N36" s="69">
        <v>33</v>
      </c>
      <c r="O36" s="69">
        <v>22</v>
      </c>
      <c r="P36" s="69">
        <v>11</v>
      </c>
      <c r="Q36" s="69"/>
      <c r="R36" s="69">
        <v>78</v>
      </c>
      <c r="S36" s="69">
        <v>47</v>
      </c>
      <c r="T36" s="69">
        <v>31</v>
      </c>
      <c r="U36" s="69"/>
      <c r="V36" s="69">
        <v>36</v>
      </c>
      <c r="W36" s="69">
        <v>15</v>
      </c>
      <c r="X36" s="69">
        <v>21</v>
      </c>
      <c r="AC36" s="37">
        <v>1724</v>
      </c>
      <c r="AD36" s="37">
        <v>884</v>
      </c>
      <c r="AE36" s="37">
        <v>840</v>
      </c>
      <c r="AG36" s="37">
        <v>171</v>
      </c>
      <c r="AH36" s="37">
        <v>88</v>
      </c>
      <c r="AI36" s="37">
        <v>83</v>
      </c>
      <c r="AK36" s="37">
        <v>247</v>
      </c>
      <c r="AL36" s="37">
        <v>120</v>
      </c>
      <c r="AM36" s="37">
        <v>127</v>
      </c>
      <c r="AO36" s="37">
        <v>283</v>
      </c>
      <c r="AP36" s="37">
        <v>144</v>
      </c>
      <c r="AQ36" s="37">
        <v>139</v>
      </c>
      <c r="AS36" s="37">
        <v>481</v>
      </c>
      <c r="AT36" s="37">
        <v>256</v>
      </c>
      <c r="AU36" s="37">
        <v>225</v>
      </c>
      <c r="AW36" s="37">
        <v>542</v>
      </c>
      <c r="AX36" s="37">
        <v>276</v>
      </c>
      <c r="AY36" s="37">
        <v>266</v>
      </c>
      <c r="BA36" s="37">
        <v>0</v>
      </c>
      <c r="BB36" s="37">
        <v>0</v>
      </c>
      <c r="BC36" s="37">
        <v>0</v>
      </c>
    </row>
    <row r="37" spans="1:56" ht="13.5" thickBot="1" x14ac:dyDescent="0.25">
      <c r="A37" s="70" t="s">
        <v>88</v>
      </c>
      <c r="B37" s="71">
        <v>1</v>
      </c>
      <c r="C37" s="71">
        <v>1</v>
      </c>
      <c r="D37" s="71">
        <v>0</v>
      </c>
      <c r="E37" s="71"/>
      <c r="F37" s="71">
        <v>0</v>
      </c>
      <c r="G37" s="71">
        <v>0</v>
      </c>
      <c r="H37" s="71">
        <v>0</v>
      </c>
      <c r="I37" s="71"/>
      <c r="J37" s="71">
        <v>0</v>
      </c>
      <c r="K37" s="71">
        <v>0</v>
      </c>
      <c r="L37" s="71">
        <v>0</v>
      </c>
      <c r="M37" s="71"/>
      <c r="N37" s="71">
        <v>0</v>
      </c>
      <c r="O37" s="71">
        <v>0</v>
      </c>
      <c r="P37" s="71">
        <v>0</v>
      </c>
      <c r="Q37" s="71"/>
      <c r="R37" s="71">
        <v>1</v>
      </c>
      <c r="S37" s="71">
        <v>1</v>
      </c>
      <c r="T37" s="71">
        <v>0</v>
      </c>
      <c r="U37" s="71"/>
      <c r="V37" s="71">
        <v>0</v>
      </c>
      <c r="W37" s="71">
        <v>0</v>
      </c>
      <c r="X37" s="71">
        <v>0</v>
      </c>
      <c r="AC37" s="37">
        <v>225</v>
      </c>
      <c r="AD37" s="37">
        <v>125</v>
      </c>
      <c r="AE37" s="37">
        <v>100</v>
      </c>
      <c r="AG37" s="37">
        <v>12</v>
      </c>
      <c r="AH37" s="37">
        <v>7</v>
      </c>
      <c r="AI37" s="37">
        <v>5</v>
      </c>
      <c r="AK37" s="37">
        <v>32</v>
      </c>
      <c r="AL37" s="37">
        <v>15</v>
      </c>
      <c r="AM37" s="37">
        <v>17</v>
      </c>
      <c r="AO37" s="37">
        <v>44</v>
      </c>
      <c r="AP37" s="37">
        <v>27</v>
      </c>
      <c r="AQ37" s="37">
        <v>17</v>
      </c>
      <c r="AS37" s="37">
        <v>71</v>
      </c>
      <c r="AT37" s="37">
        <v>39</v>
      </c>
      <c r="AU37" s="37">
        <v>32</v>
      </c>
      <c r="AW37" s="37">
        <v>66</v>
      </c>
      <c r="AX37" s="37">
        <v>37</v>
      </c>
      <c r="AY37" s="37">
        <v>29</v>
      </c>
      <c r="BA37" s="37">
        <v>0</v>
      </c>
      <c r="BB37" s="37">
        <v>0</v>
      </c>
      <c r="BC37" s="37">
        <v>0</v>
      </c>
    </row>
    <row r="38" spans="1:56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  <c r="P38" s="1"/>
      <c r="Q38" s="1"/>
      <c r="R38" s="1"/>
      <c r="S38" s="1"/>
      <c r="T38" s="1"/>
      <c r="U38" s="1"/>
      <c r="V38" s="1"/>
      <c r="W38" s="1"/>
      <c r="X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x14ac:dyDescent="0.2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56" x14ac:dyDescent="0.2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56" ht="16.5" customHeight="1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6"/>
    </row>
    <row r="42" spans="1:56" x14ac:dyDescent="0.2">
      <c r="A42" s="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56" s="112" customFormat="1" ht="15.75" x14ac:dyDescent="0.25">
      <c r="A43" s="240" t="s">
        <v>306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159" t="s">
        <v>158</v>
      </c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</row>
    <row r="44" spans="1:56" s="112" customFormat="1" ht="15.75" x14ac:dyDescent="0.25">
      <c r="A44" s="240" t="s">
        <v>123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118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</row>
    <row r="45" spans="1:56" s="112" customFormat="1" ht="15.75" x14ac:dyDescent="0.25">
      <c r="A45" s="240" t="s">
        <v>361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118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</row>
    <row r="46" spans="1:56" s="112" customFormat="1" ht="15.75" x14ac:dyDescent="0.25">
      <c r="A46" s="240" t="s">
        <v>78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118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</row>
    <row r="47" spans="1:56" s="112" customFormat="1" ht="16.5" thickBot="1" x14ac:dyDescent="0.3">
      <c r="A47" s="253" t="s">
        <v>205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118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</row>
    <row r="48" spans="1:56" ht="18" customHeight="1" x14ac:dyDescent="0.25">
      <c r="A48" s="236" t="s">
        <v>331</v>
      </c>
      <c r="B48" s="238" t="s">
        <v>9</v>
      </c>
      <c r="C48" s="238"/>
      <c r="D48" s="238"/>
      <c r="E48" s="180"/>
      <c r="F48" s="238" t="s">
        <v>19</v>
      </c>
      <c r="G48" s="238"/>
      <c r="H48" s="238"/>
      <c r="I48" s="180"/>
      <c r="J48" s="238" t="s">
        <v>20</v>
      </c>
      <c r="K48" s="238"/>
      <c r="L48" s="238"/>
      <c r="M48" s="180"/>
      <c r="N48" s="238" t="s">
        <v>21</v>
      </c>
      <c r="O48" s="238"/>
      <c r="P48" s="238"/>
      <c r="Q48" s="180"/>
      <c r="R48" s="238" t="s">
        <v>22</v>
      </c>
      <c r="S48" s="238"/>
      <c r="T48" s="238"/>
      <c r="U48" s="180"/>
      <c r="V48" s="238" t="s">
        <v>23</v>
      </c>
      <c r="W48" s="238"/>
      <c r="X48" s="23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ht="27" customHeight="1" thickBot="1" x14ac:dyDescent="0.3">
      <c r="A49" s="237"/>
      <c r="B49" s="181" t="s">
        <v>9</v>
      </c>
      <c r="C49" s="182" t="s">
        <v>333</v>
      </c>
      <c r="D49" s="182" t="s">
        <v>334</v>
      </c>
      <c r="E49" s="181"/>
      <c r="F49" s="181" t="s">
        <v>9</v>
      </c>
      <c r="G49" s="182" t="s">
        <v>333</v>
      </c>
      <c r="H49" s="182" t="s">
        <v>334</v>
      </c>
      <c r="I49" s="181"/>
      <c r="J49" s="181" t="s">
        <v>9</v>
      </c>
      <c r="K49" s="182" t="s">
        <v>333</v>
      </c>
      <c r="L49" s="182" t="s">
        <v>334</v>
      </c>
      <c r="M49" s="181"/>
      <c r="N49" s="181" t="s">
        <v>9</v>
      </c>
      <c r="O49" s="182" t="s">
        <v>333</v>
      </c>
      <c r="P49" s="182" t="s">
        <v>334</v>
      </c>
      <c r="Q49" s="181"/>
      <c r="R49" s="181" t="s">
        <v>9</v>
      </c>
      <c r="S49" s="182" t="s">
        <v>333</v>
      </c>
      <c r="T49" s="182" t="s">
        <v>334</v>
      </c>
      <c r="U49" s="181"/>
      <c r="V49" s="181" t="s">
        <v>9</v>
      </c>
      <c r="W49" s="182" t="s">
        <v>333</v>
      </c>
      <c r="X49" s="182" t="s">
        <v>334</v>
      </c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x14ac:dyDescent="0.2">
      <c r="A50" s="3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</row>
    <row r="51" spans="1:56" x14ac:dyDescent="0.2">
      <c r="A51" s="2" t="s">
        <v>9</v>
      </c>
      <c r="B51" s="75">
        <f t="shared" ref="B51:B74" si="42">IFERROR(B9/AC9*100,"")</f>
        <v>10.371013234975049</v>
      </c>
      <c r="C51" s="75">
        <f t="shared" ref="C51:C74" si="43">IFERROR(C9/AD9*100,"")</f>
        <v>11.925287356321839</v>
      </c>
      <c r="D51" s="75">
        <f t="shared" ref="D51:D74" si="44">IFERROR(D9/AE9*100,"")</f>
        <v>9.0836969456564862</v>
      </c>
      <c r="E51" s="75" t="str">
        <f t="shared" ref="E51:E74" si="45">IFERROR(E9/AF9*100,"")</f>
        <v/>
      </c>
      <c r="F51" s="75">
        <f t="shared" ref="F51:F74" si="46">IFERROR(F9/AG9*100,"")</f>
        <v>14.680851063829786</v>
      </c>
      <c r="G51" s="75">
        <f t="shared" ref="G51:G74" si="47">IFERROR(G9/AH9*100,"")</f>
        <v>17.417840375586856</v>
      </c>
      <c r="H51" s="75">
        <f t="shared" ref="H51:H74" si="48">IFERROR(H9/AI9*100,"")</f>
        <v>12.412451361867705</v>
      </c>
      <c r="I51" s="75" t="str">
        <f t="shared" ref="I51:I74" si="49">IFERROR(I9/AJ9*100,"")</f>
        <v/>
      </c>
      <c r="J51" s="75">
        <f t="shared" ref="J51:J74" si="50">IFERROR(J9/AK9*100,"")</f>
        <v>15.715509854327337</v>
      </c>
      <c r="K51" s="75">
        <f t="shared" ref="K51:K74" si="51">IFERROR(K9/AL9*100,"")</f>
        <v>17.030729359496483</v>
      </c>
      <c r="L51" s="75">
        <f t="shared" ref="L51:L74" si="52">IFERROR(L9/AM9*100,"")</f>
        <v>14.582003828972558</v>
      </c>
      <c r="M51" s="75" t="str">
        <f t="shared" ref="M51:M74" si="53">IFERROR(M9/AN9*100,"")</f>
        <v/>
      </c>
      <c r="N51" s="75">
        <f t="shared" ref="N51:N74" si="54">IFERROR(N9/AO9*100,"")</f>
        <v>11.943863839952225</v>
      </c>
      <c r="O51" s="75">
        <f t="shared" ref="O51:O74" si="55">IFERROR(O9/AP9*100,"")</f>
        <v>13.573938038965187</v>
      </c>
      <c r="P51" s="75">
        <f t="shared" ref="P51:P74" si="56">IFERROR(P9/AQ9*100,"")</f>
        <v>10.513036164844406</v>
      </c>
      <c r="Q51" s="75" t="str">
        <f t="shared" ref="Q51:Q74" si="57">IFERROR(Q9/AR9*100,"")</f>
        <v/>
      </c>
      <c r="R51" s="75">
        <f t="shared" ref="R51:R74" si="58">IFERROR(R9/AS9*100,"")</f>
        <v>8.2323733862959276</v>
      </c>
      <c r="S51" s="75">
        <f t="shared" ref="S51:S74" si="59">IFERROR(S9/AT9*100,"")</f>
        <v>9.7909790979097906</v>
      </c>
      <c r="T51" s="75">
        <f t="shared" ref="T51:T74" si="60">IFERROR(T9/AU9*100,"")</f>
        <v>6.9502262443438916</v>
      </c>
      <c r="U51" s="75" t="str">
        <f t="shared" ref="U51:U74" si="61">IFERROR(U9/AV9*100,"")</f>
        <v/>
      </c>
      <c r="V51" s="75">
        <f t="shared" ref="V51:V74" si="62">IFERROR(V9/AW9*100,"")</f>
        <v>6.1448427212874908</v>
      </c>
      <c r="W51" s="75">
        <f t="shared" ref="W51:W74" si="63">IFERROR(W9/AX9*100,"")</f>
        <v>6.933523945675482</v>
      </c>
      <c r="X51" s="75">
        <f t="shared" ref="X51:X74" si="64">IFERROR(X9/AY9*100,"")</f>
        <v>5.5286671630677588</v>
      </c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</row>
    <row r="52" spans="1:56" s="6" customFormat="1" x14ac:dyDescent="0.2">
      <c r="A52" s="64"/>
      <c r="B52" s="76" t="str">
        <f t="shared" si="42"/>
        <v/>
      </c>
      <c r="C52" s="76" t="str">
        <f t="shared" si="43"/>
        <v/>
      </c>
      <c r="D52" s="76" t="str">
        <f t="shared" si="44"/>
        <v/>
      </c>
      <c r="E52" s="76" t="str">
        <f t="shared" si="45"/>
        <v/>
      </c>
      <c r="F52" s="76" t="str">
        <f t="shared" si="46"/>
        <v/>
      </c>
      <c r="G52" s="76" t="str">
        <f t="shared" si="47"/>
        <v/>
      </c>
      <c r="H52" s="76" t="str">
        <f t="shared" si="48"/>
        <v/>
      </c>
      <c r="I52" s="76" t="str">
        <f t="shared" si="49"/>
        <v/>
      </c>
      <c r="J52" s="76" t="str">
        <f t="shared" si="50"/>
        <v/>
      </c>
      <c r="K52" s="76" t="str">
        <f t="shared" si="51"/>
        <v/>
      </c>
      <c r="L52" s="76" t="str">
        <f t="shared" si="52"/>
        <v/>
      </c>
      <c r="M52" s="76" t="str">
        <f t="shared" si="53"/>
        <v/>
      </c>
      <c r="N52" s="76" t="str">
        <f t="shared" si="54"/>
        <v/>
      </c>
      <c r="O52" s="76" t="str">
        <f t="shared" si="55"/>
        <v/>
      </c>
      <c r="P52" s="76" t="str">
        <f t="shared" si="56"/>
        <v/>
      </c>
      <c r="Q52" s="76" t="str">
        <f t="shared" si="57"/>
        <v/>
      </c>
      <c r="R52" s="76" t="str">
        <f t="shared" si="58"/>
        <v/>
      </c>
      <c r="S52" s="76" t="str">
        <f t="shared" si="59"/>
        <v/>
      </c>
      <c r="T52" s="76" t="str">
        <f t="shared" si="60"/>
        <v/>
      </c>
      <c r="U52" s="76" t="str">
        <f t="shared" si="61"/>
        <v/>
      </c>
      <c r="V52" s="76" t="str">
        <f t="shared" si="62"/>
        <v/>
      </c>
      <c r="W52" s="76" t="str">
        <f t="shared" si="63"/>
        <v/>
      </c>
      <c r="X52" s="76" t="str">
        <f t="shared" si="64"/>
        <v/>
      </c>
      <c r="Y52" s="189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60"/>
      <c r="BA52" s="60"/>
      <c r="BB52" s="60"/>
      <c r="BC52" s="60"/>
      <c r="BD52" s="60"/>
    </row>
    <row r="53" spans="1:56" x14ac:dyDescent="0.2">
      <c r="A53" s="67" t="s">
        <v>82</v>
      </c>
      <c r="B53" s="76">
        <f t="shared" si="42"/>
        <v>12.237612451806369</v>
      </c>
      <c r="C53" s="76">
        <f t="shared" si="43"/>
        <v>14.213518635502211</v>
      </c>
      <c r="D53" s="76">
        <f t="shared" si="44"/>
        <v>10.607245243679959</v>
      </c>
      <c r="E53" s="76" t="str">
        <f t="shared" si="45"/>
        <v/>
      </c>
      <c r="F53" s="76">
        <f t="shared" si="46"/>
        <v>15.248962655601661</v>
      </c>
      <c r="G53" s="76">
        <f t="shared" si="47"/>
        <v>19.815668202764979</v>
      </c>
      <c r="H53" s="76">
        <f t="shared" si="48"/>
        <v>11.509433962264151</v>
      </c>
      <c r="I53" s="76" t="str">
        <f t="shared" si="49"/>
        <v/>
      </c>
      <c r="J53" s="76">
        <f t="shared" si="50"/>
        <v>19.380530973451325</v>
      </c>
      <c r="K53" s="76">
        <f t="shared" si="51"/>
        <v>21.292775665399237</v>
      </c>
      <c r="L53" s="76">
        <f t="shared" si="52"/>
        <v>17.715231788079468</v>
      </c>
      <c r="M53" s="76" t="str">
        <f t="shared" si="53"/>
        <v/>
      </c>
      <c r="N53" s="76">
        <f t="shared" si="54"/>
        <v>14.130434782608695</v>
      </c>
      <c r="O53" s="76">
        <f t="shared" si="55"/>
        <v>16.279069767441861</v>
      </c>
      <c r="P53" s="76">
        <f t="shared" si="56"/>
        <v>12.244897959183673</v>
      </c>
      <c r="Q53" s="76" t="str">
        <f t="shared" si="57"/>
        <v/>
      </c>
      <c r="R53" s="76">
        <f t="shared" si="58"/>
        <v>9.0380549682875255</v>
      </c>
      <c r="S53" s="76">
        <f t="shared" si="59"/>
        <v>11.057108140947753</v>
      </c>
      <c r="T53" s="76">
        <f t="shared" si="60"/>
        <v>7.4836295603367633</v>
      </c>
      <c r="U53" s="76" t="str">
        <f t="shared" si="61"/>
        <v/>
      </c>
      <c r="V53" s="76">
        <f t="shared" si="62"/>
        <v>7.981492192018508</v>
      </c>
      <c r="W53" s="76">
        <f t="shared" si="63"/>
        <v>8.066581306017925</v>
      </c>
      <c r="X53" s="76">
        <f t="shared" si="64"/>
        <v>7.9113924050632916</v>
      </c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</row>
    <row r="54" spans="1:56" x14ac:dyDescent="0.2">
      <c r="A54" s="64" t="s">
        <v>83</v>
      </c>
      <c r="B54" s="76">
        <f t="shared" si="42"/>
        <v>13.395810363836825</v>
      </c>
      <c r="C54" s="76">
        <f t="shared" si="43"/>
        <v>14.942069516580103</v>
      </c>
      <c r="D54" s="76">
        <f t="shared" si="44"/>
        <v>12.078938414426675</v>
      </c>
      <c r="E54" s="76" t="str">
        <f t="shared" si="45"/>
        <v/>
      </c>
      <c r="F54" s="76">
        <f t="shared" si="46"/>
        <v>22.150259067357513</v>
      </c>
      <c r="G54" s="76">
        <f t="shared" si="47"/>
        <v>24.418604651162788</v>
      </c>
      <c r="H54" s="76">
        <f t="shared" si="48"/>
        <v>20.327102803738317</v>
      </c>
      <c r="I54" s="76" t="str">
        <f t="shared" si="49"/>
        <v/>
      </c>
      <c r="J54" s="76">
        <f t="shared" si="50"/>
        <v>15.966386554621847</v>
      </c>
      <c r="K54" s="76">
        <f t="shared" si="51"/>
        <v>17.633928571428573</v>
      </c>
      <c r="L54" s="76">
        <f t="shared" si="52"/>
        <v>14.484126984126986</v>
      </c>
      <c r="M54" s="76" t="str">
        <f t="shared" si="53"/>
        <v/>
      </c>
      <c r="N54" s="76">
        <f t="shared" si="54"/>
        <v>15.749525616698293</v>
      </c>
      <c r="O54" s="76">
        <f t="shared" si="55"/>
        <v>18.737270875763748</v>
      </c>
      <c r="P54" s="76">
        <f t="shared" si="56"/>
        <v>13.143872113676732</v>
      </c>
      <c r="Q54" s="76" t="str">
        <f t="shared" si="57"/>
        <v/>
      </c>
      <c r="R54" s="76">
        <f t="shared" si="58"/>
        <v>11.009174311926607</v>
      </c>
      <c r="S54" s="76">
        <f t="shared" si="59"/>
        <v>11.993769470404985</v>
      </c>
      <c r="T54" s="76">
        <f t="shared" si="60"/>
        <v>10.193548387096774</v>
      </c>
      <c r="U54" s="76" t="str">
        <f t="shared" si="61"/>
        <v/>
      </c>
      <c r="V54" s="76">
        <f t="shared" si="62"/>
        <v>6.7361668003207695</v>
      </c>
      <c r="W54" s="76">
        <f t="shared" si="63"/>
        <v>7.2664359861591699</v>
      </c>
      <c r="X54" s="76">
        <f t="shared" si="64"/>
        <v>6.2780269058295968</v>
      </c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</row>
    <row r="55" spans="1:56" x14ac:dyDescent="0.2">
      <c r="A55" s="64" t="s">
        <v>84</v>
      </c>
      <c r="B55" s="76">
        <f t="shared" si="42"/>
        <v>6.8858800773694382</v>
      </c>
      <c r="C55" s="76">
        <f t="shared" si="43"/>
        <v>7.6588337684943424</v>
      </c>
      <c r="D55" s="76">
        <f t="shared" si="44"/>
        <v>6.2674094707520887</v>
      </c>
      <c r="E55" s="76" t="str">
        <f t="shared" si="45"/>
        <v/>
      </c>
      <c r="F55" s="76">
        <f t="shared" si="46"/>
        <v>9.7938144329896915</v>
      </c>
      <c r="G55" s="76">
        <f t="shared" si="47"/>
        <v>8.4468664850136239</v>
      </c>
      <c r="H55" s="76">
        <f t="shared" si="48"/>
        <v>11.002444987775061</v>
      </c>
      <c r="I55" s="76" t="str">
        <f t="shared" si="49"/>
        <v/>
      </c>
      <c r="J55" s="76">
        <f t="shared" si="50"/>
        <v>12.540894220283533</v>
      </c>
      <c r="K55" s="76">
        <f t="shared" si="51"/>
        <v>14.182692307692307</v>
      </c>
      <c r="L55" s="76">
        <f t="shared" si="52"/>
        <v>11.177644710578843</v>
      </c>
      <c r="M55" s="76" t="str">
        <f t="shared" si="53"/>
        <v/>
      </c>
      <c r="N55" s="76">
        <f t="shared" si="54"/>
        <v>9.4869312681510163</v>
      </c>
      <c r="O55" s="76">
        <f t="shared" si="55"/>
        <v>9.5238095238095237</v>
      </c>
      <c r="P55" s="76">
        <f t="shared" si="56"/>
        <v>9.4570928196147115</v>
      </c>
      <c r="Q55" s="76" t="str">
        <f t="shared" si="57"/>
        <v/>
      </c>
      <c r="R55" s="76">
        <f t="shared" si="58"/>
        <v>3.7296037296037294</v>
      </c>
      <c r="S55" s="76">
        <f t="shared" si="59"/>
        <v>5.6140350877192979</v>
      </c>
      <c r="T55" s="76">
        <f t="shared" si="60"/>
        <v>2.2315202231520224</v>
      </c>
      <c r="U55" s="76" t="str">
        <f t="shared" si="61"/>
        <v/>
      </c>
      <c r="V55" s="76">
        <f t="shared" si="62"/>
        <v>1.6421780466724287</v>
      </c>
      <c r="W55" s="76">
        <f t="shared" si="63"/>
        <v>2.0703933747412009</v>
      </c>
      <c r="X55" s="76">
        <f t="shared" si="64"/>
        <v>1.3353115727002967</v>
      </c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</row>
    <row r="56" spans="1:56" x14ac:dyDescent="0.2">
      <c r="A56" s="64" t="s">
        <v>85</v>
      </c>
      <c r="B56" s="76">
        <f t="shared" si="42"/>
        <v>12.980402137948587</v>
      </c>
      <c r="C56" s="76">
        <f t="shared" si="43"/>
        <v>15.393724097098877</v>
      </c>
      <c r="D56" s="76">
        <f t="shared" si="44"/>
        <v>11.160714285714286</v>
      </c>
      <c r="E56" s="76" t="str">
        <f t="shared" si="45"/>
        <v/>
      </c>
      <c r="F56" s="76">
        <f t="shared" si="46"/>
        <v>14.96881496881497</v>
      </c>
      <c r="G56" s="76">
        <f t="shared" si="47"/>
        <v>23.979591836734691</v>
      </c>
      <c r="H56" s="76">
        <f t="shared" si="48"/>
        <v>8.7719298245614024</v>
      </c>
      <c r="I56" s="76" t="str">
        <f t="shared" si="49"/>
        <v/>
      </c>
      <c r="J56" s="76">
        <f t="shared" si="50"/>
        <v>21.53846153846154</v>
      </c>
      <c r="K56" s="76">
        <f t="shared" si="51"/>
        <v>20.300751879699249</v>
      </c>
      <c r="L56" s="76">
        <f t="shared" si="52"/>
        <v>22.395833333333336</v>
      </c>
      <c r="M56" s="76" t="str">
        <f t="shared" si="53"/>
        <v/>
      </c>
      <c r="N56" s="76">
        <f t="shared" si="54"/>
        <v>14.943960149439601</v>
      </c>
      <c r="O56" s="76">
        <f t="shared" si="55"/>
        <v>17.567567567567568</v>
      </c>
      <c r="P56" s="76">
        <f t="shared" si="56"/>
        <v>12.702078521939955</v>
      </c>
      <c r="Q56" s="76" t="str">
        <f t="shared" si="57"/>
        <v/>
      </c>
      <c r="R56" s="76">
        <f t="shared" si="58"/>
        <v>10.164569215876089</v>
      </c>
      <c r="S56" s="76">
        <f t="shared" si="59"/>
        <v>13.24200913242009</v>
      </c>
      <c r="T56" s="76">
        <f t="shared" si="60"/>
        <v>7.8991596638655457</v>
      </c>
      <c r="U56" s="76" t="str">
        <f t="shared" si="61"/>
        <v/>
      </c>
      <c r="V56" s="76">
        <f t="shared" si="62"/>
        <v>7.5883575883575887</v>
      </c>
      <c r="W56" s="76">
        <f t="shared" si="63"/>
        <v>8.5918854415274453</v>
      </c>
      <c r="X56" s="76">
        <f t="shared" si="64"/>
        <v>6.8139963167587485</v>
      </c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</row>
    <row r="57" spans="1:56" x14ac:dyDescent="0.2">
      <c r="A57" s="64" t="s">
        <v>86</v>
      </c>
      <c r="B57" s="76">
        <f t="shared" si="42"/>
        <v>12.039925140361822</v>
      </c>
      <c r="C57" s="76">
        <f t="shared" si="43"/>
        <v>13.371266002844951</v>
      </c>
      <c r="D57" s="76">
        <f t="shared" si="44"/>
        <v>11</v>
      </c>
      <c r="E57" s="76" t="str">
        <f t="shared" si="45"/>
        <v/>
      </c>
      <c r="F57" s="76">
        <f t="shared" si="46"/>
        <v>14.805194805194805</v>
      </c>
      <c r="G57" s="76">
        <f t="shared" si="47"/>
        <v>15.591397849462366</v>
      </c>
      <c r="H57" s="76">
        <f t="shared" si="48"/>
        <v>14.07035175879397</v>
      </c>
      <c r="I57" s="76" t="str">
        <f t="shared" si="49"/>
        <v/>
      </c>
      <c r="J57" s="76">
        <f t="shared" si="50"/>
        <v>16.041666666666668</v>
      </c>
      <c r="K57" s="76">
        <f t="shared" si="51"/>
        <v>17.040358744394617</v>
      </c>
      <c r="L57" s="76">
        <f t="shared" si="52"/>
        <v>15.175097276264591</v>
      </c>
      <c r="M57" s="76" t="str">
        <f t="shared" si="53"/>
        <v/>
      </c>
      <c r="N57" s="76">
        <f t="shared" si="54"/>
        <v>11.842105263157894</v>
      </c>
      <c r="O57" s="76">
        <f t="shared" si="55"/>
        <v>10.743801652892563</v>
      </c>
      <c r="P57" s="76">
        <f t="shared" si="56"/>
        <v>12.758620689655173</v>
      </c>
      <c r="Q57" s="76" t="str">
        <f t="shared" si="57"/>
        <v/>
      </c>
      <c r="R57" s="76">
        <f t="shared" si="58"/>
        <v>11.261261261261261</v>
      </c>
      <c r="S57" s="76">
        <f t="shared" si="59"/>
        <v>14.0625</v>
      </c>
      <c r="T57" s="76">
        <f t="shared" si="60"/>
        <v>9.1269841269841265</v>
      </c>
      <c r="U57" s="76" t="str">
        <f t="shared" si="61"/>
        <v/>
      </c>
      <c r="V57" s="76">
        <f t="shared" si="62"/>
        <v>9.6634093376764394</v>
      </c>
      <c r="W57" s="76">
        <f t="shared" si="63"/>
        <v>11.05121293800539</v>
      </c>
      <c r="X57" s="76">
        <f t="shared" si="64"/>
        <v>8.7272727272727284</v>
      </c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</row>
    <row r="58" spans="1:56" x14ac:dyDescent="0.2">
      <c r="A58" s="68" t="s">
        <v>87</v>
      </c>
      <c r="B58" s="76">
        <f t="shared" si="42"/>
        <v>9.6166869836109985</v>
      </c>
      <c r="C58" s="76">
        <f t="shared" si="43"/>
        <v>11.371527777777777</v>
      </c>
      <c r="D58" s="76">
        <f t="shared" si="44"/>
        <v>8.0723198370257201</v>
      </c>
      <c r="E58" s="76" t="str">
        <f t="shared" si="45"/>
        <v/>
      </c>
      <c r="F58" s="76">
        <f t="shared" si="46"/>
        <v>15.952380952380951</v>
      </c>
      <c r="G58" s="76">
        <f t="shared" si="47"/>
        <v>20</v>
      </c>
      <c r="H58" s="76">
        <f t="shared" si="48"/>
        <v>12.608695652173912</v>
      </c>
      <c r="I58" s="76" t="str">
        <f t="shared" si="49"/>
        <v/>
      </c>
      <c r="J58" s="76">
        <f t="shared" si="50"/>
        <v>13.652482269503546</v>
      </c>
      <c r="K58" s="76">
        <f t="shared" si="51"/>
        <v>16.453382084095065</v>
      </c>
      <c r="L58" s="76">
        <f t="shared" si="52"/>
        <v>11.015490533562824</v>
      </c>
      <c r="M58" s="76" t="str">
        <f t="shared" si="53"/>
        <v/>
      </c>
      <c r="N58" s="76">
        <f t="shared" si="54"/>
        <v>9.1861402095084621</v>
      </c>
      <c r="O58" s="76">
        <f t="shared" si="55"/>
        <v>11.167512690355331</v>
      </c>
      <c r="P58" s="76">
        <f t="shared" si="56"/>
        <v>7.384615384615385</v>
      </c>
      <c r="Q58" s="76" t="str">
        <f t="shared" si="57"/>
        <v/>
      </c>
      <c r="R58" s="76">
        <f t="shared" si="58"/>
        <v>9.1130604288499022</v>
      </c>
      <c r="S58" s="76">
        <f t="shared" si="59"/>
        <v>10.030395136778116</v>
      </c>
      <c r="T58" s="76">
        <f t="shared" si="60"/>
        <v>8.262910798122066</v>
      </c>
      <c r="U58" s="76" t="str">
        <f t="shared" si="61"/>
        <v/>
      </c>
      <c r="V58" s="76">
        <f t="shared" si="62"/>
        <v>5.7021677662582464</v>
      </c>
      <c r="W58" s="76">
        <f t="shared" si="63"/>
        <v>6.5194532071503675</v>
      </c>
      <c r="X58" s="76">
        <f t="shared" si="64"/>
        <v>5.0384286934244233</v>
      </c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</row>
    <row r="59" spans="1:56" x14ac:dyDescent="0.2">
      <c r="A59" s="64" t="s">
        <v>88</v>
      </c>
      <c r="B59" s="76">
        <f t="shared" si="42"/>
        <v>5.8240135049588515</v>
      </c>
      <c r="C59" s="76">
        <f t="shared" si="43"/>
        <v>6.9075937785910337</v>
      </c>
      <c r="D59" s="76">
        <f t="shared" si="44"/>
        <v>4.8962005483744617</v>
      </c>
      <c r="E59" s="76" t="str">
        <f t="shared" si="45"/>
        <v/>
      </c>
      <c r="F59" s="76">
        <f t="shared" si="46"/>
        <v>6.8464730290456437</v>
      </c>
      <c r="G59" s="76">
        <f t="shared" si="47"/>
        <v>8.071748878923767</v>
      </c>
      <c r="H59" s="76">
        <f t="shared" si="48"/>
        <v>5.7915057915057915</v>
      </c>
      <c r="I59" s="76" t="str">
        <f t="shared" si="49"/>
        <v/>
      </c>
      <c r="J59" s="76">
        <f t="shared" si="50"/>
        <v>10.380622837370241</v>
      </c>
      <c r="K59" s="76">
        <f t="shared" si="51"/>
        <v>10.181818181818182</v>
      </c>
      <c r="L59" s="76">
        <f t="shared" si="52"/>
        <v>10.561056105610561</v>
      </c>
      <c r="M59" s="76" t="str">
        <f t="shared" si="53"/>
        <v/>
      </c>
      <c r="N59" s="76">
        <f t="shared" si="54"/>
        <v>7.6305220883534144</v>
      </c>
      <c r="O59" s="76">
        <f t="shared" si="55"/>
        <v>9.1152815013404833</v>
      </c>
      <c r="P59" s="76">
        <f t="shared" si="56"/>
        <v>6.1497326203208562</v>
      </c>
      <c r="Q59" s="76" t="str">
        <f t="shared" si="57"/>
        <v/>
      </c>
      <c r="R59" s="76">
        <f t="shared" si="58"/>
        <v>4.1305796135909389</v>
      </c>
      <c r="S59" s="76">
        <f t="shared" si="59"/>
        <v>4.8502139800285313</v>
      </c>
      <c r="T59" s="76">
        <f t="shared" si="60"/>
        <v>3.5000000000000004</v>
      </c>
      <c r="U59" s="76" t="str">
        <f t="shared" si="61"/>
        <v/>
      </c>
      <c r="V59" s="76">
        <f t="shared" si="62"/>
        <v>4.4723969252271134</v>
      </c>
      <c r="W59" s="76">
        <f t="shared" si="63"/>
        <v>6.0260586319218241</v>
      </c>
      <c r="X59" s="76">
        <f t="shared" si="64"/>
        <v>3.3047735618115053</v>
      </c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</row>
    <row r="60" spans="1:56" x14ac:dyDescent="0.2">
      <c r="A60" s="64"/>
      <c r="B60" s="76" t="str">
        <f t="shared" si="42"/>
        <v/>
      </c>
      <c r="C60" s="76" t="str">
        <f t="shared" si="43"/>
        <v/>
      </c>
      <c r="D60" s="76" t="str">
        <f t="shared" si="44"/>
        <v/>
      </c>
      <c r="E60" s="76" t="str">
        <f t="shared" si="45"/>
        <v/>
      </c>
      <c r="F60" s="76" t="str">
        <f t="shared" si="46"/>
        <v/>
      </c>
      <c r="G60" s="76" t="str">
        <f t="shared" si="47"/>
        <v/>
      </c>
      <c r="H60" s="76" t="str">
        <f t="shared" si="48"/>
        <v/>
      </c>
      <c r="I60" s="76" t="str">
        <f t="shared" si="49"/>
        <v/>
      </c>
      <c r="J60" s="76" t="str">
        <f t="shared" si="50"/>
        <v/>
      </c>
      <c r="K60" s="76" t="str">
        <f t="shared" si="51"/>
        <v/>
      </c>
      <c r="L60" s="76" t="str">
        <f t="shared" si="52"/>
        <v/>
      </c>
      <c r="M60" s="76" t="str">
        <f t="shared" si="53"/>
        <v/>
      </c>
      <c r="N60" s="76" t="str">
        <f t="shared" si="54"/>
        <v/>
      </c>
      <c r="O60" s="76" t="str">
        <f t="shared" si="55"/>
        <v/>
      </c>
      <c r="P60" s="76" t="str">
        <f t="shared" si="56"/>
        <v/>
      </c>
      <c r="Q60" s="76" t="str">
        <f t="shared" si="57"/>
        <v/>
      </c>
      <c r="R60" s="76" t="str">
        <f t="shared" si="58"/>
        <v/>
      </c>
      <c r="S60" s="76" t="str">
        <f t="shared" si="59"/>
        <v/>
      </c>
      <c r="T60" s="76" t="str">
        <f t="shared" si="60"/>
        <v/>
      </c>
      <c r="U60" s="76" t="str">
        <f t="shared" si="61"/>
        <v/>
      </c>
      <c r="V60" s="76" t="str">
        <f t="shared" si="62"/>
        <v/>
      </c>
      <c r="W60" s="76" t="str">
        <f t="shared" si="63"/>
        <v/>
      </c>
      <c r="X60" s="76" t="str">
        <f t="shared" si="64"/>
        <v/>
      </c>
    </row>
    <row r="61" spans="1:56" x14ac:dyDescent="0.2">
      <c r="A61" s="2" t="s">
        <v>29</v>
      </c>
      <c r="B61" s="75">
        <f t="shared" si="42"/>
        <v>10.265425060179906</v>
      </c>
      <c r="C61" s="75">
        <f t="shared" si="43"/>
        <v>11.763874160480734</v>
      </c>
      <c r="D61" s="75">
        <f t="shared" si="44"/>
        <v>9.049176565100133</v>
      </c>
      <c r="E61" s="75" t="str">
        <f t="shared" si="45"/>
        <v/>
      </c>
      <c r="F61" s="75">
        <f t="shared" si="46"/>
        <v>14.393570384802729</v>
      </c>
      <c r="G61" s="75">
        <f t="shared" si="47"/>
        <v>16.585365853658537</v>
      </c>
      <c r="H61" s="75">
        <f t="shared" si="48"/>
        <v>12.605042016806722</v>
      </c>
      <c r="I61" s="75" t="str">
        <f t="shared" si="49"/>
        <v/>
      </c>
      <c r="J61" s="75">
        <f t="shared" si="50"/>
        <v>15.716547901821059</v>
      </c>
      <c r="K61" s="75">
        <f t="shared" si="51"/>
        <v>17.108639863130882</v>
      </c>
      <c r="L61" s="75">
        <f t="shared" si="52"/>
        <v>14.517317612380252</v>
      </c>
      <c r="M61" s="75" t="str">
        <f t="shared" si="53"/>
        <v/>
      </c>
      <c r="N61" s="75">
        <f t="shared" si="54"/>
        <v>12.009076627683713</v>
      </c>
      <c r="O61" s="75">
        <f t="shared" si="55"/>
        <v>13.097478359051562</v>
      </c>
      <c r="P61" s="75">
        <f t="shared" si="56"/>
        <v>11.067708333333332</v>
      </c>
      <c r="Q61" s="75" t="str">
        <f t="shared" si="57"/>
        <v/>
      </c>
      <c r="R61" s="75">
        <f t="shared" si="58"/>
        <v>7.5671277461350686</v>
      </c>
      <c r="S61" s="75">
        <f t="shared" si="59"/>
        <v>9.2183848351077646</v>
      </c>
      <c r="T61" s="75">
        <f t="shared" si="60"/>
        <v>6.2289562289562292</v>
      </c>
      <c r="U61" s="75" t="str">
        <f t="shared" si="61"/>
        <v/>
      </c>
      <c r="V61" s="75">
        <f t="shared" si="62"/>
        <v>6.3969314526107395</v>
      </c>
      <c r="W61" s="75">
        <f t="shared" si="63"/>
        <v>7.382744643891141</v>
      </c>
      <c r="X61" s="75">
        <f t="shared" si="64"/>
        <v>5.6611927398444246</v>
      </c>
    </row>
    <row r="62" spans="1:56" x14ac:dyDescent="0.2">
      <c r="A62" s="64"/>
      <c r="B62" s="76" t="str">
        <f t="shared" si="42"/>
        <v/>
      </c>
      <c r="C62" s="76" t="str">
        <f t="shared" si="43"/>
        <v/>
      </c>
      <c r="D62" s="76" t="str">
        <f t="shared" si="44"/>
        <v/>
      </c>
      <c r="E62" s="76" t="str">
        <f t="shared" si="45"/>
        <v/>
      </c>
      <c r="F62" s="76" t="str">
        <f t="shared" si="46"/>
        <v/>
      </c>
      <c r="G62" s="76" t="str">
        <f t="shared" si="47"/>
        <v/>
      </c>
      <c r="H62" s="76" t="str">
        <f t="shared" si="48"/>
        <v/>
      </c>
      <c r="I62" s="76" t="str">
        <f t="shared" si="49"/>
        <v/>
      </c>
      <c r="J62" s="76" t="str">
        <f t="shared" si="50"/>
        <v/>
      </c>
      <c r="K62" s="76" t="str">
        <f t="shared" si="51"/>
        <v/>
      </c>
      <c r="L62" s="76" t="str">
        <f t="shared" si="52"/>
        <v/>
      </c>
      <c r="M62" s="76" t="str">
        <f t="shared" si="53"/>
        <v/>
      </c>
      <c r="N62" s="76" t="str">
        <f t="shared" si="54"/>
        <v/>
      </c>
      <c r="O62" s="76" t="str">
        <f t="shared" si="55"/>
        <v/>
      </c>
      <c r="P62" s="76" t="str">
        <f t="shared" si="56"/>
        <v/>
      </c>
      <c r="Q62" s="76" t="str">
        <f t="shared" si="57"/>
        <v/>
      </c>
      <c r="R62" s="76" t="str">
        <f t="shared" si="58"/>
        <v/>
      </c>
      <c r="S62" s="76" t="str">
        <f t="shared" si="59"/>
        <v/>
      </c>
      <c r="T62" s="76" t="str">
        <f t="shared" si="60"/>
        <v/>
      </c>
      <c r="U62" s="76" t="str">
        <f t="shared" si="61"/>
        <v/>
      </c>
      <c r="V62" s="76" t="str">
        <f t="shared" si="62"/>
        <v/>
      </c>
      <c r="W62" s="76" t="str">
        <f t="shared" si="63"/>
        <v/>
      </c>
      <c r="X62" s="76" t="str">
        <f t="shared" si="64"/>
        <v/>
      </c>
    </row>
    <row r="63" spans="1:56" x14ac:dyDescent="0.2">
      <c r="A63" s="67" t="s">
        <v>82</v>
      </c>
      <c r="B63" s="76">
        <f t="shared" si="42"/>
        <v>13.088587390263367</v>
      </c>
      <c r="C63" s="76">
        <f t="shared" si="43"/>
        <v>15.167548500881834</v>
      </c>
      <c r="D63" s="76">
        <f t="shared" si="44"/>
        <v>11.370262390670554</v>
      </c>
      <c r="E63" s="76" t="str">
        <f t="shared" si="45"/>
        <v/>
      </c>
      <c r="F63" s="76">
        <f t="shared" si="46"/>
        <v>15.906432748538013</v>
      </c>
      <c r="G63" s="76">
        <f t="shared" si="47"/>
        <v>20.899470899470899</v>
      </c>
      <c r="H63" s="76">
        <f t="shared" si="48"/>
        <v>11.949685534591195</v>
      </c>
      <c r="I63" s="76" t="str">
        <f t="shared" si="49"/>
        <v/>
      </c>
      <c r="J63" s="76">
        <f t="shared" si="50"/>
        <v>21.570576540755468</v>
      </c>
      <c r="K63" s="76">
        <f t="shared" si="51"/>
        <v>23.605150214592275</v>
      </c>
      <c r="L63" s="76">
        <f t="shared" si="52"/>
        <v>19.814814814814817</v>
      </c>
      <c r="M63" s="76" t="str">
        <f t="shared" si="53"/>
        <v/>
      </c>
      <c r="N63" s="76">
        <f t="shared" si="54"/>
        <v>15.185504745470233</v>
      </c>
      <c r="O63" s="76">
        <f t="shared" si="55"/>
        <v>17.241379310344829</v>
      </c>
      <c r="P63" s="76">
        <f t="shared" si="56"/>
        <v>13.322368421052634</v>
      </c>
      <c r="Q63" s="76" t="str">
        <f t="shared" si="57"/>
        <v/>
      </c>
      <c r="R63" s="76">
        <f t="shared" si="58"/>
        <v>9.0696313633703927</v>
      </c>
      <c r="S63" s="76">
        <f t="shared" si="59"/>
        <v>11.260053619302949</v>
      </c>
      <c r="T63" s="76">
        <f t="shared" si="60"/>
        <v>7.3727933541017654</v>
      </c>
      <c r="U63" s="76" t="str">
        <f t="shared" si="61"/>
        <v/>
      </c>
      <c r="V63" s="76">
        <f t="shared" si="62"/>
        <v>8.8541666666666679</v>
      </c>
      <c r="W63" s="76">
        <f t="shared" si="63"/>
        <v>8.93371757925072</v>
      </c>
      <c r="X63" s="76">
        <f t="shared" si="64"/>
        <v>8.7885985748218527</v>
      </c>
    </row>
    <row r="64" spans="1:56" x14ac:dyDescent="0.2">
      <c r="A64" s="64" t="s">
        <v>83</v>
      </c>
      <c r="B64" s="76">
        <f t="shared" si="42"/>
        <v>14.028856825749166</v>
      </c>
      <c r="C64" s="76">
        <f t="shared" si="43"/>
        <v>15.448749386954388</v>
      </c>
      <c r="D64" s="76">
        <f t="shared" si="44"/>
        <v>12.854825628548255</v>
      </c>
      <c r="E64" s="76" t="str">
        <f t="shared" si="45"/>
        <v/>
      </c>
      <c r="F64" s="76">
        <f t="shared" si="46"/>
        <v>22.891566265060241</v>
      </c>
      <c r="G64" s="76">
        <f t="shared" si="47"/>
        <v>24.573378839590443</v>
      </c>
      <c r="H64" s="76">
        <f t="shared" si="48"/>
        <v>21.563342318059302</v>
      </c>
      <c r="I64" s="76" t="str">
        <f t="shared" si="49"/>
        <v/>
      </c>
      <c r="J64" s="76">
        <f t="shared" si="50"/>
        <v>16.921119592875318</v>
      </c>
      <c r="K64" s="76">
        <f t="shared" si="51"/>
        <v>17.694369973190348</v>
      </c>
      <c r="L64" s="76">
        <f t="shared" si="52"/>
        <v>16.222760290556902</v>
      </c>
      <c r="M64" s="76" t="str">
        <f t="shared" si="53"/>
        <v/>
      </c>
      <c r="N64" s="76">
        <f t="shared" si="54"/>
        <v>15.295480880648899</v>
      </c>
      <c r="O64" s="76">
        <f t="shared" si="55"/>
        <v>17.380352644836272</v>
      </c>
      <c r="P64" s="76">
        <f t="shared" si="56"/>
        <v>13.519313304721031</v>
      </c>
      <c r="Q64" s="76" t="str">
        <f t="shared" si="57"/>
        <v/>
      </c>
      <c r="R64" s="76">
        <f t="shared" si="58"/>
        <v>11.728931364031277</v>
      </c>
      <c r="S64" s="76">
        <f t="shared" si="59"/>
        <v>13.294797687861271</v>
      </c>
      <c r="T64" s="76">
        <f t="shared" si="60"/>
        <v>10.443037974683545</v>
      </c>
      <c r="U64" s="76" t="str">
        <f t="shared" si="61"/>
        <v/>
      </c>
      <c r="V64" s="76">
        <f t="shared" si="62"/>
        <v>7.6849183477425562</v>
      </c>
      <c r="W64" s="76">
        <f t="shared" si="63"/>
        <v>8.5339168490153181</v>
      </c>
      <c r="X64" s="76">
        <f t="shared" si="64"/>
        <v>7.0205479452054798</v>
      </c>
    </row>
    <row r="65" spans="1:56" x14ac:dyDescent="0.2">
      <c r="A65" s="64" t="s">
        <v>84</v>
      </c>
      <c r="B65" s="76">
        <f t="shared" si="42"/>
        <v>6.8858800773694382</v>
      </c>
      <c r="C65" s="76">
        <f t="shared" si="43"/>
        <v>7.6588337684943424</v>
      </c>
      <c r="D65" s="76">
        <f t="shared" si="44"/>
        <v>6.2674094707520887</v>
      </c>
      <c r="E65" s="76" t="str">
        <f t="shared" si="45"/>
        <v/>
      </c>
      <c r="F65" s="76">
        <f t="shared" si="46"/>
        <v>9.7938144329896915</v>
      </c>
      <c r="G65" s="76">
        <f t="shared" si="47"/>
        <v>8.4468664850136239</v>
      </c>
      <c r="H65" s="76">
        <f t="shared" si="48"/>
        <v>11.002444987775061</v>
      </c>
      <c r="I65" s="76" t="str">
        <f t="shared" si="49"/>
        <v/>
      </c>
      <c r="J65" s="76">
        <f t="shared" si="50"/>
        <v>12.540894220283533</v>
      </c>
      <c r="K65" s="76">
        <f t="shared" si="51"/>
        <v>14.182692307692307</v>
      </c>
      <c r="L65" s="76">
        <f t="shared" si="52"/>
        <v>11.177644710578843</v>
      </c>
      <c r="M65" s="76" t="str">
        <f t="shared" si="53"/>
        <v/>
      </c>
      <c r="N65" s="76">
        <f t="shared" si="54"/>
        <v>9.4869312681510163</v>
      </c>
      <c r="O65" s="76">
        <f t="shared" si="55"/>
        <v>9.5238095238095237</v>
      </c>
      <c r="P65" s="76">
        <f t="shared" si="56"/>
        <v>9.4570928196147115</v>
      </c>
      <c r="Q65" s="76" t="str">
        <f t="shared" si="57"/>
        <v/>
      </c>
      <c r="R65" s="76">
        <f t="shared" si="58"/>
        <v>3.7296037296037294</v>
      </c>
      <c r="S65" s="76">
        <f t="shared" si="59"/>
        <v>5.6140350877192979</v>
      </c>
      <c r="T65" s="76">
        <f t="shared" si="60"/>
        <v>2.2315202231520224</v>
      </c>
      <c r="U65" s="76" t="str">
        <f t="shared" si="61"/>
        <v/>
      </c>
      <c r="V65" s="76">
        <f t="shared" si="62"/>
        <v>1.6421780466724287</v>
      </c>
      <c r="W65" s="76">
        <f t="shared" si="63"/>
        <v>2.0703933747412009</v>
      </c>
      <c r="X65" s="76">
        <f t="shared" si="64"/>
        <v>1.3353115727002967</v>
      </c>
    </row>
    <row r="66" spans="1:56" x14ac:dyDescent="0.2">
      <c r="A66" s="64" t="s">
        <v>85</v>
      </c>
      <c r="B66" s="76">
        <f t="shared" si="42"/>
        <v>13.359964491788725</v>
      </c>
      <c r="C66" s="76">
        <f t="shared" si="43"/>
        <v>16.167023554603855</v>
      </c>
      <c r="D66" s="76">
        <f t="shared" si="44"/>
        <v>11.372251705837757</v>
      </c>
      <c r="E66" s="76" t="str">
        <f t="shared" si="45"/>
        <v/>
      </c>
      <c r="F66" s="76">
        <f t="shared" si="46"/>
        <v>19.16376306620209</v>
      </c>
      <c r="G66" s="76">
        <f t="shared" si="47"/>
        <v>29.20353982300885</v>
      </c>
      <c r="H66" s="76">
        <f t="shared" si="48"/>
        <v>12.643678160919542</v>
      </c>
      <c r="I66" s="76" t="str">
        <f t="shared" si="49"/>
        <v/>
      </c>
      <c r="J66" s="76">
        <f t="shared" si="50"/>
        <v>17.889908256880734</v>
      </c>
      <c r="K66" s="76">
        <f t="shared" si="51"/>
        <v>18.497109826589593</v>
      </c>
      <c r="L66" s="76">
        <f t="shared" si="52"/>
        <v>17.490494296577946</v>
      </c>
      <c r="M66" s="76" t="str">
        <f t="shared" si="53"/>
        <v/>
      </c>
      <c r="N66" s="76">
        <f t="shared" si="54"/>
        <v>16.839916839916842</v>
      </c>
      <c r="O66" s="76">
        <f t="shared" si="55"/>
        <v>16.981132075471699</v>
      </c>
      <c r="P66" s="76">
        <f t="shared" si="56"/>
        <v>16.728624535315987</v>
      </c>
      <c r="Q66" s="76" t="str">
        <f t="shared" si="57"/>
        <v/>
      </c>
      <c r="R66" s="76">
        <f t="shared" si="58"/>
        <v>7.5837742504409169</v>
      </c>
      <c r="S66" s="76">
        <f t="shared" si="59"/>
        <v>12.97071129707113</v>
      </c>
      <c r="T66" s="76">
        <f t="shared" si="60"/>
        <v>3.6585365853658534</v>
      </c>
      <c r="U66" s="76" t="str">
        <f t="shared" si="61"/>
        <v/>
      </c>
      <c r="V66" s="76">
        <f t="shared" si="62"/>
        <v>9.1286307053941904</v>
      </c>
      <c r="W66" s="76">
        <f t="shared" si="63"/>
        <v>9.6446700507614214</v>
      </c>
      <c r="X66" s="76">
        <f t="shared" si="64"/>
        <v>8.7719298245614024</v>
      </c>
    </row>
    <row r="67" spans="1:56" x14ac:dyDescent="0.2">
      <c r="A67" s="64" t="s">
        <v>86</v>
      </c>
      <c r="B67" s="76">
        <f t="shared" si="42"/>
        <v>12.039925140361822</v>
      </c>
      <c r="C67" s="76">
        <f t="shared" si="43"/>
        <v>13.371266002844951</v>
      </c>
      <c r="D67" s="76">
        <f t="shared" si="44"/>
        <v>11</v>
      </c>
      <c r="E67" s="76" t="str">
        <f t="shared" si="45"/>
        <v/>
      </c>
      <c r="F67" s="76">
        <f t="shared" si="46"/>
        <v>14.805194805194805</v>
      </c>
      <c r="G67" s="76">
        <f t="shared" si="47"/>
        <v>15.591397849462366</v>
      </c>
      <c r="H67" s="76">
        <f t="shared" si="48"/>
        <v>14.07035175879397</v>
      </c>
      <c r="I67" s="76" t="str">
        <f t="shared" si="49"/>
        <v/>
      </c>
      <c r="J67" s="76">
        <f t="shared" si="50"/>
        <v>16.041666666666668</v>
      </c>
      <c r="K67" s="76">
        <f t="shared" si="51"/>
        <v>17.040358744394617</v>
      </c>
      <c r="L67" s="76">
        <f t="shared" si="52"/>
        <v>15.175097276264591</v>
      </c>
      <c r="M67" s="76" t="str">
        <f t="shared" si="53"/>
        <v/>
      </c>
      <c r="N67" s="76">
        <f t="shared" si="54"/>
        <v>11.842105263157894</v>
      </c>
      <c r="O67" s="76">
        <f t="shared" si="55"/>
        <v>10.743801652892563</v>
      </c>
      <c r="P67" s="76">
        <f t="shared" si="56"/>
        <v>12.758620689655173</v>
      </c>
      <c r="Q67" s="76" t="str">
        <f t="shared" si="57"/>
        <v/>
      </c>
      <c r="R67" s="76">
        <f t="shared" si="58"/>
        <v>11.261261261261261</v>
      </c>
      <c r="S67" s="76">
        <f t="shared" si="59"/>
        <v>14.0625</v>
      </c>
      <c r="T67" s="76">
        <f t="shared" si="60"/>
        <v>9.1269841269841265</v>
      </c>
      <c r="U67" s="76" t="str">
        <f t="shared" si="61"/>
        <v/>
      </c>
      <c r="V67" s="76">
        <f t="shared" si="62"/>
        <v>9.6634093376764394</v>
      </c>
      <c r="W67" s="76">
        <f t="shared" si="63"/>
        <v>11.05121293800539</v>
      </c>
      <c r="X67" s="76">
        <f t="shared" si="64"/>
        <v>8.7272727272727284</v>
      </c>
    </row>
    <row r="68" spans="1:56" x14ac:dyDescent="0.2">
      <c r="A68" s="68" t="s">
        <v>87</v>
      </c>
      <c r="B68" s="76">
        <f t="shared" si="42"/>
        <v>8.3230252694822404</v>
      </c>
      <c r="C68" s="76">
        <f t="shared" si="43"/>
        <v>9.8755832037325035</v>
      </c>
      <c r="D68" s="76">
        <f t="shared" si="44"/>
        <v>7.029478458049887</v>
      </c>
      <c r="E68" s="76" t="str">
        <f t="shared" si="45"/>
        <v/>
      </c>
      <c r="F68" s="76">
        <f t="shared" si="46"/>
        <v>12.25710014947683</v>
      </c>
      <c r="G68" s="76">
        <f t="shared" si="47"/>
        <v>15.068493150684931</v>
      </c>
      <c r="H68" s="76">
        <f t="shared" si="48"/>
        <v>10.079575596816976</v>
      </c>
      <c r="I68" s="76" t="str">
        <f t="shared" si="49"/>
        <v/>
      </c>
      <c r="J68" s="76">
        <f t="shared" si="50"/>
        <v>12.939841089670828</v>
      </c>
      <c r="K68" s="76">
        <f t="shared" si="51"/>
        <v>15.690866510538642</v>
      </c>
      <c r="L68" s="76">
        <f t="shared" si="52"/>
        <v>10.352422907488986</v>
      </c>
      <c r="M68" s="76" t="str">
        <f t="shared" si="53"/>
        <v/>
      </c>
      <c r="N68" s="76">
        <f t="shared" si="54"/>
        <v>8.4551148225469728</v>
      </c>
      <c r="O68" s="76">
        <f t="shared" si="55"/>
        <v>9.8434004474272925</v>
      </c>
      <c r="P68" s="76">
        <f t="shared" si="56"/>
        <v>7.240704500978473</v>
      </c>
      <c r="Q68" s="76" t="str">
        <f t="shared" si="57"/>
        <v/>
      </c>
      <c r="R68" s="76">
        <f t="shared" si="58"/>
        <v>6.9382558879694471</v>
      </c>
      <c r="S68" s="76">
        <f t="shared" si="59"/>
        <v>7.1135430916552664</v>
      </c>
      <c r="T68" s="76">
        <f t="shared" si="60"/>
        <v>6.7857142857142856</v>
      </c>
      <c r="U68" s="76" t="str">
        <f t="shared" si="61"/>
        <v/>
      </c>
      <c r="V68" s="76">
        <f t="shared" si="62"/>
        <v>5.3797468354430382</v>
      </c>
      <c r="W68" s="76">
        <f t="shared" si="63"/>
        <v>6.9629629629629628</v>
      </c>
      <c r="X68" s="76">
        <f t="shared" si="64"/>
        <v>4.1988950276243093</v>
      </c>
    </row>
    <row r="69" spans="1:56" x14ac:dyDescent="0.2">
      <c r="A69" s="64" t="s">
        <v>88</v>
      </c>
      <c r="B69" s="76">
        <f t="shared" si="42"/>
        <v>6.0921577315019935</v>
      </c>
      <c r="C69" s="76">
        <f t="shared" si="43"/>
        <v>7.2780203784570592</v>
      </c>
      <c r="D69" s="76">
        <f t="shared" si="44"/>
        <v>5.0958010599266208</v>
      </c>
      <c r="E69" s="76" t="str">
        <f t="shared" si="45"/>
        <v/>
      </c>
      <c r="F69" s="76">
        <f t="shared" si="46"/>
        <v>7.0212765957446814</v>
      </c>
      <c r="G69" s="76">
        <f t="shared" si="47"/>
        <v>8.3333333333333321</v>
      </c>
      <c r="H69" s="76">
        <f t="shared" si="48"/>
        <v>5.9055118110236222</v>
      </c>
      <c r="I69" s="76" t="str">
        <f t="shared" si="49"/>
        <v/>
      </c>
      <c r="J69" s="76">
        <f t="shared" si="50"/>
        <v>10.989010989010989</v>
      </c>
      <c r="K69" s="76">
        <f t="shared" si="51"/>
        <v>10.76923076923077</v>
      </c>
      <c r="L69" s="76">
        <f t="shared" si="52"/>
        <v>11.188811188811188</v>
      </c>
      <c r="M69" s="76" t="str">
        <f t="shared" si="53"/>
        <v/>
      </c>
      <c r="N69" s="76">
        <f t="shared" si="54"/>
        <v>8.1081081081081088</v>
      </c>
      <c r="O69" s="76">
        <f t="shared" si="55"/>
        <v>9.8265895953757223</v>
      </c>
      <c r="P69" s="76">
        <f t="shared" si="56"/>
        <v>6.4425770308123242</v>
      </c>
      <c r="Q69" s="76" t="str">
        <f t="shared" si="57"/>
        <v/>
      </c>
      <c r="R69" s="76">
        <f t="shared" si="58"/>
        <v>4.2657342657342658</v>
      </c>
      <c r="S69" s="76">
        <f t="shared" si="59"/>
        <v>4.9848942598187316</v>
      </c>
      <c r="T69" s="76">
        <f t="shared" si="60"/>
        <v>3.6458333333333335</v>
      </c>
      <c r="U69" s="76" t="str">
        <f t="shared" si="61"/>
        <v/>
      </c>
      <c r="V69" s="76">
        <f t="shared" si="62"/>
        <v>4.6886446886446889</v>
      </c>
      <c r="W69" s="76">
        <f t="shared" si="63"/>
        <v>6.4124783362218372</v>
      </c>
      <c r="X69" s="76">
        <f t="shared" si="64"/>
        <v>3.4263959390862944</v>
      </c>
    </row>
    <row r="70" spans="1:56" x14ac:dyDescent="0.2">
      <c r="A70" s="64"/>
      <c r="B70" s="77" t="str">
        <f t="shared" si="42"/>
        <v/>
      </c>
      <c r="C70" s="77" t="str">
        <f t="shared" si="43"/>
        <v/>
      </c>
      <c r="D70" s="77" t="str">
        <f t="shared" si="44"/>
        <v/>
      </c>
      <c r="E70" s="77" t="str">
        <f t="shared" si="45"/>
        <v/>
      </c>
      <c r="F70" s="77" t="str">
        <f t="shared" si="46"/>
        <v/>
      </c>
      <c r="G70" s="77" t="str">
        <f t="shared" si="47"/>
        <v/>
      </c>
      <c r="H70" s="77" t="str">
        <f t="shared" si="48"/>
        <v/>
      </c>
      <c r="I70" s="77" t="str">
        <f t="shared" si="49"/>
        <v/>
      </c>
      <c r="J70" s="77" t="str">
        <f t="shared" si="50"/>
        <v/>
      </c>
      <c r="K70" s="77" t="str">
        <f t="shared" si="51"/>
        <v/>
      </c>
      <c r="L70" s="77" t="str">
        <f t="shared" si="52"/>
        <v/>
      </c>
      <c r="M70" s="77" t="str">
        <f t="shared" si="53"/>
        <v/>
      </c>
      <c r="N70" s="77" t="str">
        <f t="shared" si="54"/>
        <v/>
      </c>
      <c r="O70" s="77" t="str">
        <f t="shared" si="55"/>
        <v/>
      </c>
      <c r="P70" s="77" t="str">
        <f t="shared" si="56"/>
        <v/>
      </c>
      <c r="Q70" s="77" t="str">
        <f t="shared" si="57"/>
        <v/>
      </c>
      <c r="R70" s="77" t="str">
        <f t="shared" si="58"/>
        <v/>
      </c>
      <c r="S70" s="77" t="str">
        <f t="shared" si="59"/>
        <v/>
      </c>
      <c r="T70" s="77" t="str">
        <f t="shared" si="60"/>
        <v/>
      </c>
      <c r="U70" s="77" t="str">
        <f t="shared" si="61"/>
        <v/>
      </c>
      <c r="V70" s="77" t="str">
        <f t="shared" si="62"/>
        <v/>
      </c>
      <c r="W70" s="77" t="str">
        <f t="shared" si="63"/>
        <v/>
      </c>
      <c r="X70" s="77" t="str">
        <f t="shared" si="64"/>
        <v/>
      </c>
    </row>
    <row r="71" spans="1:56" s="6" customFormat="1" x14ac:dyDescent="0.2">
      <c r="A71" s="2" t="s">
        <v>30</v>
      </c>
      <c r="B71" s="75">
        <f t="shared" si="42"/>
        <v>11</v>
      </c>
      <c r="C71" s="75">
        <f t="shared" si="43"/>
        <v>12.81750683860883</v>
      </c>
      <c r="D71" s="75">
        <f t="shared" si="44"/>
        <v>9.3031740240788032</v>
      </c>
      <c r="E71" s="75" t="str">
        <f t="shared" si="45"/>
        <v/>
      </c>
      <c r="F71" s="75">
        <f t="shared" si="46"/>
        <v>16.666666666666664</v>
      </c>
      <c r="G71" s="75">
        <f t="shared" si="47"/>
        <v>22.807017543859647</v>
      </c>
      <c r="H71" s="75">
        <f t="shared" si="48"/>
        <v>11.003236245954692</v>
      </c>
      <c r="I71" s="75" t="str">
        <f t="shared" si="49"/>
        <v/>
      </c>
      <c r="J71" s="75">
        <f t="shared" si="50"/>
        <v>15.708812260536398</v>
      </c>
      <c r="K71" s="75">
        <f t="shared" si="51"/>
        <v>16.528925619834713</v>
      </c>
      <c r="L71" s="75">
        <f t="shared" si="52"/>
        <v>15</v>
      </c>
      <c r="M71" s="75" t="str">
        <f t="shared" si="53"/>
        <v/>
      </c>
      <c r="N71" s="75">
        <f t="shared" si="54"/>
        <v>11.558307533539731</v>
      </c>
      <c r="O71" s="75">
        <f t="shared" si="55"/>
        <v>16.244725738396625</v>
      </c>
      <c r="P71" s="75">
        <f t="shared" si="56"/>
        <v>7.0707070707070701</v>
      </c>
      <c r="Q71" s="75" t="str">
        <f t="shared" si="57"/>
        <v/>
      </c>
      <c r="R71" s="75">
        <f t="shared" si="58"/>
        <v>12.133605998636673</v>
      </c>
      <c r="S71" s="75">
        <f t="shared" si="59"/>
        <v>12.968299711815561</v>
      </c>
      <c r="T71" s="75">
        <f t="shared" si="60"/>
        <v>11.384217335058215</v>
      </c>
      <c r="U71" s="75" t="str">
        <f t="shared" si="61"/>
        <v/>
      </c>
      <c r="V71" s="75">
        <f t="shared" si="62"/>
        <v>4.7747141896435776</v>
      </c>
      <c r="W71" s="75">
        <f t="shared" si="63"/>
        <v>4.8452220726783315</v>
      </c>
      <c r="X71" s="75">
        <f t="shared" si="64"/>
        <v>4.704301075268817</v>
      </c>
      <c r="Y71" s="189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</row>
    <row r="72" spans="1:56" x14ac:dyDescent="0.2">
      <c r="A72" s="64"/>
      <c r="B72" s="76" t="str">
        <f t="shared" si="42"/>
        <v/>
      </c>
      <c r="C72" s="76" t="str">
        <f t="shared" si="43"/>
        <v/>
      </c>
      <c r="D72" s="76" t="str">
        <f t="shared" si="44"/>
        <v/>
      </c>
      <c r="E72" s="76" t="str">
        <f t="shared" si="45"/>
        <v/>
      </c>
      <c r="F72" s="76" t="str">
        <f t="shared" si="46"/>
        <v/>
      </c>
      <c r="G72" s="76" t="str">
        <f t="shared" si="47"/>
        <v/>
      </c>
      <c r="H72" s="76" t="str">
        <f t="shared" si="48"/>
        <v/>
      </c>
      <c r="I72" s="76" t="str">
        <f t="shared" si="49"/>
        <v/>
      </c>
      <c r="J72" s="76" t="str">
        <f t="shared" si="50"/>
        <v/>
      </c>
      <c r="K72" s="76" t="str">
        <f t="shared" si="51"/>
        <v/>
      </c>
      <c r="L72" s="76" t="str">
        <f t="shared" si="52"/>
        <v/>
      </c>
      <c r="M72" s="76" t="str">
        <f t="shared" si="53"/>
        <v/>
      </c>
      <c r="N72" s="76" t="str">
        <f t="shared" si="54"/>
        <v/>
      </c>
      <c r="O72" s="76" t="str">
        <f t="shared" si="55"/>
        <v/>
      </c>
      <c r="P72" s="76" t="str">
        <f t="shared" si="56"/>
        <v/>
      </c>
      <c r="Q72" s="76" t="str">
        <f t="shared" si="57"/>
        <v/>
      </c>
      <c r="R72" s="76" t="str">
        <f t="shared" si="58"/>
        <v/>
      </c>
      <c r="S72" s="76" t="str">
        <f t="shared" si="59"/>
        <v/>
      </c>
      <c r="T72" s="76" t="str">
        <f t="shared" si="60"/>
        <v/>
      </c>
      <c r="U72" s="76" t="str">
        <f t="shared" si="61"/>
        <v/>
      </c>
      <c r="V72" s="76" t="str">
        <f t="shared" si="62"/>
        <v/>
      </c>
      <c r="W72" s="76" t="str">
        <f t="shared" si="63"/>
        <v/>
      </c>
      <c r="X72" s="76" t="str">
        <f t="shared" si="64"/>
        <v/>
      </c>
    </row>
    <row r="73" spans="1:56" x14ac:dyDescent="0.2">
      <c r="A73" s="67" t="s">
        <v>82</v>
      </c>
      <c r="B73" s="76">
        <f t="shared" si="42"/>
        <v>5.0135501355013554</v>
      </c>
      <c r="C73" s="76">
        <f t="shared" si="43"/>
        <v>6.0422960725075532</v>
      </c>
      <c r="D73" s="76">
        <f t="shared" si="44"/>
        <v>4.176904176904177</v>
      </c>
      <c r="E73" s="76" t="str">
        <f t="shared" si="45"/>
        <v/>
      </c>
      <c r="F73" s="76">
        <f t="shared" si="46"/>
        <v>10.091743119266056</v>
      </c>
      <c r="G73" s="76">
        <f t="shared" si="47"/>
        <v>12.5</v>
      </c>
      <c r="H73" s="76">
        <f t="shared" si="48"/>
        <v>7.5471698113207548</v>
      </c>
      <c r="I73" s="76" t="str">
        <f t="shared" si="49"/>
        <v/>
      </c>
      <c r="J73" s="76">
        <f t="shared" si="50"/>
        <v>1.6129032258064515</v>
      </c>
      <c r="K73" s="76">
        <f t="shared" si="51"/>
        <v>3.3333333333333335</v>
      </c>
      <c r="L73" s="76">
        <f t="shared" si="52"/>
        <v>0</v>
      </c>
      <c r="M73" s="76" t="str">
        <f t="shared" si="53"/>
        <v/>
      </c>
      <c r="N73" s="76">
        <f t="shared" si="54"/>
        <v>4.6511627906976747</v>
      </c>
      <c r="O73" s="76">
        <f t="shared" si="55"/>
        <v>5.8823529411764701</v>
      </c>
      <c r="P73" s="76">
        <f t="shared" si="56"/>
        <v>3.8461538461538463</v>
      </c>
      <c r="Q73" s="76" t="str">
        <f t="shared" si="57"/>
        <v/>
      </c>
      <c r="R73" s="76">
        <f t="shared" si="58"/>
        <v>8.7431693989071047</v>
      </c>
      <c r="S73" s="76">
        <f t="shared" si="59"/>
        <v>9.0909090909090917</v>
      </c>
      <c r="T73" s="76">
        <f t="shared" si="60"/>
        <v>8.4905660377358494</v>
      </c>
      <c r="U73" s="76" t="str">
        <f t="shared" si="61"/>
        <v/>
      </c>
      <c r="V73" s="76">
        <f t="shared" si="62"/>
        <v>1.0362694300518136</v>
      </c>
      <c r="W73" s="76">
        <f t="shared" si="63"/>
        <v>1.1494252873563218</v>
      </c>
      <c r="X73" s="76">
        <f t="shared" si="64"/>
        <v>0.94339622641509435</v>
      </c>
    </row>
    <row r="74" spans="1:56" x14ac:dyDescent="0.2">
      <c r="A74" s="64" t="s">
        <v>83</v>
      </c>
      <c r="B74" s="76">
        <f t="shared" si="42"/>
        <v>10.352187833511206</v>
      </c>
      <c r="C74" s="76">
        <f t="shared" si="43"/>
        <v>12.71551724137931</v>
      </c>
      <c r="D74" s="76">
        <f t="shared" si="44"/>
        <v>8.0338266384777999</v>
      </c>
      <c r="E74" s="76" t="str">
        <f t="shared" si="45"/>
        <v/>
      </c>
      <c r="F74" s="76">
        <f t="shared" si="46"/>
        <v>17.592592592592592</v>
      </c>
      <c r="G74" s="76">
        <f t="shared" si="47"/>
        <v>23.52941176470588</v>
      </c>
      <c r="H74" s="76">
        <f t="shared" si="48"/>
        <v>12.280701754385964</v>
      </c>
      <c r="I74" s="76" t="str">
        <f t="shared" si="49"/>
        <v/>
      </c>
      <c r="J74" s="76">
        <f t="shared" si="50"/>
        <v>11.445783132530121</v>
      </c>
      <c r="K74" s="76">
        <f t="shared" si="51"/>
        <v>17.333333333333336</v>
      </c>
      <c r="L74" s="76">
        <f t="shared" si="52"/>
        <v>6.593406593406594</v>
      </c>
      <c r="M74" s="76" t="str">
        <f t="shared" si="53"/>
        <v/>
      </c>
      <c r="N74" s="76">
        <f t="shared" si="54"/>
        <v>17.801047120418847</v>
      </c>
      <c r="O74" s="76">
        <f t="shared" si="55"/>
        <v>24.468085106382979</v>
      </c>
      <c r="P74" s="76">
        <f t="shared" si="56"/>
        <v>11.340206185567011</v>
      </c>
      <c r="Q74" s="76" t="str">
        <f t="shared" si="57"/>
        <v/>
      </c>
      <c r="R74" s="76">
        <f t="shared" si="58"/>
        <v>7.8947368421052628</v>
      </c>
      <c r="S74" s="76">
        <f t="shared" si="59"/>
        <v>6.5040650406504072</v>
      </c>
      <c r="T74" s="76">
        <f t="shared" si="60"/>
        <v>9.0909090909090917</v>
      </c>
      <c r="U74" s="76" t="str">
        <f t="shared" si="61"/>
        <v/>
      </c>
      <c r="V74" s="76">
        <f t="shared" si="62"/>
        <v>1.9417475728155338</v>
      </c>
      <c r="W74" s="76">
        <f t="shared" si="63"/>
        <v>2.4793388429752068</v>
      </c>
      <c r="X74" s="76">
        <f t="shared" si="64"/>
        <v>1.1764705882352942</v>
      </c>
    </row>
    <row r="75" spans="1:56" x14ac:dyDescent="0.2">
      <c r="A75" s="64" t="s">
        <v>84</v>
      </c>
      <c r="B75" s="76" t="s">
        <v>6</v>
      </c>
      <c r="C75" s="76" t="s">
        <v>6</v>
      </c>
      <c r="D75" s="76" t="s">
        <v>6</v>
      </c>
      <c r="E75" s="76"/>
      <c r="F75" s="76" t="s">
        <v>6</v>
      </c>
      <c r="G75" s="76" t="s">
        <v>6</v>
      </c>
      <c r="H75" s="76" t="s">
        <v>6</v>
      </c>
      <c r="I75" s="76"/>
      <c r="J75" s="76" t="s">
        <v>6</v>
      </c>
      <c r="K75" s="76" t="s">
        <v>6</v>
      </c>
      <c r="L75" s="76" t="s">
        <v>6</v>
      </c>
      <c r="M75" s="76"/>
      <c r="N75" s="76" t="s">
        <v>6</v>
      </c>
      <c r="O75" s="76" t="s">
        <v>6</v>
      </c>
      <c r="P75" s="76" t="s">
        <v>6</v>
      </c>
      <c r="Q75" s="76"/>
      <c r="R75" s="76" t="s">
        <v>6</v>
      </c>
      <c r="S75" s="76" t="s">
        <v>6</v>
      </c>
      <c r="T75" s="76" t="s">
        <v>6</v>
      </c>
      <c r="U75" s="76"/>
      <c r="V75" s="76" t="s">
        <v>6</v>
      </c>
      <c r="W75" s="76" t="s">
        <v>6</v>
      </c>
      <c r="X75" s="76" t="s">
        <v>6</v>
      </c>
    </row>
    <row r="76" spans="1:56" x14ac:dyDescent="0.2">
      <c r="A76" s="64" t="s">
        <v>85</v>
      </c>
      <c r="B76" s="76">
        <f t="shared" ref="B76:X76" si="65">IFERROR(B34/AC34*100,"")</f>
        <v>12.47016706443914</v>
      </c>
      <c r="C76" s="76">
        <f t="shared" si="65"/>
        <v>14.437086092715232</v>
      </c>
      <c r="D76" s="76">
        <f t="shared" si="65"/>
        <v>10.857763300760045</v>
      </c>
      <c r="E76" s="76" t="str">
        <f t="shared" si="65"/>
        <v/>
      </c>
      <c r="F76" s="76">
        <f t="shared" si="65"/>
        <v>8.7628865979381434</v>
      </c>
      <c r="G76" s="76">
        <f t="shared" si="65"/>
        <v>16.867469879518072</v>
      </c>
      <c r="H76" s="76">
        <f t="shared" si="65"/>
        <v>2.7027027027027026</v>
      </c>
      <c r="I76" s="76" t="str">
        <f t="shared" si="65"/>
        <v/>
      </c>
      <c r="J76" s="76">
        <f t="shared" si="65"/>
        <v>28.971962616822427</v>
      </c>
      <c r="K76" s="76">
        <f t="shared" si="65"/>
        <v>23.655913978494624</v>
      </c>
      <c r="L76" s="76">
        <f t="shared" si="65"/>
        <v>33.057851239669425</v>
      </c>
      <c r="M76" s="76" t="str">
        <f t="shared" si="65"/>
        <v/>
      </c>
      <c r="N76" s="76">
        <f t="shared" si="65"/>
        <v>12.111801242236025</v>
      </c>
      <c r="O76" s="76">
        <f t="shared" si="65"/>
        <v>18.354430379746837</v>
      </c>
      <c r="P76" s="76">
        <f t="shared" si="65"/>
        <v>6.0975609756097562</v>
      </c>
      <c r="Q76" s="76" t="str">
        <f t="shared" si="65"/>
        <v/>
      </c>
      <c r="R76" s="76">
        <f t="shared" si="65"/>
        <v>13.304721030042918</v>
      </c>
      <c r="S76" s="76">
        <f t="shared" si="65"/>
        <v>13.5678391959799</v>
      </c>
      <c r="T76" s="76">
        <f t="shared" si="65"/>
        <v>13.108614232209737</v>
      </c>
      <c r="U76" s="76" t="str">
        <f t="shared" si="65"/>
        <v/>
      </c>
      <c r="V76" s="76">
        <f t="shared" si="65"/>
        <v>6.041666666666667</v>
      </c>
      <c r="W76" s="76">
        <f t="shared" si="65"/>
        <v>7.6576576576576567</v>
      </c>
      <c r="X76" s="76">
        <f t="shared" si="65"/>
        <v>4.6511627906976747</v>
      </c>
    </row>
    <row r="77" spans="1:56" x14ac:dyDescent="0.2">
      <c r="A77" s="64" t="s">
        <v>86</v>
      </c>
      <c r="B77" s="76" t="s">
        <v>6</v>
      </c>
      <c r="C77" s="76" t="s">
        <v>6</v>
      </c>
      <c r="D77" s="76" t="s">
        <v>6</v>
      </c>
      <c r="E77" s="76"/>
      <c r="F77" s="76" t="s">
        <v>6</v>
      </c>
      <c r="G77" s="76" t="s">
        <v>6</v>
      </c>
      <c r="H77" s="76" t="s">
        <v>6</v>
      </c>
      <c r="I77" s="76"/>
      <c r="J77" s="76" t="s">
        <v>6</v>
      </c>
      <c r="K77" s="76" t="s">
        <v>6</v>
      </c>
      <c r="L77" s="76" t="s">
        <v>6</v>
      </c>
      <c r="M77" s="76"/>
      <c r="N77" s="76" t="s">
        <v>6</v>
      </c>
      <c r="O77" s="76" t="s">
        <v>6</v>
      </c>
      <c r="P77" s="76" t="s">
        <v>6</v>
      </c>
      <c r="Q77" s="76"/>
      <c r="R77" s="76" t="s">
        <v>6</v>
      </c>
      <c r="S77" s="76" t="s">
        <v>6</v>
      </c>
      <c r="T77" s="76" t="s">
        <v>6</v>
      </c>
      <c r="U77" s="76"/>
      <c r="V77" s="76" t="s">
        <v>6</v>
      </c>
      <c r="W77" s="76" t="s">
        <v>6</v>
      </c>
      <c r="X77" s="76" t="s">
        <v>6</v>
      </c>
    </row>
    <row r="78" spans="1:56" x14ac:dyDescent="0.2">
      <c r="A78" s="68" t="s">
        <v>87</v>
      </c>
      <c r="B78" s="76">
        <f t="shared" ref="B78:K79" si="66">IFERROR(B36/AC36*100,"")</f>
        <v>13.863109048723899</v>
      </c>
      <c r="C78" s="76">
        <f t="shared" si="66"/>
        <v>15.723981900452488</v>
      </c>
      <c r="D78" s="76">
        <f t="shared" si="66"/>
        <v>11.904761904761903</v>
      </c>
      <c r="E78" s="76" t="str">
        <f t="shared" si="66"/>
        <v/>
      </c>
      <c r="F78" s="76">
        <f t="shared" si="66"/>
        <v>30.409356725146196</v>
      </c>
      <c r="G78" s="76">
        <f t="shared" si="66"/>
        <v>36.363636363636367</v>
      </c>
      <c r="H78" s="76">
        <f t="shared" si="66"/>
        <v>24.096385542168676</v>
      </c>
      <c r="I78" s="76" t="str">
        <f t="shared" si="66"/>
        <v/>
      </c>
      <c r="J78" s="76">
        <f t="shared" si="66"/>
        <v>16.194331983805668</v>
      </c>
      <c r="K78" s="76">
        <f t="shared" si="66"/>
        <v>19.166666666666668</v>
      </c>
      <c r="L78" s="76">
        <f t="shared" ref="L78:U79" si="67">IFERROR(L36/AM36*100,"")</f>
        <v>13.385826771653544</v>
      </c>
      <c r="M78" s="76" t="str">
        <f t="shared" si="67"/>
        <v/>
      </c>
      <c r="N78" s="76">
        <f t="shared" si="67"/>
        <v>11.66077738515901</v>
      </c>
      <c r="O78" s="76">
        <f t="shared" si="67"/>
        <v>15.277777777777779</v>
      </c>
      <c r="P78" s="76">
        <f t="shared" si="67"/>
        <v>7.9136690647482011</v>
      </c>
      <c r="Q78" s="76" t="str">
        <f t="shared" si="67"/>
        <v/>
      </c>
      <c r="R78" s="76">
        <f t="shared" si="67"/>
        <v>16.216216216216218</v>
      </c>
      <c r="S78" s="76">
        <f t="shared" si="67"/>
        <v>18.359375</v>
      </c>
      <c r="T78" s="76">
        <f t="shared" si="67"/>
        <v>13.777777777777779</v>
      </c>
      <c r="U78" s="76" t="str">
        <f t="shared" si="67"/>
        <v/>
      </c>
      <c r="V78" s="76">
        <f t="shared" ref="V78:X79" si="68">IFERROR(V36/AW36*100,"")</f>
        <v>6.6420664206642073</v>
      </c>
      <c r="W78" s="76">
        <f t="shared" si="68"/>
        <v>5.4347826086956523</v>
      </c>
      <c r="X78" s="76">
        <f t="shared" si="68"/>
        <v>7.8947368421052628</v>
      </c>
    </row>
    <row r="79" spans="1:56" ht="13.5" thickBot="1" x14ac:dyDescent="0.25">
      <c r="A79" s="70" t="s">
        <v>88</v>
      </c>
      <c r="B79" s="97">
        <f t="shared" si="66"/>
        <v>0.44444444444444442</v>
      </c>
      <c r="C79" s="97">
        <f t="shared" si="66"/>
        <v>0.8</v>
      </c>
      <c r="D79" s="97">
        <f t="shared" si="66"/>
        <v>0</v>
      </c>
      <c r="E79" s="97" t="str">
        <f t="shared" si="66"/>
        <v/>
      </c>
      <c r="F79" s="97">
        <f t="shared" si="66"/>
        <v>0</v>
      </c>
      <c r="G79" s="97">
        <f t="shared" si="66"/>
        <v>0</v>
      </c>
      <c r="H79" s="97">
        <f t="shared" si="66"/>
        <v>0</v>
      </c>
      <c r="I79" s="97" t="str">
        <f t="shared" si="66"/>
        <v/>
      </c>
      <c r="J79" s="97">
        <f t="shared" si="66"/>
        <v>0</v>
      </c>
      <c r="K79" s="97">
        <f t="shared" si="66"/>
        <v>0</v>
      </c>
      <c r="L79" s="97">
        <f t="shared" si="67"/>
        <v>0</v>
      </c>
      <c r="M79" s="97" t="str">
        <f t="shared" si="67"/>
        <v/>
      </c>
      <c r="N79" s="97">
        <f t="shared" si="67"/>
        <v>0</v>
      </c>
      <c r="O79" s="97">
        <f t="shared" si="67"/>
        <v>0</v>
      </c>
      <c r="P79" s="97">
        <f t="shared" si="67"/>
        <v>0</v>
      </c>
      <c r="Q79" s="97" t="str">
        <f t="shared" si="67"/>
        <v/>
      </c>
      <c r="R79" s="97">
        <f t="shared" si="67"/>
        <v>1.4084507042253522</v>
      </c>
      <c r="S79" s="97">
        <f t="shared" si="67"/>
        <v>2.5641025641025639</v>
      </c>
      <c r="T79" s="97">
        <f t="shared" si="67"/>
        <v>0</v>
      </c>
      <c r="U79" s="97" t="str">
        <f t="shared" si="67"/>
        <v/>
      </c>
      <c r="V79" s="97">
        <f t="shared" si="68"/>
        <v>0</v>
      </c>
      <c r="W79" s="97">
        <f t="shared" si="68"/>
        <v>0</v>
      </c>
      <c r="X79" s="97">
        <f t="shared" si="68"/>
        <v>0</v>
      </c>
    </row>
    <row r="80" spans="1:56" ht="15" x14ac:dyDescent="0.25">
      <c r="A80" s="134" t="s">
        <v>260</v>
      </c>
      <c r="B80" s="134"/>
      <c r="C80" s="134"/>
      <c r="D80" s="134"/>
      <c r="E80" s="134"/>
      <c r="F80" s="134"/>
      <c r="G80" s="134"/>
      <c r="H80" s="134"/>
      <c r="I80" s="134"/>
      <c r="J80" s="40"/>
      <c r="K80" s="40"/>
      <c r="L80" s="40"/>
      <c r="M80" s="40"/>
      <c r="N80" s="40"/>
      <c r="O80" s="19"/>
      <c r="P80" s="1"/>
      <c r="Q80" s="1"/>
      <c r="R80" s="1"/>
      <c r="S80" s="1"/>
      <c r="T80" s="1"/>
      <c r="U80" s="1"/>
      <c r="V80" s="1"/>
      <c r="W80" s="1"/>
      <c r="X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</sheetData>
  <mergeCells count="24">
    <mergeCell ref="J48:L48"/>
    <mergeCell ref="N48:P48"/>
    <mergeCell ref="A46:X46"/>
    <mergeCell ref="A47:X47"/>
    <mergeCell ref="A2:X2"/>
    <mergeCell ref="A44:X44"/>
    <mergeCell ref="R6:T6"/>
    <mergeCell ref="V6:X6"/>
    <mergeCell ref="A1:X1"/>
    <mergeCell ref="A3:X3"/>
    <mergeCell ref="A4:X4"/>
    <mergeCell ref="A5:X5"/>
    <mergeCell ref="R48:T48"/>
    <mergeCell ref="V48:X48"/>
    <mergeCell ref="A6:A7"/>
    <mergeCell ref="B6:D6"/>
    <mergeCell ref="F6:H6"/>
    <mergeCell ref="J6:L6"/>
    <mergeCell ref="N6:P6"/>
    <mergeCell ref="A43:X43"/>
    <mergeCell ref="A45:X45"/>
    <mergeCell ref="A48:A49"/>
    <mergeCell ref="B48:D48"/>
    <mergeCell ref="F48:H48"/>
  </mergeCells>
  <hyperlinks>
    <hyperlink ref="Y43" location="'CONTENIDO-INDICE'!D5" display="Indice"/>
    <hyperlink ref="Y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7" orientation="landscape" r:id="rId1"/>
  <rowBreaks count="1" manualBreakCount="1">
    <brk id="42" max="27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"/>
  <sheetViews>
    <sheetView showGridLines="0" zoomScaleNormal="100" workbookViewId="0">
      <selection activeCell="AY11" sqref="AY11"/>
    </sheetView>
  </sheetViews>
  <sheetFormatPr baseColWidth="10" defaultColWidth="1.7109375" defaultRowHeight="12.75" x14ac:dyDescent="0.25"/>
  <cols>
    <col min="1" max="1" width="16.5703125" style="1" bestFit="1" customWidth="1"/>
    <col min="2" max="3" width="7.28515625" style="1" customWidth="1"/>
    <col min="4" max="4" width="6.5703125" style="1" bestFit="1" customWidth="1"/>
    <col min="5" max="5" width="1.7109375" style="1" customWidth="1"/>
    <col min="6" max="6" width="6.5703125" style="1" bestFit="1" customWidth="1"/>
    <col min="7" max="8" width="7.140625" style="1" customWidth="1"/>
    <col min="9" max="9" width="1.7109375" style="1" customWidth="1"/>
    <col min="10" max="10" width="6.5703125" style="1" bestFit="1" customWidth="1"/>
    <col min="11" max="11" width="7.5703125" style="1" customWidth="1"/>
    <col min="12" max="12" width="6.7109375" style="1" customWidth="1"/>
    <col min="13" max="13" width="1.7109375" style="1" customWidth="1"/>
    <col min="14" max="14" width="6.5703125" style="1" bestFit="1" customWidth="1"/>
    <col min="15" max="15" width="7.5703125" style="1" customWidth="1"/>
    <col min="16" max="16" width="6.85546875" style="1" customWidth="1"/>
    <col min="17" max="19" width="7.85546875" style="17" customWidth="1"/>
    <col min="20" max="20" width="7" style="37" hidden="1" customWidth="1"/>
    <col min="21" max="21" width="8.5703125" style="37" hidden="1" customWidth="1"/>
    <col min="22" max="22" width="6.85546875" style="37" hidden="1" customWidth="1"/>
    <col min="23" max="23" width="1.140625" style="37" hidden="1" customWidth="1"/>
    <col min="24" max="26" width="5.28515625" style="37" hidden="1" customWidth="1"/>
    <col min="27" max="27" width="1.140625" style="37" hidden="1" customWidth="1"/>
    <col min="28" max="30" width="5.28515625" style="37" hidden="1" customWidth="1"/>
    <col min="31" max="31" width="1.140625" style="37" hidden="1" customWidth="1"/>
    <col min="32" max="34" width="5.28515625" style="37" hidden="1" customWidth="1"/>
    <col min="35" max="35" width="1.140625" style="37" hidden="1" customWidth="1"/>
    <col min="36" max="38" width="5.28515625" style="37" hidden="1" customWidth="1"/>
    <col min="39" max="39" width="1.140625" style="37" hidden="1" customWidth="1"/>
    <col min="40" max="42" width="5.28515625" style="37" hidden="1" customWidth="1"/>
    <col min="43" max="43" width="1.140625" style="37" hidden="1" customWidth="1"/>
    <col min="44" max="44" width="5.28515625" style="37" hidden="1" customWidth="1"/>
    <col min="45" max="46" width="4.42578125" style="37" hidden="1" customWidth="1"/>
    <col min="47" max="48" width="1.7109375" style="1" customWidth="1"/>
    <col min="49" max="49" width="1.7109375" style="1"/>
    <col min="50" max="188" width="11.42578125" style="1" customWidth="1"/>
    <col min="189" max="189" width="22.7109375" style="1" customWidth="1"/>
    <col min="190" max="190" width="7.28515625" style="1" customWidth="1"/>
    <col min="191" max="191" width="6.85546875" style="1" customWidth="1"/>
    <col min="192" max="192" width="6" style="1" bestFit="1" customWidth="1"/>
    <col min="193" max="193" width="1.7109375" style="1"/>
    <col min="194" max="194" width="6" style="1" bestFit="1" customWidth="1"/>
    <col min="195" max="196" width="5.42578125" style="1" customWidth="1"/>
    <col min="197" max="197" width="1.7109375" style="1"/>
    <col min="198" max="200" width="5.140625" style="1" customWidth="1"/>
    <col min="201" max="201" width="1.7109375" style="1"/>
    <col min="202" max="204" width="4.7109375" style="1" customWidth="1"/>
    <col min="205" max="205" width="1.7109375" style="1"/>
    <col min="206" max="208" width="4.7109375" style="1" customWidth="1"/>
    <col min="209" max="209" width="1.7109375" style="1"/>
    <col min="210" max="212" width="4.7109375" style="1" customWidth="1"/>
    <col min="213" max="213" width="1.7109375" style="1"/>
    <col min="214" max="214" width="4.85546875" style="1" bestFit="1" customWidth="1"/>
    <col min="215" max="215" width="4" style="1" customWidth="1"/>
    <col min="216" max="216" width="5" style="1" customWidth="1"/>
    <col min="217" max="217" width="11.42578125" style="1" customWidth="1"/>
    <col min="218" max="218" width="12.42578125" style="1" customWidth="1"/>
    <col min="219" max="219" width="10.85546875" style="1" customWidth="1"/>
    <col min="220" max="221" width="6.140625" style="1" customWidth="1"/>
    <col min="222" max="222" width="1.7109375" style="1" customWidth="1"/>
    <col min="223" max="223" width="6" style="1" customWidth="1"/>
    <col min="224" max="225" width="5.28515625" style="1" customWidth="1"/>
    <col min="226" max="226" width="1.7109375" style="1" customWidth="1"/>
    <col min="227" max="229" width="5.28515625" style="1" customWidth="1"/>
    <col min="230" max="230" width="1.7109375" style="1" customWidth="1"/>
    <col min="231" max="233" width="5.28515625" style="1" customWidth="1"/>
    <col min="234" max="234" width="1.7109375" style="1" customWidth="1"/>
    <col min="235" max="237" width="5.28515625" style="1" customWidth="1"/>
    <col min="238" max="238" width="1.7109375" style="1" customWidth="1"/>
    <col min="239" max="241" width="5.28515625" style="1" customWidth="1"/>
    <col min="242" max="16384" width="1.7109375" style="1"/>
  </cols>
  <sheetData>
    <row r="1" spans="1:46" s="112" customFormat="1" ht="15.75" x14ac:dyDescent="0.25">
      <c r="A1" s="234" t="s">
        <v>307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55"/>
      <c r="Q1" s="158" t="s">
        <v>158</v>
      </c>
      <c r="R1" s="114"/>
      <c r="S1" s="114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</row>
    <row r="2" spans="1:46" s="112" customFormat="1" ht="15.75" x14ac:dyDescent="0.25">
      <c r="A2" s="234" t="s">
        <v>261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58"/>
      <c r="Q2" s="177"/>
      <c r="R2" s="116"/>
      <c r="S2" s="116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</row>
    <row r="3" spans="1:46" s="112" customFormat="1" ht="15.75" x14ac:dyDescent="0.25">
      <c r="A3" s="234" t="s">
        <v>362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58"/>
      <c r="Q3" s="177"/>
      <c r="R3" s="116"/>
      <c r="S3" s="116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</row>
    <row r="4" spans="1:46" s="112" customFormat="1" ht="16.5" thickBot="1" x14ac:dyDescent="0.3">
      <c r="A4" s="234" t="s">
        <v>205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58"/>
      <c r="Q4" s="177"/>
      <c r="R4" s="116"/>
      <c r="S4" s="116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</row>
    <row r="5" spans="1:46" ht="18" customHeight="1" x14ac:dyDescent="0.25">
      <c r="A5" s="236" t="s">
        <v>332</v>
      </c>
      <c r="B5" s="238" t="s">
        <v>9</v>
      </c>
      <c r="C5" s="238"/>
      <c r="D5" s="238"/>
      <c r="E5" s="180"/>
      <c r="F5" s="238" t="s">
        <v>22</v>
      </c>
      <c r="G5" s="238"/>
      <c r="H5" s="238"/>
      <c r="I5" s="180"/>
      <c r="J5" s="238" t="s">
        <v>23</v>
      </c>
      <c r="K5" s="238"/>
      <c r="L5" s="238"/>
      <c r="M5" s="180"/>
      <c r="N5" s="238" t="s">
        <v>24</v>
      </c>
      <c r="O5" s="238"/>
      <c r="P5" s="238"/>
      <c r="Q5" s="1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27" customHeight="1" thickBot="1" x14ac:dyDescent="0.3">
      <c r="A6" s="237"/>
      <c r="B6" s="181" t="s">
        <v>9</v>
      </c>
      <c r="C6" s="182" t="s">
        <v>333</v>
      </c>
      <c r="D6" s="182" t="s">
        <v>334</v>
      </c>
      <c r="E6" s="181"/>
      <c r="F6" s="181" t="s">
        <v>9</v>
      </c>
      <c r="G6" s="182" t="s">
        <v>333</v>
      </c>
      <c r="H6" s="182" t="s">
        <v>334</v>
      </c>
      <c r="I6" s="181"/>
      <c r="J6" s="181" t="s">
        <v>9</v>
      </c>
      <c r="K6" s="182" t="s">
        <v>333</v>
      </c>
      <c r="L6" s="182" t="s">
        <v>334</v>
      </c>
      <c r="M6" s="181"/>
      <c r="N6" s="181" t="s">
        <v>9</v>
      </c>
      <c r="O6" s="182" t="s">
        <v>333</v>
      </c>
      <c r="P6" s="182" t="s">
        <v>334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x14ac:dyDescent="0.25">
      <c r="A7" s="135"/>
      <c r="B7" s="109"/>
      <c r="C7" s="117"/>
      <c r="D7" s="117"/>
      <c r="E7" s="109"/>
      <c r="F7" s="109"/>
      <c r="G7" s="117"/>
      <c r="H7" s="117"/>
      <c r="I7" s="109"/>
      <c r="J7" s="109"/>
      <c r="K7" s="117"/>
      <c r="L7" s="117"/>
      <c r="M7" s="109"/>
      <c r="N7" s="109"/>
      <c r="O7" s="117"/>
      <c r="P7" s="117"/>
    </row>
    <row r="8" spans="1:46" x14ac:dyDescent="0.25">
      <c r="A8" s="257" t="s">
        <v>4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T8" s="37" t="s">
        <v>31</v>
      </c>
      <c r="U8" s="37" t="s">
        <v>120</v>
      </c>
      <c r="V8" s="37" t="s">
        <v>121</v>
      </c>
      <c r="X8" s="37" t="s">
        <v>102</v>
      </c>
      <c r="Y8" s="37" t="s">
        <v>103</v>
      </c>
      <c r="Z8" s="37" t="s">
        <v>104</v>
      </c>
      <c r="AB8" s="37" t="s">
        <v>105</v>
      </c>
      <c r="AC8" s="37" t="s">
        <v>106</v>
      </c>
      <c r="AD8" s="37" t="s">
        <v>107</v>
      </c>
      <c r="AF8" s="37" t="s">
        <v>108</v>
      </c>
      <c r="AG8" s="37" t="s">
        <v>109</v>
      </c>
      <c r="AH8" s="37" t="s">
        <v>110</v>
      </c>
      <c r="AJ8" s="37" t="s">
        <v>111</v>
      </c>
      <c r="AK8" s="37" t="s">
        <v>112</v>
      </c>
      <c r="AL8" s="37" t="s">
        <v>113</v>
      </c>
      <c r="AN8" s="37" t="s">
        <v>114</v>
      </c>
      <c r="AO8" s="37" t="s">
        <v>115</v>
      </c>
      <c r="AP8" s="37" t="s">
        <v>116</v>
      </c>
      <c r="AR8" s="37" t="s">
        <v>117</v>
      </c>
      <c r="AS8" s="37" t="s">
        <v>118</v>
      </c>
      <c r="AT8" s="37" t="s">
        <v>119</v>
      </c>
    </row>
    <row r="9" spans="1:46" x14ac:dyDescent="0.25">
      <c r="A9" s="46" t="s">
        <v>9</v>
      </c>
      <c r="B9" s="47">
        <f>+B14+B19</f>
        <v>105</v>
      </c>
      <c r="C9" s="47">
        <f t="shared" ref="C9:D9" si="0">+C14+C19</f>
        <v>50</v>
      </c>
      <c r="D9" s="47">
        <f t="shared" si="0"/>
        <v>55</v>
      </c>
      <c r="E9" s="47"/>
      <c r="F9" s="47">
        <f>+F14+F19</f>
        <v>39</v>
      </c>
      <c r="G9" s="47">
        <f t="shared" ref="G9:H9" si="1">+G14+G19</f>
        <v>21</v>
      </c>
      <c r="H9" s="47">
        <f t="shared" si="1"/>
        <v>18</v>
      </c>
      <c r="I9" s="47"/>
      <c r="J9" s="47">
        <f>+J14+J19</f>
        <v>48</v>
      </c>
      <c r="K9" s="47">
        <f t="shared" ref="K9:L9" si="2">+K14+K19</f>
        <v>20</v>
      </c>
      <c r="L9" s="47">
        <f t="shared" si="2"/>
        <v>28</v>
      </c>
      <c r="M9" s="47"/>
      <c r="N9" s="47">
        <f>+N14+N19</f>
        <v>18</v>
      </c>
      <c r="O9" s="47">
        <f t="shared" ref="O9:P9" si="3">+O14+O19</f>
        <v>9</v>
      </c>
      <c r="P9" s="47">
        <f t="shared" si="3"/>
        <v>9</v>
      </c>
      <c r="Q9" s="13"/>
      <c r="R9" s="13"/>
      <c r="S9" s="13"/>
      <c r="T9" s="38">
        <f>+T14+T19</f>
        <v>20330</v>
      </c>
      <c r="U9" s="38">
        <f t="shared" ref="U9:AT12" si="4">+U14+U19</f>
        <v>7043</v>
      </c>
      <c r="V9" s="38">
        <f t="shared" si="4"/>
        <v>13287</v>
      </c>
      <c r="W9" s="38">
        <f t="shared" si="4"/>
        <v>0</v>
      </c>
      <c r="X9" s="38">
        <f t="shared" si="4"/>
        <v>0</v>
      </c>
      <c r="Y9" s="38">
        <f t="shared" si="4"/>
        <v>0</v>
      </c>
      <c r="Z9" s="38">
        <f t="shared" si="4"/>
        <v>0</v>
      </c>
      <c r="AA9" s="38">
        <f t="shared" si="4"/>
        <v>0</v>
      </c>
      <c r="AB9" s="38">
        <f t="shared" si="4"/>
        <v>0</v>
      </c>
      <c r="AC9" s="38">
        <f t="shared" si="4"/>
        <v>0</v>
      </c>
      <c r="AD9" s="38">
        <f t="shared" si="4"/>
        <v>0</v>
      </c>
      <c r="AE9" s="38">
        <f t="shared" si="4"/>
        <v>0</v>
      </c>
      <c r="AF9" s="38">
        <f t="shared" si="4"/>
        <v>0</v>
      </c>
      <c r="AG9" s="38">
        <f t="shared" si="4"/>
        <v>0</v>
      </c>
      <c r="AH9" s="38">
        <f t="shared" si="4"/>
        <v>0</v>
      </c>
      <c r="AI9" s="38">
        <f t="shared" si="4"/>
        <v>0</v>
      </c>
      <c r="AJ9" s="38">
        <f t="shared" si="4"/>
        <v>10105</v>
      </c>
      <c r="AK9" s="38">
        <f t="shared" si="4"/>
        <v>3564</v>
      </c>
      <c r="AL9" s="38">
        <f t="shared" si="4"/>
        <v>6541</v>
      </c>
      <c r="AM9" s="38">
        <f t="shared" si="4"/>
        <v>0</v>
      </c>
      <c r="AN9" s="38">
        <f t="shared" si="4"/>
        <v>5802</v>
      </c>
      <c r="AO9" s="38">
        <f t="shared" si="4"/>
        <v>1995</v>
      </c>
      <c r="AP9" s="38">
        <f t="shared" si="4"/>
        <v>3807</v>
      </c>
      <c r="AQ9" s="38">
        <f t="shared" si="4"/>
        <v>0</v>
      </c>
      <c r="AR9" s="38">
        <f t="shared" si="4"/>
        <v>4423</v>
      </c>
      <c r="AS9" s="38">
        <f t="shared" si="4"/>
        <v>1484</v>
      </c>
      <c r="AT9" s="38">
        <f t="shared" si="4"/>
        <v>2939</v>
      </c>
    </row>
    <row r="10" spans="1:46" x14ac:dyDescent="0.25">
      <c r="A10" s="48" t="s">
        <v>27</v>
      </c>
      <c r="B10" s="41">
        <f>+B15+B20</f>
        <v>96</v>
      </c>
      <c r="C10" s="41">
        <f t="shared" ref="C10:D10" si="5">+C15+C20</f>
        <v>41</v>
      </c>
      <c r="D10" s="41">
        <f t="shared" si="5"/>
        <v>55</v>
      </c>
      <c r="E10" s="41"/>
      <c r="F10" s="41">
        <f>+F15+F20</f>
        <v>36</v>
      </c>
      <c r="G10" s="41">
        <f t="shared" ref="G10:H10" si="6">+G15+G20</f>
        <v>18</v>
      </c>
      <c r="H10" s="41">
        <f t="shared" si="6"/>
        <v>18</v>
      </c>
      <c r="I10" s="41"/>
      <c r="J10" s="41">
        <f>+J15+J20</f>
        <v>42</v>
      </c>
      <c r="K10" s="41">
        <f t="shared" ref="K10:L10" si="7">+K15+K20</f>
        <v>14</v>
      </c>
      <c r="L10" s="41">
        <f t="shared" si="7"/>
        <v>28</v>
      </c>
      <c r="M10" s="41"/>
      <c r="N10" s="41">
        <f>+N15+N20</f>
        <v>18</v>
      </c>
      <c r="O10" s="41">
        <f t="shared" ref="O10:P10" si="8">+O15+O20</f>
        <v>9</v>
      </c>
      <c r="P10" s="41">
        <f t="shared" si="8"/>
        <v>9</v>
      </c>
      <c r="Q10" s="13"/>
      <c r="R10" s="13"/>
      <c r="S10" s="13"/>
      <c r="T10" s="38">
        <f t="shared" ref="T10:AI12" si="9">+T15+T20</f>
        <v>19692</v>
      </c>
      <c r="U10" s="38">
        <f t="shared" si="9"/>
        <v>6682</v>
      </c>
      <c r="V10" s="38">
        <f t="shared" si="9"/>
        <v>13010</v>
      </c>
      <c r="W10" s="38">
        <f t="shared" si="9"/>
        <v>0</v>
      </c>
      <c r="X10" s="38">
        <f t="shared" si="9"/>
        <v>0</v>
      </c>
      <c r="Y10" s="38">
        <f t="shared" si="9"/>
        <v>0</v>
      </c>
      <c r="Z10" s="38">
        <f t="shared" si="9"/>
        <v>0</v>
      </c>
      <c r="AA10" s="38">
        <f t="shared" si="9"/>
        <v>0</v>
      </c>
      <c r="AB10" s="38">
        <f t="shared" si="9"/>
        <v>0</v>
      </c>
      <c r="AC10" s="38">
        <f t="shared" si="9"/>
        <v>0</v>
      </c>
      <c r="AD10" s="38">
        <f t="shared" si="9"/>
        <v>0</v>
      </c>
      <c r="AE10" s="38">
        <f t="shared" si="9"/>
        <v>0</v>
      </c>
      <c r="AF10" s="38">
        <f t="shared" si="9"/>
        <v>0</v>
      </c>
      <c r="AG10" s="38">
        <f t="shared" si="9"/>
        <v>0</v>
      </c>
      <c r="AH10" s="38">
        <f t="shared" si="9"/>
        <v>0</v>
      </c>
      <c r="AI10" s="38">
        <f t="shared" si="9"/>
        <v>0</v>
      </c>
      <c r="AJ10" s="38">
        <f t="shared" si="4"/>
        <v>9841</v>
      </c>
      <c r="AK10" s="38">
        <f t="shared" si="4"/>
        <v>3398</v>
      </c>
      <c r="AL10" s="38">
        <f t="shared" si="4"/>
        <v>6443</v>
      </c>
      <c r="AM10" s="38">
        <f t="shared" si="4"/>
        <v>0</v>
      </c>
      <c r="AN10" s="38">
        <f t="shared" si="4"/>
        <v>5604</v>
      </c>
      <c r="AO10" s="38">
        <f t="shared" si="4"/>
        <v>1888</v>
      </c>
      <c r="AP10" s="38">
        <f t="shared" si="4"/>
        <v>3716</v>
      </c>
      <c r="AQ10" s="38">
        <f t="shared" si="4"/>
        <v>0</v>
      </c>
      <c r="AR10" s="38">
        <f t="shared" si="4"/>
        <v>4247</v>
      </c>
      <c r="AS10" s="38">
        <f t="shared" si="4"/>
        <v>1396</v>
      </c>
      <c r="AT10" s="38">
        <f t="shared" si="4"/>
        <v>2851</v>
      </c>
    </row>
    <row r="11" spans="1:46" x14ac:dyDescent="0.25">
      <c r="A11" s="48" t="s">
        <v>28</v>
      </c>
      <c r="B11" s="41" t="s">
        <v>6</v>
      </c>
      <c r="C11" s="41" t="s">
        <v>6</v>
      </c>
      <c r="D11" s="41" t="s">
        <v>6</v>
      </c>
      <c r="E11" s="41"/>
      <c r="F11" s="41" t="s">
        <v>6</v>
      </c>
      <c r="G11" s="41" t="s">
        <v>6</v>
      </c>
      <c r="H11" s="41" t="s">
        <v>6</v>
      </c>
      <c r="I11" s="41"/>
      <c r="J11" s="41" t="s">
        <v>6</v>
      </c>
      <c r="K11" s="41" t="s">
        <v>6</v>
      </c>
      <c r="L11" s="41" t="s">
        <v>6</v>
      </c>
      <c r="M11" s="41"/>
      <c r="N11" s="41" t="s">
        <v>6</v>
      </c>
      <c r="O11" s="41" t="s">
        <v>6</v>
      </c>
      <c r="P11" s="41" t="s">
        <v>6</v>
      </c>
      <c r="Q11" s="13"/>
      <c r="R11" s="13"/>
      <c r="S11" s="13"/>
      <c r="T11" s="38">
        <f t="shared" si="9"/>
        <v>0</v>
      </c>
      <c r="U11" s="38">
        <f t="shared" si="4"/>
        <v>0</v>
      </c>
      <c r="V11" s="38">
        <f t="shared" si="4"/>
        <v>0</v>
      </c>
      <c r="W11" s="38">
        <f t="shared" si="4"/>
        <v>0</v>
      </c>
      <c r="X11" s="38">
        <f t="shared" si="4"/>
        <v>0</v>
      </c>
      <c r="Y11" s="38">
        <f t="shared" si="4"/>
        <v>0</v>
      </c>
      <c r="Z11" s="38">
        <f t="shared" si="4"/>
        <v>0</v>
      </c>
      <c r="AA11" s="38">
        <f t="shared" si="4"/>
        <v>0</v>
      </c>
      <c r="AB11" s="38">
        <f t="shared" si="4"/>
        <v>0</v>
      </c>
      <c r="AC11" s="38">
        <f t="shared" si="4"/>
        <v>0</v>
      </c>
      <c r="AD11" s="38">
        <f t="shared" si="4"/>
        <v>0</v>
      </c>
      <c r="AE11" s="38">
        <f t="shared" si="4"/>
        <v>0</v>
      </c>
      <c r="AF11" s="38">
        <f t="shared" si="4"/>
        <v>0</v>
      </c>
      <c r="AG11" s="38">
        <f t="shared" si="4"/>
        <v>0</v>
      </c>
      <c r="AH11" s="38">
        <f t="shared" si="4"/>
        <v>0</v>
      </c>
      <c r="AI11" s="38">
        <f t="shared" si="4"/>
        <v>0</v>
      </c>
      <c r="AJ11" s="38">
        <f t="shared" si="4"/>
        <v>0</v>
      </c>
      <c r="AK11" s="38">
        <f t="shared" si="4"/>
        <v>0</v>
      </c>
      <c r="AL11" s="38">
        <f t="shared" si="4"/>
        <v>0</v>
      </c>
      <c r="AM11" s="38">
        <f t="shared" si="4"/>
        <v>0</v>
      </c>
      <c r="AN11" s="38">
        <f t="shared" si="4"/>
        <v>0</v>
      </c>
      <c r="AO11" s="38">
        <f t="shared" si="4"/>
        <v>0</v>
      </c>
      <c r="AP11" s="38">
        <f t="shared" si="4"/>
        <v>0</v>
      </c>
      <c r="AQ11" s="38">
        <f t="shared" si="4"/>
        <v>0</v>
      </c>
      <c r="AR11" s="38">
        <f t="shared" si="4"/>
        <v>0</v>
      </c>
      <c r="AS11" s="38">
        <f t="shared" si="4"/>
        <v>0</v>
      </c>
      <c r="AT11" s="38">
        <f t="shared" si="4"/>
        <v>0</v>
      </c>
    </row>
    <row r="12" spans="1:46" x14ac:dyDescent="0.25">
      <c r="A12" s="49" t="s">
        <v>79</v>
      </c>
      <c r="B12" s="41">
        <f>+B17</f>
        <v>9</v>
      </c>
      <c r="C12" s="41">
        <f t="shared" ref="C12:D12" si="10">+C17</f>
        <v>9</v>
      </c>
      <c r="D12" s="41">
        <f t="shared" si="10"/>
        <v>0</v>
      </c>
      <c r="E12" s="41"/>
      <c r="F12" s="41">
        <f>+F17</f>
        <v>3</v>
      </c>
      <c r="G12" s="41">
        <f t="shared" ref="G12:H12" si="11">+G17</f>
        <v>3</v>
      </c>
      <c r="H12" s="41">
        <f t="shared" si="11"/>
        <v>0</v>
      </c>
      <c r="I12" s="41"/>
      <c r="J12" s="41">
        <f>+J17</f>
        <v>6</v>
      </c>
      <c r="K12" s="41">
        <f t="shared" ref="K12:L12" si="12">+K17</f>
        <v>6</v>
      </c>
      <c r="L12" s="41">
        <f t="shared" si="12"/>
        <v>0</v>
      </c>
      <c r="M12" s="41"/>
      <c r="N12" s="41">
        <f>+N17</f>
        <v>0</v>
      </c>
      <c r="O12" s="41">
        <f t="shared" ref="O12:P12" si="13">+O17</f>
        <v>0</v>
      </c>
      <c r="P12" s="41">
        <f t="shared" si="13"/>
        <v>0</v>
      </c>
      <c r="Q12" s="13"/>
      <c r="R12" s="13"/>
      <c r="S12" s="13"/>
      <c r="T12" s="38">
        <f t="shared" si="9"/>
        <v>638</v>
      </c>
      <c r="U12" s="38">
        <f t="shared" si="4"/>
        <v>361</v>
      </c>
      <c r="V12" s="38">
        <f t="shared" si="4"/>
        <v>277</v>
      </c>
      <c r="W12" s="38">
        <f t="shared" si="4"/>
        <v>0</v>
      </c>
      <c r="X12" s="38">
        <f t="shared" si="4"/>
        <v>0</v>
      </c>
      <c r="Y12" s="38">
        <f t="shared" si="4"/>
        <v>0</v>
      </c>
      <c r="Z12" s="38">
        <f t="shared" si="4"/>
        <v>0</v>
      </c>
      <c r="AA12" s="38">
        <f t="shared" si="4"/>
        <v>0</v>
      </c>
      <c r="AB12" s="38">
        <f t="shared" si="4"/>
        <v>0</v>
      </c>
      <c r="AC12" s="38">
        <f t="shared" si="4"/>
        <v>0</v>
      </c>
      <c r="AD12" s="38">
        <f t="shared" si="4"/>
        <v>0</v>
      </c>
      <c r="AE12" s="38">
        <f t="shared" si="4"/>
        <v>0</v>
      </c>
      <c r="AF12" s="38">
        <f t="shared" si="4"/>
        <v>0</v>
      </c>
      <c r="AG12" s="38">
        <f t="shared" si="4"/>
        <v>0</v>
      </c>
      <c r="AH12" s="38">
        <f t="shared" si="4"/>
        <v>0</v>
      </c>
      <c r="AI12" s="38">
        <f t="shared" si="4"/>
        <v>0</v>
      </c>
      <c r="AJ12" s="38">
        <f t="shared" si="4"/>
        <v>264</v>
      </c>
      <c r="AK12" s="38">
        <f t="shared" si="4"/>
        <v>166</v>
      </c>
      <c r="AL12" s="38">
        <f t="shared" si="4"/>
        <v>98</v>
      </c>
      <c r="AM12" s="38">
        <f t="shared" si="4"/>
        <v>0</v>
      </c>
      <c r="AN12" s="38">
        <f t="shared" si="4"/>
        <v>198</v>
      </c>
      <c r="AO12" s="38">
        <f t="shared" si="4"/>
        <v>107</v>
      </c>
      <c r="AP12" s="38">
        <f t="shared" si="4"/>
        <v>91</v>
      </c>
      <c r="AQ12" s="38">
        <f t="shared" si="4"/>
        <v>0</v>
      </c>
      <c r="AR12" s="38">
        <f t="shared" si="4"/>
        <v>176</v>
      </c>
      <c r="AS12" s="38">
        <f t="shared" si="4"/>
        <v>88</v>
      </c>
      <c r="AT12" s="38">
        <f t="shared" si="4"/>
        <v>88</v>
      </c>
    </row>
    <row r="13" spans="1:46" x14ac:dyDescent="0.25">
      <c r="A13" s="6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78"/>
      <c r="R13" s="78"/>
      <c r="S13" s="78"/>
      <c r="T13" s="79"/>
      <c r="U13" s="79"/>
    </row>
    <row r="14" spans="1:46" x14ac:dyDescent="0.25">
      <c r="A14" s="6" t="s">
        <v>29</v>
      </c>
      <c r="B14" s="47">
        <v>81</v>
      </c>
      <c r="C14" s="47">
        <v>40</v>
      </c>
      <c r="D14" s="47">
        <v>41</v>
      </c>
      <c r="E14" s="47"/>
      <c r="F14" s="47">
        <v>30</v>
      </c>
      <c r="G14" s="47">
        <v>17</v>
      </c>
      <c r="H14" s="47">
        <v>13</v>
      </c>
      <c r="I14" s="47"/>
      <c r="J14" s="47">
        <v>39</v>
      </c>
      <c r="K14" s="47">
        <v>17</v>
      </c>
      <c r="L14" s="47">
        <v>22</v>
      </c>
      <c r="M14" s="47"/>
      <c r="N14" s="47">
        <v>12</v>
      </c>
      <c r="O14" s="47">
        <v>6</v>
      </c>
      <c r="P14" s="47">
        <v>6</v>
      </c>
      <c r="Q14" s="18"/>
      <c r="R14" s="18"/>
      <c r="S14" s="18"/>
      <c r="T14" s="39">
        <v>14240</v>
      </c>
      <c r="U14" s="79">
        <v>4991</v>
      </c>
      <c r="V14" s="37">
        <v>9249</v>
      </c>
      <c r="X14" s="37">
        <v>0</v>
      </c>
      <c r="Y14" s="37">
        <v>0</v>
      </c>
      <c r="Z14" s="37">
        <v>0</v>
      </c>
      <c r="AB14" s="37">
        <v>0</v>
      </c>
      <c r="AC14" s="37">
        <v>0</v>
      </c>
      <c r="AD14" s="37">
        <v>0</v>
      </c>
      <c r="AF14" s="37">
        <v>0</v>
      </c>
      <c r="AG14" s="37">
        <v>0</v>
      </c>
      <c r="AH14" s="37">
        <v>0</v>
      </c>
      <c r="AJ14" s="37">
        <v>7181</v>
      </c>
      <c r="AK14" s="37">
        <v>2515</v>
      </c>
      <c r="AL14" s="37">
        <v>4666</v>
      </c>
      <c r="AN14" s="37">
        <v>3991</v>
      </c>
      <c r="AO14" s="37">
        <v>1430</v>
      </c>
      <c r="AP14" s="37">
        <v>2561</v>
      </c>
      <c r="AR14" s="37">
        <v>3068</v>
      </c>
      <c r="AS14" s="37">
        <v>1046</v>
      </c>
      <c r="AT14" s="37">
        <v>2022</v>
      </c>
    </row>
    <row r="15" spans="1:46" x14ac:dyDescent="0.2">
      <c r="A15" s="48" t="s">
        <v>27</v>
      </c>
      <c r="B15" s="90">
        <v>72</v>
      </c>
      <c r="C15" s="90">
        <v>31</v>
      </c>
      <c r="D15" s="90">
        <v>41</v>
      </c>
      <c r="E15" s="90"/>
      <c r="F15" s="90">
        <v>27</v>
      </c>
      <c r="G15" s="90">
        <v>14</v>
      </c>
      <c r="H15" s="90">
        <v>13</v>
      </c>
      <c r="I15" s="90"/>
      <c r="J15" s="90">
        <v>33</v>
      </c>
      <c r="K15" s="90">
        <v>11</v>
      </c>
      <c r="L15" s="90">
        <v>22</v>
      </c>
      <c r="M15" s="90"/>
      <c r="N15" s="90">
        <v>12</v>
      </c>
      <c r="O15" s="90">
        <v>6</v>
      </c>
      <c r="P15" s="90">
        <v>6</v>
      </c>
      <c r="Q15" s="18"/>
      <c r="R15" s="18"/>
      <c r="S15" s="18"/>
      <c r="T15" s="39">
        <v>13602</v>
      </c>
      <c r="U15" s="79">
        <v>4630</v>
      </c>
      <c r="V15" s="37">
        <v>8972</v>
      </c>
      <c r="X15" s="37">
        <v>0</v>
      </c>
      <c r="Y15" s="37">
        <v>0</v>
      </c>
      <c r="Z15" s="37">
        <v>0</v>
      </c>
      <c r="AB15" s="37">
        <v>0</v>
      </c>
      <c r="AC15" s="37">
        <v>0</v>
      </c>
      <c r="AD15" s="37">
        <v>0</v>
      </c>
      <c r="AF15" s="37">
        <v>0</v>
      </c>
      <c r="AG15" s="37">
        <v>0</v>
      </c>
      <c r="AH15" s="37">
        <v>0</v>
      </c>
      <c r="AJ15" s="37">
        <v>6917</v>
      </c>
      <c r="AK15" s="37">
        <v>2349</v>
      </c>
      <c r="AL15" s="37">
        <v>4568</v>
      </c>
      <c r="AN15" s="37">
        <v>3793</v>
      </c>
      <c r="AO15" s="37">
        <v>1323</v>
      </c>
      <c r="AP15" s="37">
        <v>2470</v>
      </c>
      <c r="AR15" s="37">
        <v>2892</v>
      </c>
      <c r="AS15" s="37">
        <v>958</v>
      </c>
      <c r="AT15" s="37">
        <v>1934</v>
      </c>
    </row>
    <row r="16" spans="1:46" x14ac:dyDescent="0.2">
      <c r="A16" s="48" t="s">
        <v>28</v>
      </c>
      <c r="B16" s="90" t="s">
        <v>6</v>
      </c>
      <c r="C16" s="90" t="s">
        <v>6</v>
      </c>
      <c r="D16" s="90" t="s">
        <v>6</v>
      </c>
      <c r="E16" s="90"/>
      <c r="F16" s="90" t="s">
        <v>6</v>
      </c>
      <c r="G16" s="90" t="s">
        <v>6</v>
      </c>
      <c r="H16" s="90" t="s">
        <v>6</v>
      </c>
      <c r="I16" s="90"/>
      <c r="J16" s="90" t="s">
        <v>6</v>
      </c>
      <c r="K16" s="90" t="s">
        <v>6</v>
      </c>
      <c r="L16" s="90" t="s">
        <v>6</v>
      </c>
      <c r="M16" s="90"/>
      <c r="N16" s="90" t="s">
        <v>6</v>
      </c>
      <c r="O16" s="90" t="s">
        <v>6</v>
      </c>
      <c r="P16" s="90" t="s">
        <v>6</v>
      </c>
      <c r="Q16" s="18"/>
      <c r="R16" s="18"/>
      <c r="S16" s="18"/>
      <c r="T16" s="39"/>
      <c r="U16" s="79"/>
    </row>
    <row r="17" spans="1:46" x14ac:dyDescent="0.2">
      <c r="A17" s="49" t="s">
        <v>79</v>
      </c>
      <c r="B17" s="90">
        <v>9</v>
      </c>
      <c r="C17" s="90">
        <v>9</v>
      </c>
      <c r="D17" s="90">
        <v>0</v>
      </c>
      <c r="E17" s="90"/>
      <c r="F17" s="90">
        <v>3</v>
      </c>
      <c r="G17" s="90">
        <v>3</v>
      </c>
      <c r="H17" s="90">
        <v>0</v>
      </c>
      <c r="I17" s="90"/>
      <c r="J17" s="90">
        <v>6</v>
      </c>
      <c r="K17" s="90">
        <v>6</v>
      </c>
      <c r="L17" s="90">
        <v>0</v>
      </c>
      <c r="M17" s="90"/>
      <c r="N17" s="90">
        <v>0</v>
      </c>
      <c r="O17" s="90">
        <v>0</v>
      </c>
      <c r="P17" s="90">
        <v>0</v>
      </c>
      <c r="Q17" s="18"/>
      <c r="R17" s="18"/>
      <c r="S17" s="18"/>
      <c r="T17" s="39">
        <v>638</v>
      </c>
      <c r="U17" s="79">
        <v>361</v>
      </c>
      <c r="V17" s="37">
        <v>277</v>
      </c>
      <c r="X17" s="37">
        <v>0</v>
      </c>
      <c r="Y17" s="37">
        <v>0</v>
      </c>
      <c r="Z17" s="37">
        <v>0</v>
      </c>
      <c r="AB17" s="37">
        <v>0</v>
      </c>
      <c r="AC17" s="37">
        <v>0</v>
      </c>
      <c r="AD17" s="37">
        <v>0</v>
      </c>
      <c r="AF17" s="37">
        <v>0</v>
      </c>
      <c r="AG17" s="37">
        <v>0</v>
      </c>
      <c r="AH17" s="37">
        <v>0</v>
      </c>
      <c r="AJ17" s="37">
        <v>264</v>
      </c>
      <c r="AK17" s="37">
        <v>166</v>
      </c>
      <c r="AL17" s="37">
        <v>98</v>
      </c>
      <c r="AN17" s="37">
        <v>198</v>
      </c>
      <c r="AO17" s="37">
        <v>107</v>
      </c>
      <c r="AP17" s="37">
        <v>91</v>
      </c>
      <c r="AR17" s="37">
        <v>176</v>
      </c>
      <c r="AS17" s="37">
        <v>88</v>
      </c>
      <c r="AT17" s="37">
        <v>88</v>
      </c>
    </row>
    <row r="18" spans="1:46" x14ac:dyDescent="0.25">
      <c r="A18" s="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18"/>
      <c r="R18" s="18"/>
      <c r="S18" s="18"/>
      <c r="T18" s="39"/>
      <c r="U18" s="79"/>
    </row>
    <row r="19" spans="1:46" x14ac:dyDescent="0.25">
      <c r="A19" s="6" t="s">
        <v>30</v>
      </c>
      <c r="B19" s="47">
        <v>24</v>
      </c>
      <c r="C19" s="47">
        <v>10</v>
      </c>
      <c r="D19" s="47">
        <v>14</v>
      </c>
      <c r="E19" s="47"/>
      <c r="F19" s="47">
        <v>9</v>
      </c>
      <c r="G19" s="47">
        <v>4</v>
      </c>
      <c r="H19" s="47">
        <v>5</v>
      </c>
      <c r="I19" s="47"/>
      <c r="J19" s="47">
        <v>9</v>
      </c>
      <c r="K19" s="47">
        <v>3</v>
      </c>
      <c r="L19" s="47">
        <v>6</v>
      </c>
      <c r="M19" s="47"/>
      <c r="N19" s="47">
        <v>6</v>
      </c>
      <c r="O19" s="47">
        <v>3</v>
      </c>
      <c r="P19" s="47">
        <v>3</v>
      </c>
      <c r="Q19" s="18"/>
      <c r="R19" s="18"/>
      <c r="S19" s="18"/>
      <c r="T19" s="39">
        <v>6090</v>
      </c>
      <c r="U19" s="79">
        <v>2052</v>
      </c>
      <c r="V19" s="37">
        <v>4038</v>
      </c>
      <c r="X19" s="37">
        <v>0</v>
      </c>
      <c r="Y19" s="37">
        <v>0</v>
      </c>
      <c r="Z19" s="37">
        <v>0</v>
      </c>
      <c r="AB19" s="37">
        <v>0</v>
      </c>
      <c r="AC19" s="37">
        <v>0</v>
      </c>
      <c r="AD19" s="37">
        <v>0</v>
      </c>
      <c r="AF19" s="37">
        <v>0</v>
      </c>
      <c r="AG19" s="37">
        <v>0</v>
      </c>
      <c r="AH19" s="37">
        <v>0</v>
      </c>
      <c r="AJ19" s="37">
        <v>2924</v>
      </c>
      <c r="AK19" s="37">
        <v>1049</v>
      </c>
      <c r="AL19" s="37">
        <v>1875</v>
      </c>
      <c r="AN19" s="37">
        <v>1811</v>
      </c>
      <c r="AO19" s="37">
        <v>565</v>
      </c>
      <c r="AP19" s="37">
        <v>1246</v>
      </c>
      <c r="AR19" s="37">
        <v>1355</v>
      </c>
      <c r="AS19" s="37">
        <v>438</v>
      </c>
      <c r="AT19" s="37">
        <v>917</v>
      </c>
    </row>
    <row r="20" spans="1:46" x14ac:dyDescent="0.25">
      <c r="A20" s="48" t="s">
        <v>27</v>
      </c>
      <c r="B20" s="72">
        <v>24</v>
      </c>
      <c r="C20" s="72">
        <v>10</v>
      </c>
      <c r="D20" s="72">
        <v>14</v>
      </c>
      <c r="E20" s="72"/>
      <c r="F20" s="72">
        <v>9</v>
      </c>
      <c r="G20" s="72">
        <v>4</v>
      </c>
      <c r="H20" s="72">
        <v>5</v>
      </c>
      <c r="I20" s="72"/>
      <c r="J20" s="72">
        <v>9</v>
      </c>
      <c r="K20" s="72">
        <v>3</v>
      </c>
      <c r="L20" s="72">
        <v>6</v>
      </c>
      <c r="M20" s="72"/>
      <c r="N20" s="72">
        <v>6</v>
      </c>
      <c r="O20" s="72">
        <v>3</v>
      </c>
      <c r="P20" s="72">
        <v>3</v>
      </c>
      <c r="Q20" s="18"/>
      <c r="R20" s="18"/>
      <c r="S20" s="18"/>
      <c r="T20" s="39">
        <v>6090</v>
      </c>
      <c r="U20" s="79">
        <v>2052</v>
      </c>
      <c r="V20" s="37">
        <v>4038</v>
      </c>
      <c r="X20" s="37">
        <v>0</v>
      </c>
      <c r="Y20" s="37">
        <v>0</v>
      </c>
      <c r="Z20" s="37">
        <v>0</v>
      </c>
      <c r="AB20" s="37">
        <v>0</v>
      </c>
      <c r="AC20" s="37">
        <v>0</v>
      </c>
      <c r="AD20" s="37">
        <v>0</v>
      </c>
      <c r="AF20" s="37">
        <v>0</v>
      </c>
      <c r="AG20" s="37">
        <v>0</v>
      </c>
      <c r="AH20" s="37">
        <v>0</v>
      </c>
      <c r="AJ20" s="37">
        <v>2924</v>
      </c>
      <c r="AK20" s="37">
        <v>1049</v>
      </c>
      <c r="AL20" s="37">
        <v>1875</v>
      </c>
      <c r="AN20" s="37">
        <v>1811</v>
      </c>
      <c r="AO20" s="37">
        <v>565</v>
      </c>
      <c r="AP20" s="37">
        <v>1246</v>
      </c>
      <c r="AR20" s="37">
        <v>1355</v>
      </c>
      <c r="AS20" s="37">
        <v>438</v>
      </c>
      <c r="AT20" s="37">
        <v>917</v>
      </c>
    </row>
    <row r="21" spans="1:46" x14ac:dyDescent="0.25">
      <c r="A21" s="48" t="s">
        <v>28</v>
      </c>
      <c r="B21" s="72" t="s">
        <v>6</v>
      </c>
      <c r="C21" s="72" t="s">
        <v>6</v>
      </c>
      <c r="D21" s="72" t="s">
        <v>6</v>
      </c>
      <c r="E21" s="72"/>
      <c r="F21" s="72" t="s">
        <v>6</v>
      </c>
      <c r="G21" s="72" t="s">
        <v>6</v>
      </c>
      <c r="H21" s="72" t="s">
        <v>6</v>
      </c>
      <c r="I21" s="72"/>
      <c r="J21" s="72" t="s">
        <v>6</v>
      </c>
      <c r="K21" s="72" t="s">
        <v>6</v>
      </c>
      <c r="L21" s="72" t="s">
        <v>6</v>
      </c>
      <c r="M21" s="72"/>
      <c r="N21" s="72" t="s">
        <v>6</v>
      </c>
      <c r="O21" s="72" t="s">
        <v>6</v>
      </c>
      <c r="P21" s="72" t="s">
        <v>6</v>
      </c>
      <c r="Q21" s="18"/>
      <c r="R21" s="18"/>
      <c r="S21" s="18"/>
      <c r="T21" s="39"/>
      <c r="U21" s="79"/>
    </row>
    <row r="22" spans="1:46" x14ac:dyDescent="0.25">
      <c r="A22" s="51" t="s">
        <v>79</v>
      </c>
      <c r="B22" s="72" t="s">
        <v>6</v>
      </c>
      <c r="C22" s="72" t="s">
        <v>6</v>
      </c>
      <c r="D22" s="72" t="s">
        <v>6</v>
      </c>
      <c r="E22" s="72"/>
      <c r="F22" s="72" t="s">
        <v>6</v>
      </c>
      <c r="G22" s="72" t="s">
        <v>6</v>
      </c>
      <c r="H22" s="72" t="s">
        <v>6</v>
      </c>
      <c r="I22" s="72"/>
      <c r="J22" s="72" t="s">
        <v>6</v>
      </c>
      <c r="K22" s="72" t="s">
        <v>6</v>
      </c>
      <c r="L22" s="72" t="s">
        <v>6</v>
      </c>
      <c r="M22" s="72"/>
      <c r="N22" s="72" t="s">
        <v>6</v>
      </c>
      <c r="O22" s="72" t="s">
        <v>6</v>
      </c>
      <c r="P22" s="72" t="s">
        <v>6</v>
      </c>
      <c r="Q22" s="18"/>
      <c r="R22" s="18"/>
      <c r="S22" s="18"/>
      <c r="T22" s="39"/>
      <c r="U22" s="79"/>
    </row>
    <row r="23" spans="1:46" x14ac:dyDescent="0.25">
      <c r="A23" s="53"/>
      <c r="B23" s="54"/>
      <c r="C23" s="54"/>
      <c r="D23" s="54"/>
      <c r="E23" s="54"/>
      <c r="Q23" s="18"/>
      <c r="R23" s="18"/>
      <c r="S23" s="18"/>
      <c r="T23" s="39"/>
      <c r="U23" s="79"/>
    </row>
    <row r="24" spans="1:46" x14ac:dyDescent="0.25">
      <c r="A24" s="257" t="s">
        <v>77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18"/>
      <c r="R24" s="18"/>
      <c r="S24" s="18"/>
      <c r="T24" s="39"/>
    </row>
    <row r="25" spans="1:46" x14ac:dyDescent="0.25">
      <c r="A25" s="46" t="s">
        <v>9</v>
      </c>
      <c r="B25" s="55">
        <f t="shared" ref="B25:D26" si="14">IFERROR(B9/T9*100,"")</f>
        <v>0.51647811116576481</v>
      </c>
      <c r="C25" s="55">
        <f t="shared" si="14"/>
        <v>0.70992474797671445</v>
      </c>
      <c r="D25" s="55">
        <f t="shared" si="14"/>
        <v>0.41393843606532699</v>
      </c>
      <c r="E25" s="55" t="str">
        <f t="shared" ref="E25:P26" si="15">IFERROR(E9/AI9*100,"")</f>
        <v/>
      </c>
      <c r="F25" s="55">
        <f t="shared" si="15"/>
        <v>0.38594755071746661</v>
      </c>
      <c r="G25" s="55">
        <f t="shared" si="15"/>
        <v>0.58922558922558921</v>
      </c>
      <c r="H25" s="55">
        <f t="shared" si="15"/>
        <v>0.27518728023238037</v>
      </c>
      <c r="I25" s="55" t="str">
        <f t="shared" si="15"/>
        <v/>
      </c>
      <c r="J25" s="55">
        <f t="shared" si="15"/>
        <v>0.82730093071354716</v>
      </c>
      <c r="K25" s="55">
        <f t="shared" si="15"/>
        <v>1.0025062656641603</v>
      </c>
      <c r="L25" s="55">
        <f t="shared" si="15"/>
        <v>0.73548726030995526</v>
      </c>
      <c r="M25" s="55" t="str">
        <f t="shared" si="15"/>
        <v/>
      </c>
      <c r="N25" s="55">
        <f t="shared" si="15"/>
        <v>0.40696359936694554</v>
      </c>
      <c r="O25" s="55">
        <f t="shared" si="15"/>
        <v>0.60646900269541781</v>
      </c>
      <c r="P25" s="55">
        <f t="shared" si="15"/>
        <v>0.3062266076896904</v>
      </c>
      <c r="Q25" s="18"/>
      <c r="R25" s="18"/>
      <c r="S25" s="18"/>
      <c r="T25" s="39"/>
    </row>
    <row r="26" spans="1:46" x14ac:dyDescent="0.25">
      <c r="A26" s="48" t="s">
        <v>27</v>
      </c>
      <c r="B26" s="42">
        <f t="shared" si="14"/>
        <v>0.48750761730652042</v>
      </c>
      <c r="C26" s="42">
        <f t="shared" si="14"/>
        <v>0.61358874588446577</v>
      </c>
      <c r="D26" s="42">
        <f t="shared" si="14"/>
        <v>0.42275172943889316</v>
      </c>
      <c r="E26" s="42" t="str">
        <f t="shared" si="15"/>
        <v/>
      </c>
      <c r="F26" s="42">
        <f t="shared" si="15"/>
        <v>0.36581648206483081</v>
      </c>
      <c r="G26" s="42">
        <f t="shared" si="15"/>
        <v>0.52972336668628606</v>
      </c>
      <c r="H26" s="42">
        <f t="shared" si="15"/>
        <v>0.27937296290547881</v>
      </c>
      <c r="I26" s="42" t="str">
        <f t="shared" si="15"/>
        <v/>
      </c>
      <c r="J26" s="42">
        <f t="shared" si="15"/>
        <v>0.74946466809421841</v>
      </c>
      <c r="K26" s="42">
        <f t="shared" si="15"/>
        <v>0.74152542372881358</v>
      </c>
      <c r="L26" s="42">
        <f t="shared" si="15"/>
        <v>0.75349838536060276</v>
      </c>
      <c r="M26" s="42" t="str">
        <f t="shared" si="15"/>
        <v/>
      </c>
      <c r="N26" s="42">
        <f t="shared" si="15"/>
        <v>0.4238285848834471</v>
      </c>
      <c r="O26" s="42">
        <f t="shared" si="15"/>
        <v>0.64469914040114618</v>
      </c>
      <c r="P26" s="42">
        <f t="shared" si="15"/>
        <v>0.31567870922483338</v>
      </c>
      <c r="Q26" s="18"/>
      <c r="R26" s="18"/>
      <c r="S26" s="18"/>
      <c r="T26" s="39"/>
    </row>
    <row r="27" spans="1:46" x14ac:dyDescent="0.25">
      <c r="A27" s="48" t="s">
        <v>28</v>
      </c>
      <c r="B27" s="42" t="s">
        <v>6</v>
      </c>
      <c r="C27" s="42" t="s">
        <v>6</v>
      </c>
      <c r="D27" s="42" t="s">
        <v>6</v>
      </c>
      <c r="E27" s="42"/>
      <c r="F27" s="42" t="s">
        <v>6</v>
      </c>
      <c r="G27" s="42" t="s">
        <v>6</v>
      </c>
      <c r="H27" s="42" t="s">
        <v>6</v>
      </c>
      <c r="I27" s="42"/>
      <c r="J27" s="42" t="s">
        <v>6</v>
      </c>
      <c r="K27" s="42" t="s">
        <v>6</v>
      </c>
      <c r="L27" s="42" t="s">
        <v>6</v>
      </c>
      <c r="M27" s="42"/>
      <c r="N27" s="42" t="s">
        <v>6</v>
      </c>
      <c r="O27" s="42" t="s">
        <v>6</v>
      </c>
      <c r="P27" s="42" t="s">
        <v>6</v>
      </c>
    </row>
    <row r="28" spans="1:46" x14ac:dyDescent="0.25">
      <c r="A28" s="49" t="s">
        <v>79</v>
      </c>
      <c r="B28" s="42">
        <f t="shared" ref="B28:D31" si="16">IFERROR(B12/T12*100,"")</f>
        <v>1.4106583072100314</v>
      </c>
      <c r="C28" s="42">
        <f t="shared" si="16"/>
        <v>2.4930747922437675</v>
      </c>
      <c r="D28" s="42">
        <f t="shared" si="16"/>
        <v>0</v>
      </c>
      <c r="E28" s="42" t="str">
        <f t="shared" ref="E28:P31" si="17">IFERROR(E12/AI12*100,"")</f>
        <v/>
      </c>
      <c r="F28" s="42">
        <f t="shared" si="17"/>
        <v>1.1363636363636365</v>
      </c>
      <c r="G28" s="42">
        <f t="shared" si="17"/>
        <v>1.8072289156626504</v>
      </c>
      <c r="H28" s="42">
        <f t="shared" si="17"/>
        <v>0</v>
      </c>
      <c r="I28" s="42" t="str">
        <f t="shared" si="17"/>
        <v/>
      </c>
      <c r="J28" s="42">
        <f t="shared" si="17"/>
        <v>3.0303030303030303</v>
      </c>
      <c r="K28" s="42">
        <f t="shared" si="17"/>
        <v>5.6074766355140184</v>
      </c>
      <c r="L28" s="42">
        <f t="shared" si="17"/>
        <v>0</v>
      </c>
      <c r="M28" s="42" t="str">
        <f t="shared" si="17"/>
        <v/>
      </c>
      <c r="N28" s="42">
        <f t="shared" si="17"/>
        <v>0</v>
      </c>
      <c r="O28" s="42">
        <f t="shared" si="17"/>
        <v>0</v>
      </c>
      <c r="P28" s="42">
        <f t="shared" si="17"/>
        <v>0</v>
      </c>
    </row>
    <row r="29" spans="1:46" x14ac:dyDescent="0.25">
      <c r="A29" s="6"/>
      <c r="B29" s="42" t="str">
        <f t="shared" si="16"/>
        <v/>
      </c>
      <c r="C29" s="42" t="str">
        <f t="shared" si="16"/>
        <v/>
      </c>
      <c r="D29" s="42" t="str">
        <f t="shared" si="16"/>
        <v/>
      </c>
      <c r="E29" s="42" t="str">
        <f t="shared" si="17"/>
        <v/>
      </c>
      <c r="F29" s="42" t="str">
        <f t="shared" si="17"/>
        <v/>
      </c>
      <c r="G29" s="42" t="str">
        <f t="shared" si="17"/>
        <v/>
      </c>
      <c r="H29" s="42" t="str">
        <f t="shared" si="17"/>
        <v/>
      </c>
      <c r="I29" s="42" t="str">
        <f t="shared" si="17"/>
        <v/>
      </c>
      <c r="J29" s="42" t="str">
        <f t="shared" si="17"/>
        <v/>
      </c>
      <c r="K29" s="42" t="str">
        <f t="shared" si="17"/>
        <v/>
      </c>
      <c r="L29" s="42" t="str">
        <f t="shared" si="17"/>
        <v/>
      </c>
      <c r="M29" s="42" t="str">
        <f t="shared" si="17"/>
        <v/>
      </c>
      <c r="N29" s="42" t="str">
        <f t="shared" si="17"/>
        <v/>
      </c>
      <c r="O29" s="42" t="str">
        <f t="shared" si="17"/>
        <v/>
      </c>
      <c r="P29" s="42" t="str">
        <f t="shared" si="17"/>
        <v/>
      </c>
    </row>
    <row r="30" spans="1:46" x14ac:dyDescent="0.25">
      <c r="A30" s="6" t="s">
        <v>29</v>
      </c>
      <c r="B30" s="55">
        <f t="shared" si="16"/>
        <v>0.5688202247191011</v>
      </c>
      <c r="C30" s="55">
        <f t="shared" si="16"/>
        <v>0.8014425966740133</v>
      </c>
      <c r="D30" s="55">
        <f t="shared" si="16"/>
        <v>0.44329116661260676</v>
      </c>
      <c r="E30" s="55" t="str">
        <f t="shared" si="17"/>
        <v/>
      </c>
      <c r="F30" s="55">
        <f t="shared" si="17"/>
        <v>0.41776911293691688</v>
      </c>
      <c r="G30" s="55">
        <f t="shared" si="17"/>
        <v>0.67594433399602383</v>
      </c>
      <c r="H30" s="55">
        <f t="shared" si="17"/>
        <v>0.27861123017573941</v>
      </c>
      <c r="I30" s="55" t="str">
        <f t="shared" si="17"/>
        <v/>
      </c>
      <c r="J30" s="55">
        <f t="shared" si="17"/>
        <v>0.97719869706840379</v>
      </c>
      <c r="K30" s="55">
        <f t="shared" si="17"/>
        <v>1.1888111888111887</v>
      </c>
      <c r="L30" s="55">
        <f t="shared" si="17"/>
        <v>0.85903943771964075</v>
      </c>
      <c r="M30" s="55" t="str">
        <f t="shared" si="17"/>
        <v/>
      </c>
      <c r="N30" s="55">
        <f t="shared" si="17"/>
        <v>0.39113428943937423</v>
      </c>
      <c r="O30" s="55">
        <f t="shared" si="17"/>
        <v>0.57361376673040154</v>
      </c>
      <c r="P30" s="55">
        <f t="shared" si="17"/>
        <v>0.29673590504451042</v>
      </c>
    </row>
    <row r="31" spans="1:46" x14ac:dyDescent="0.25">
      <c r="A31" s="48" t="s">
        <v>27</v>
      </c>
      <c r="B31" s="42">
        <f t="shared" si="16"/>
        <v>0.52933392148213498</v>
      </c>
      <c r="C31" s="42">
        <f t="shared" si="16"/>
        <v>0.66954643628509725</v>
      </c>
      <c r="D31" s="42">
        <f t="shared" si="16"/>
        <v>0.4569772625947392</v>
      </c>
      <c r="E31" s="42" t="str">
        <f t="shared" si="17"/>
        <v/>
      </c>
      <c r="F31" s="42">
        <f t="shared" si="17"/>
        <v>0.39034263408992342</v>
      </c>
      <c r="G31" s="42">
        <f t="shared" si="17"/>
        <v>0.59599829714772246</v>
      </c>
      <c r="H31" s="42">
        <f t="shared" si="17"/>
        <v>0.28458844133099825</v>
      </c>
      <c r="I31" s="42" t="str">
        <f t="shared" si="17"/>
        <v/>
      </c>
      <c r="J31" s="42">
        <f t="shared" si="17"/>
        <v>0.87002372791985227</v>
      </c>
      <c r="K31" s="42">
        <f t="shared" si="17"/>
        <v>0.83144368858654571</v>
      </c>
      <c r="L31" s="42">
        <f t="shared" si="17"/>
        <v>0.89068825910931171</v>
      </c>
      <c r="M31" s="42" t="str">
        <f t="shared" si="17"/>
        <v/>
      </c>
      <c r="N31" s="42">
        <f t="shared" si="17"/>
        <v>0.41493775933609961</v>
      </c>
      <c r="O31" s="42">
        <f t="shared" si="17"/>
        <v>0.62630480167014613</v>
      </c>
      <c r="P31" s="42">
        <f t="shared" si="17"/>
        <v>0.31023784901758011</v>
      </c>
    </row>
    <row r="32" spans="1:46" x14ac:dyDescent="0.25">
      <c r="A32" s="48" t="s">
        <v>28</v>
      </c>
      <c r="B32" s="42" t="s">
        <v>6</v>
      </c>
      <c r="C32" s="42" t="s">
        <v>6</v>
      </c>
      <c r="D32" s="42" t="s">
        <v>6</v>
      </c>
      <c r="E32" s="42"/>
      <c r="F32" s="42" t="s">
        <v>6</v>
      </c>
      <c r="G32" s="42" t="s">
        <v>6</v>
      </c>
      <c r="H32" s="42" t="s">
        <v>6</v>
      </c>
      <c r="I32" s="42"/>
      <c r="J32" s="42" t="s">
        <v>6</v>
      </c>
      <c r="K32" s="42" t="s">
        <v>6</v>
      </c>
      <c r="L32" s="42" t="s">
        <v>6</v>
      </c>
      <c r="M32" s="42"/>
      <c r="N32" s="42" t="s">
        <v>6</v>
      </c>
      <c r="O32" s="42" t="s">
        <v>6</v>
      </c>
      <c r="P32" s="42" t="s">
        <v>6</v>
      </c>
    </row>
    <row r="33" spans="1:46" x14ac:dyDescent="0.25">
      <c r="A33" s="49" t="s">
        <v>79</v>
      </c>
      <c r="B33" s="42">
        <f t="shared" ref="B33:D36" si="18">IFERROR(B17/T17*100,"")</f>
        <v>1.4106583072100314</v>
      </c>
      <c r="C33" s="42">
        <f t="shared" si="18"/>
        <v>2.4930747922437675</v>
      </c>
      <c r="D33" s="42">
        <f t="shared" si="18"/>
        <v>0</v>
      </c>
      <c r="E33" s="42" t="str">
        <f t="shared" ref="E33:P36" si="19">IFERROR(E17/AI17*100,"")</f>
        <v/>
      </c>
      <c r="F33" s="42">
        <f t="shared" si="19"/>
        <v>1.1363636363636365</v>
      </c>
      <c r="G33" s="42">
        <f t="shared" si="19"/>
        <v>1.8072289156626504</v>
      </c>
      <c r="H33" s="42">
        <f t="shared" si="19"/>
        <v>0</v>
      </c>
      <c r="I33" s="42" t="str">
        <f t="shared" si="19"/>
        <v/>
      </c>
      <c r="J33" s="42">
        <f t="shared" si="19"/>
        <v>3.0303030303030303</v>
      </c>
      <c r="K33" s="42">
        <f t="shared" si="19"/>
        <v>5.6074766355140184</v>
      </c>
      <c r="L33" s="42">
        <f t="shared" si="19"/>
        <v>0</v>
      </c>
      <c r="M33" s="42" t="str">
        <f t="shared" si="19"/>
        <v/>
      </c>
      <c r="N33" s="42">
        <f t="shared" si="19"/>
        <v>0</v>
      </c>
      <c r="O33" s="42">
        <f t="shared" si="19"/>
        <v>0</v>
      </c>
      <c r="P33" s="42">
        <f t="shared" si="19"/>
        <v>0</v>
      </c>
    </row>
    <row r="34" spans="1:46" x14ac:dyDescent="0.25">
      <c r="A34" s="6"/>
      <c r="B34" s="42" t="str">
        <f t="shared" si="18"/>
        <v/>
      </c>
      <c r="C34" s="42" t="str">
        <f t="shared" si="18"/>
        <v/>
      </c>
      <c r="D34" s="42" t="str">
        <f t="shared" si="18"/>
        <v/>
      </c>
      <c r="E34" s="42" t="str">
        <f t="shared" si="19"/>
        <v/>
      </c>
      <c r="F34" s="42" t="str">
        <f t="shared" si="19"/>
        <v/>
      </c>
      <c r="G34" s="42" t="str">
        <f t="shared" si="19"/>
        <v/>
      </c>
      <c r="H34" s="42" t="str">
        <f t="shared" si="19"/>
        <v/>
      </c>
      <c r="I34" s="42" t="str">
        <f t="shared" si="19"/>
        <v/>
      </c>
      <c r="J34" s="42" t="str">
        <f t="shared" si="19"/>
        <v/>
      </c>
      <c r="K34" s="42" t="str">
        <f t="shared" si="19"/>
        <v/>
      </c>
      <c r="L34" s="42" t="str">
        <f t="shared" si="19"/>
        <v/>
      </c>
      <c r="M34" s="42" t="str">
        <f t="shared" si="19"/>
        <v/>
      </c>
      <c r="N34" s="42" t="str">
        <f t="shared" si="19"/>
        <v/>
      </c>
      <c r="O34" s="42" t="str">
        <f t="shared" si="19"/>
        <v/>
      </c>
      <c r="P34" s="42" t="str">
        <f t="shared" si="19"/>
        <v/>
      </c>
    </row>
    <row r="35" spans="1:46" x14ac:dyDescent="0.25">
      <c r="A35" s="6" t="s">
        <v>30</v>
      </c>
      <c r="B35" s="55">
        <f t="shared" si="18"/>
        <v>0.39408866995073888</v>
      </c>
      <c r="C35" s="55">
        <f t="shared" si="18"/>
        <v>0.48732943469785572</v>
      </c>
      <c r="D35" s="55">
        <f t="shared" si="18"/>
        <v>0.34670629024269439</v>
      </c>
      <c r="E35" s="55" t="str">
        <f t="shared" si="19"/>
        <v/>
      </c>
      <c r="F35" s="55">
        <f t="shared" si="19"/>
        <v>0.30779753761969902</v>
      </c>
      <c r="G35" s="55">
        <f t="shared" si="19"/>
        <v>0.38131553860819828</v>
      </c>
      <c r="H35" s="55">
        <f t="shared" si="19"/>
        <v>0.26666666666666666</v>
      </c>
      <c r="I35" s="55" t="str">
        <f t="shared" si="19"/>
        <v/>
      </c>
      <c r="J35" s="55">
        <f t="shared" si="19"/>
        <v>0.49696300386526782</v>
      </c>
      <c r="K35" s="55">
        <f t="shared" si="19"/>
        <v>0.53097345132743357</v>
      </c>
      <c r="L35" s="55">
        <f t="shared" si="19"/>
        <v>0.4815409309791332</v>
      </c>
      <c r="M35" s="55" t="str">
        <f t="shared" si="19"/>
        <v/>
      </c>
      <c r="N35" s="55">
        <f t="shared" si="19"/>
        <v>0.44280442804428044</v>
      </c>
      <c r="O35" s="55">
        <f t="shared" si="19"/>
        <v>0.68493150684931503</v>
      </c>
      <c r="P35" s="55">
        <f t="shared" si="19"/>
        <v>0.32715376226826609</v>
      </c>
    </row>
    <row r="36" spans="1:46" x14ac:dyDescent="0.25">
      <c r="A36" s="48" t="s">
        <v>27</v>
      </c>
      <c r="B36" s="42">
        <f t="shared" si="18"/>
        <v>0.39408866995073888</v>
      </c>
      <c r="C36" s="42">
        <f t="shared" si="18"/>
        <v>0.48732943469785572</v>
      </c>
      <c r="D36" s="42">
        <f t="shared" si="18"/>
        <v>0.34670629024269439</v>
      </c>
      <c r="E36" s="42" t="str">
        <f t="shared" si="19"/>
        <v/>
      </c>
      <c r="F36" s="42">
        <f t="shared" si="19"/>
        <v>0.30779753761969902</v>
      </c>
      <c r="G36" s="42">
        <f t="shared" si="19"/>
        <v>0.38131553860819828</v>
      </c>
      <c r="H36" s="42">
        <f t="shared" si="19"/>
        <v>0.26666666666666666</v>
      </c>
      <c r="I36" s="42" t="str">
        <f t="shared" si="19"/>
        <v/>
      </c>
      <c r="J36" s="42">
        <f t="shared" si="19"/>
        <v>0.49696300386526782</v>
      </c>
      <c r="K36" s="42">
        <f t="shared" si="19"/>
        <v>0.53097345132743357</v>
      </c>
      <c r="L36" s="42">
        <f t="shared" si="19"/>
        <v>0.4815409309791332</v>
      </c>
      <c r="M36" s="42" t="str">
        <f t="shared" si="19"/>
        <v/>
      </c>
      <c r="N36" s="42">
        <f t="shared" si="19"/>
        <v>0.44280442804428044</v>
      </c>
      <c r="O36" s="42">
        <f t="shared" si="19"/>
        <v>0.68493150684931503</v>
      </c>
      <c r="P36" s="42">
        <f t="shared" si="19"/>
        <v>0.32715376226826609</v>
      </c>
    </row>
    <row r="37" spans="1:46" x14ac:dyDescent="0.25">
      <c r="A37" s="48" t="s">
        <v>28</v>
      </c>
      <c r="B37" s="93" t="s">
        <v>6</v>
      </c>
      <c r="C37" s="93" t="s">
        <v>6</v>
      </c>
      <c r="D37" s="93" t="s">
        <v>6</v>
      </c>
      <c r="E37" s="93"/>
      <c r="F37" s="93" t="s">
        <v>6</v>
      </c>
      <c r="G37" s="93" t="s">
        <v>6</v>
      </c>
      <c r="H37" s="93" t="s">
        <v>6</v>
      </c>
      <c r="I37" s="93"/>
      <c r="J37" s="93" t="s">
        <v>6</v>
      </c>
      <c r="K37" s="93" t="s">
        <v>6</v>
      </c>
      <c r="L37" s="93" t="s">
        <v>6</v>
      </c>
      <c r="M37" s="93"/>
      <c r="N37" s="93" t="s">
        <v>6</v>
      </c>
      <c r="O37" s="93" t="s">
        <v>6</v>
      </c>
      <c r="P37" s="93" t="s">
        <v>6</v>
      </c>
    </row>
    <row r="38" spans="1:46" ht="13.5" thickBot="1" x14ac:dyDescent="0.3">
      <c r="A38" s="56" t="s">
        <v>79</v>
      </c>
      <c r="B38" s="73" t="s">
        <v>6</v>
      </c>
      <c r="C38" s="73" t="s">
        <v>6</v>
      </c>
      <c r="D38" s="73" t="s">
        <v>6</v>
      </c>
      <c r="E38" s="73"/>
      <c r="F38" s="73" t="s">
        <v>6</v>
      </c>
      <c r="G38" s="73" t="s">
        <v>6</v>
      </c>
      <c r="H38" s="73" t="s">
        <v>6</v>
      </c>
      <c r="I38" s="73"/>
      <c r="J38" s="73" t="s">
        <v>6</v>
      </c>
      <c r="K38" s="73" t="s">
        <v>6</v>
      </c>
      <c r="L38" s="73" t="s">
        <v>6</v>
      </c>
      <c r="M38" s="73"/>
      <c r="N38" s="73" t="s">
        <v>6</v>
      </c>
      <c r="O38" s="73" t="s">
        <v>6</v>
      </c>
      <c r="P38" s="73" t="s">
        <v>6</v>
      </c>
    </row>
    <row r="39" spans="1:46" ht="15" x14ac:dyDescent="0.25">
      <c r="A39" s="134" t="s">
        <v>260</v>
      </c>
      <c r="B39" s="14"/>
      <c r="C39" s="14"/>
      <c r="D39" s="14"/>
      <c r="E39" s="14"/>
      <c r="F39" s="14"/>
      <c r="G39" s="14"/>
      <c r="H39" s="14"/>
      <c r="I39" s="14"/>
      <c r="J39" s="40"/>
      <c r="K39" s="40"/>
      <c r="L39" s="40"/>
      <c r="M39" s="40"/>
      <c r="N39" s="40"/>
      <c r="O39" s="19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</sheetData>
  <mergeCells count="11">
    <mergeCell ref="A8:P8"/>
    <mergeCell ref="A24:P24"/>
    <mergeCell ref="A1:P1"/>
    <mergeCell ref="A2:P2"/>
    <mergeCell ref="A3:P3"/>
    <mergeCell ref="A4:P4"/>
    <mergeCell ref="F5:H5"/>
    <mergeCell ref="J5:L5"/>
    <mergeCell ref="N5:P5"/>
    <mergeCell ref="A5:A6"/>
    <mergeCell ref="B5:D5"/>
  </mergeCells>
  <hyperlinks>
    <hyperlink ref="Q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34"/>
  <sheetViews>
    <sheetView showGridLines="0" workbookViewId="0">
      <selection activeCell="T12" sqref="T12"/>
    </sheetView>
  </sheetViews>
  <sheetFormatPr baseColWidth="10" defaultRowHeight="12.75" x14ac:dyDescent="0.25"/>
  <cols>
    <col min="1" max="1" width="7.5703125" style="6" bestFit="1" customWidth="1"/>
    <col min="2" max="2" width="4.85546875" style="8" bestFit="1" customWidth="1"/>
    <col min="3" max="3" width="6.7109375" style="8" bestFit="1" customWidth="1"/>
    <col min="4" max="4" width="5.140625" style="8" bestFit="1" customWidth="1"/>
    <col min="5" max="5" width="1.7109375" style="8" customWidth="1"/>
    <col min="6" max="6" width="4.85546875" style="8" bestFit="1" customWidth="1"/>
    <col min="7" max="7" width="6.7109375" style="8" bestFit="1" customWidth="1"/>
    <col min="8" max="8" width="5.140625" style="8" bestFit="1" customWidth="1"/>
    <col min="9" max="9" width="1.7109375" style="8" customWidth="1"/>
    <col min="10" max="10" width="4.85546875" style="8" bestFit="1" customWidth="1"/>
    <col min="11" max="11" width="6.7109375" style="8" bestFit="1" customWidth="1"/>
    <col min="12" max="12" width="5.140625" style="8" bestFit="1" customWidth="1"/>
    <col min="13" max="13" width="1.7109375" style="8" customWidth="1"/>
    <col min="14" max="14" width="4.85546875" style="8" bestFit="1" customWidth="1"/>
    <col min="15" max="15" width="6.7109375" style="8" bestFit="1" customWidth="1"/>
    <col min="16" max="16" width="5.140625" style="8" bestFit="1" customWidth="1"/>
    <col min="17" max="89" width="11.42578125" style="1"/>
    <col min="90" max="90" width="7.85546875" style="1" bestFit="1" customWidth="1"/>
    <col min="91" max="92" width="5.7109375" style="1" bestFit="1" customWidth="1"/>
    <col min="93" max="93" width="5.140625" style="1" customWidth="1"/>
    <col min="94" max="94" width="2.140625" style="1" customWidth="1"/>
    <col min="95" max="97" width="5.140625" style="1" customWidth="1"/>
    <col min="98" max="98" width="1.140625" style="1" customWidth="1"/>
    <col min="99" max="101" width="5.140625" style="1" customWidth="1"/>
    <col min="102" max="102" width="1.5703125" style="1" customWidth="1"/>
    <col min="103" max="105" width="5.140625" style="1" customWidth="1"/>
    <col min="106" max="106" width="1.42578125" style="1" customWidth="1"/>
    <col min="107" max="109" width="5.140625" style="1" customWidth="1"/>
    <col min="110" max="110" width="2" style="1" customWidth="1"/>
    <col min="111" max="113" width="5.140625" style="1" customWidth="1"/>
    <col min="114" max="114" width="1.85546875" style="1" customWidth="1"/>
    <col min="115" max="117" width="5.140625" style="1" customWidth="1"/>
    <col min="118" max="16384" width="11.42578125" style="1"/>
  </cols>
  <sheetData>
    <row r="1" spans="1:25" s="112" customFormat="1" ht="16.5" thickBot="1" x14ac:dyDescent="0.3">
      <c r="A1" s="240" t="s">
        <v>308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110" t="s">
        <v>158</v>
      </c>
    </row>
    <row r="2" spans="1:25" s="112" customFormat="1" ht="15.75" x14ac:dyDescent="0.25">
      <c r="A2" s="240" t="s">
        <v>349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114"/>
    </row>
    <row r="3" spans="1:25" s="112" customFormat="1" ht="15.75" x14ac:dyDescent="0.25">
      <c r="A3" s="240" t="s">
        <v>315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111"/>
    </row>
    <row r="4" spans="1:25" s="112" customFormat="1" ht="15.75" x14ac:dyDescent="0.25">
      <c r="A4" s="240" t="s">
        <v>357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11"/>
    </row>
    <row r="5" spans="1:25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111"/>
    </row>
    <row r="6" spans="1:25" s="8" customFormat="1" ht="18" customHeight="1" thickBot="1" x14ac:dyDescent="0.3">
      <c r="A6" s="241" t="s">
        <v>32</v>
      </c>
      <c r="B6" s="231" t="s">
        <v>9</v>
      </c>
      <c r="C6" s="231"/>
      <c r="D6" s="231"/>
      <c r="E6" s="183"/>
      <c r="F6" s="231" t="s">
        <v>22</v>
      </c>
      <c r="G6" s="231"/>
      <c r="H6" s="231"/>
      <c r="I6" s="183"/>
      <c r="J6" s="231" t="s">
        <v>23</v>
      </c>
      <c r="K6" s="231"/>
      <c r="L6" s="231"/>
      <c r="M6" s="183"/>
      <c r="N6" s="231" t="s">
        <v>24</v>
      </c>
      <c r="O6" s="231"/>
      <c r="P6" s="231"/>
    </row>
    <row r="7" spans="1:25" s="8" customFormat="1" ht="27" customHeight="1" thickBot="1" x14ac:dyDescent="0.3">
      <c r="A7" s="242"/>
      <c r="B7" s="190" t="s">
        <v>9</v>
      </c>
      <c r="C7" s="182" t="s">
        <v>333</v>
      </c>
      <c r="D7" s="182" t="s">
        <v>334</v>
      </c>
      <c r="E7" s="190"/>
      <c r="F7" s="190" t="s">
        <v>9</v>
      </c>
      <c r="G7" s="182" t="s">
        <v>333</v>
      </c>
      <c r="H7" s="182" t="s">
        <v>334</v>
      </c>
      <c r="I7" s="190"/>
      <c r="J7" s="190" t="s">
        <v>9</v>
      </c>
      <c r="K7" s="182" t="s">
        <v>333</v>
      </c>
      <c r="L7" s="182" t="s">
        <v>334</v>
      </c>
      <c r="M7" s="190"/>
      <c r="N7" s="190" t="s">
        <v>9</v>
      </c>
      <c r="O7" s="182" t="s">
        <v>333</v>
      </c>
      <c r="P7" s="182" t="s">
        <v>334</v>
      </c>
    </row>
    <row r="8" spans="1:25" s="8" customFormat="1" ht="12" x14ac:dyDescent="0.25"/>
    <row r="9" spans="1:25" s="8" customFormat="1" ht="12" x14ac:dyDescent="0.25">
      <c r="A9" s="25" t="s">
        <v>9</v>
      </c>
      <c r="B9" s="84">
        <v>105</v>
      </c>
      <c r="C9" s="84">
        <v>50</v>
      </c>
      <c r="D9" s="84">
        <v>55</v>
      </c>
      <c r="E9" s="84"/>
      <c r="F9" s="84">
        <v>39</v>
      </c>
      <c r="G9" s="84">
        <v>21</v>
      </c>
      <c r="H9" s="84">
        <v>18</v>
      </c>
      <c r="I9" s="84"/>
      <c r="J9" s="84">
        <v>48</v>
      </c>
      <c r="K9" s="84">
        <v>20</v>
      </c>
      <c r="L9" s="84">
        <v>28</v>
      </c>
      <c r="M9" s="84"/>
      <c r="N9" s="84">
        <v>18</v>
      </c>
      <c r="O9" s="84">
        <v>9</v>
      </c>
      <c r="P9" s="84">
        <v>9</v>
      </c>
    </row>
    <row r="10" spans="1:25" s="32" customFormat="1" ht="12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205"/>
      <c r="R10" s="205"/>
      <c r="S10" s="205"/>
      <c r="T10" s="205"/>
      <c r="U10" s="205"/>
      <c r="V10" s="205"/>
      <c r="W10" s="205"/>
      <c r="X10" s="205"/>
      <c r="Y10" s="205"/>
    </row>
    <row r="11" spans="1:25" s="8" customFormat="1" ht="12" x14ac:dyDescent="0.25">
      <c r="A11" s="26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14"/>
      <c r="R11" s="14"/>
      <c r="S11" s="14"/>
      <c r="T11" s="14"/>
      <c r="U11" s="14"/>
      <c r="V11" s="14"/>
      <c r="W11" s="14"/>
      <c r="X11" s="14"/>
      <c r="Y11" s="14"/>
    </row>
    <row r="12" spans="1:25" s="8" customFormat="1" ht="12" x14ac:dyDescent="0.2">
      <c r="A12" s="26">
        <v>12</v>
      </c>
      <c r="B12" s="21">
        <v>0</v>
      </c>
      <c r="C12" s="21">
        <v>0</v>
      </c>
      <c r="D12" s="21">
        <v>0</v>
      </c>
      <c r="E12" s="21"/>
      <c r="F12" s="21">
        <v>0</v>
      </c>
      <c r="G12" s="21">
        <v>0</v>
      </c>
      <c r="H12" s="21">
        <v>0</v>
      </c>
      <c r="I12" s="21"/>
      <c r="J12" s="21">
        <v>0</v>
      </c>
      <c r="K12" s="21">
        <v>0</v>
      </c>
      <c r="L12" s="21">
        <v>0</v>
      </c>
      <c r="M12" s="21"/>
      <c r="N12" s="21">
        <v>0</v>
      </c>
      <c r="O12" s="21">
        <v>0</v>
      </c>
      <c r="P12" s="21">
        <v>0</v>
      </c>
      <c r="Q12" s="14"/>
      <c r="R12" s="14"/>
      <c r="S12" s="14"/>
      <c r="T12" s="14"/>
      <c r="U12" s="14"/>
      <c r="V12" s="14"/>
      <c r="W12" s="14"/>
      <c r="X12" s="14"/>
      <c r="Y12" s="14"/>
    </row>
    <row r="13" spans="1:25" s="8" customFormat="1" ht="12" x14ac:dyDescent="0.2">
      <c r="A13" s="26">
        <v>13</v>
      </c>
      <c r="B13" s="21">
        <v>0</v>
      </c>
      <c r="C13" s="2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/>
      <c r="J13" s="21">
        <v>0</v>
      </c>
      <c r="K13" s="21">
        <v>0</v>
      </c>
      <c r="L13" s="21">
        <v>0</v>
      </c>
      <c r="M13" s="21"/>
      <c r="N13" s="21">
        <v>0</v>
      </c>
      <c r="O13" s="21">
        <v>0</v>
      </c>
      <c r="P13" s="21">
        <v>0</v>
      </c>
      <c r="Q13" s="14"/>
      <c r="R13" s="14"/>
      <c r="S13" s="14"/>
      <c r="T13" s="14"/>
      <c r="U13" s="14"/>
      <c r="V13" s="14"/>
      <c r="W13" s="14"/>
      <c r="X13" s="14"/>
      <c r="Y13" s="14"/>
    </row>
    <row r="14" spans="1:25" s="8" customFormat="1" ht="12" x14ac:dyDescent="0.2">
      <c r="A14" s="26">
        <v>14</v>
      </c>
      <c r="B14" s="21">
        <v>0</v>
      </c>
      <c r="C14" s="21">
        <v>0</v>
      </c>
      <c r="D14" s="21">
        <v>0</v>
      </c>
      <c r="E14" s="21"/>
      <c r="F14" s="21">
        <v>0</v>
      </c>
      <c r="G14" s="21">
        <v>0</v>
      </c>
      <c r="H14" s="21">
        <v>0</v>
      </c>
      <c r="I14" s="21"/>
      <c r="J14" s="21">
        <v>0</v>
      </c>
      <c r="K14" s="21">
        <v>0</v>
      </c>
      <c r="L14" s="21">
        <v>0</v>
      </c>
      <c r="M14" s="21"/>
      <c r="N14" s="21">
        <v>0</v>
      </c>
      <c r="O14" s="21">
        <v>0</v>
      </c>
      <c r="P14" s="21">
        <v>0</v>
      </c>
      <c r="Q14" s="14"/>
      <c r="R14" s="14"/>
      <c r="S14" s="14"/>
      <c r="T14" s="14"/>
      <c r="U14" s="14"/>
      <c r="V14" s="14"/>
      <c r="W14" s="14"/>
      <c r="X14" s="14"/>
      <c r="Y14" s="14"/>
    </row>
    <row r="15" spans="1:25" s="8" customFormat="1" ht="12" x14ac:dyDescent="0.2">
      <c r="A15" s="26">
        <v>15</v>
      </c>
      <c r="B15" s="21">
        <v>0</v>
      </c>
      <c r="C15" s="21">
        <v>0</v>
      </c>
      <c r="D15" s="21">
        <v>0</v>
      </c>
      <c r="E15" s="21"/>
      <c r="F15" s="21">
        <v>0</v>
      </c>
      <c r="G15" s="21">
        <v>0</v>
      </c>
      <c r="H15" s="21">
        <v>0</v>
      </c>
      <c r="I15" s="21"/>
      <c r="J15" s="21">
        <v>0</v>
      </c>
      <c r="K15" s="21">
        <v>0</v>
      </c>
      <c r="L15" s="21">
        <v>0</v>
      </c>
      <c r="M15" s="21"/>
      <c r="N15" s="21">
        <v>0</v>
      </c>
      <c r="O15" s="21">
        <v>0</v>
      </c>
      <c r="P15" s="21">
        <v>0</v>
      </c>
      <c r="Q15" s="14"/>
      <c r="R15" s="14"/>
      <c r="S15" s="14"/>
      <c r="T15" s="14"/>
      <c r="U15" s="14"/>
      <c r="V15" s="14"/>
      <c r="W15" s="14"/>
      <c r="X15" s="14"/>
      <c r="Y15" s="14"/>
    </row>
    <row r="16" spans="1:25" s="8" customFormat="1" ht="12" x14ac:dyDescent="0.2">
      <c r="A16" s="26">
        <v>16</v>
      </c>
      <c r="B16" s="21">
        <v>0</v>
      </c>
      <c r="C16" s="21">
        <v>0</v>
      </c>
      <c r="D16" s="21">
        <v>0</v>
      </c>
      <c r="E16" s="21"/>
      <c r="F16" s="21">
        <v>0</v>
      </c>
      <c r="G16" s="21">
        <v>0</v>
      </c>
      <c r="H16" s="21">
        <v>0</v>
      </c>
      <c r="I16" s="21"/>
      <c r="J16" s="21">
        <v>0</v>
      </c>
      <c r="K16" s="21">
        <v>0</v>
      </c>
      <c r="L16" s="21">
        <v>0</v>
      </c>
      <c r="M16" s="21"/>
      <c r="N16" s="21">
        <v>0</v>
      </c>
      <c r="O16" s="21">
        <v>0</v>
      </c>
      <c r="P16" s="21">
        <v>0</v>
      </c>
      <c r="Q16" s="14"/>
      <c r="R16" s="14"/>
      <c r="S16" s="14"/>
      <c r="T16" s="14"/>
      <c r="U16" s="14"/>
      <c r="V16" s="14"/>
      <c r="W16" s="14"/>
      <c r="X16" s="14"/>
      <c r="Y16" s="14"/>
    </row>
    <row r="17" spans="1:25" s="8" customFormat="1" ht="12" x14ac:dyDescent="0.2">
      <c r="A17" s="26">
        <v>17</v>
      </c>
      <c r="B17" s="21">
        <v>3</v>
      </c>
      <c r="C17" s="21">
        <v>3</v>
      </c>
      <c r="D17" s="21">
        <v>0</v>
      </c>
      <c r="E17" s="21"/>
      <c r="F17" s="21">
        <v>3</v>
      </c>
      <c r="G17" s="21">
        <v>3</v>
      </c>
      <c r="H17" s="21">
        <v>0</v>
      </c>
      <c r="I17" s="21"/>
      <c r="J17" s="21">
        <v>0</v>
      </c>
      <c r="K17" s="21">
        <v>0</v>
      </c>
      <c r="L17" s="21">
        <v>0</v>
      </c>
      <c r="M17" s="21"/>
      <c r="N17" s="21">
        <v>0</v>
      </c>
      <c r="O17" s="21">
        <v>0</v>
      </c>
      <c r="P17" s="21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8" customFormat="1" ht="12" x14ac:dyDescent="0.2">
      <c r="A18" s="26">
        <v>18</v>
      </c>
      <c r="B18" s="21">
        <v>7</v>
      </c>
      <c r="C18" s="21">
        <v>7</v>
      </c>
      <c r="D18" s="21">
        <v>0</v>
      </c>
      <c r="E18" s="21"/>
      <c r="F18" s="21">
        <v>7</v>
      </c>
      <c r="G18" s="21">
        <v>7</v>
      </c>
      <c r="H18" s="21">
        <v>0</v>
      </c>
      <c r="I18" s="21"/>
      <c r="J18" s="21">
        <v>0</v>
      </c>
      <c r="K18" s="21">
        <v>0</v>
      </c>
      <c r="L18" s="21">
        <v>0</v>
      </c>
      <c r="M18" s="21"/>
      <c r="N18" s="21">
        <v>0</v>
      </c>
      <c r="O18" s="21">
        <v>0</v>
      </c>
      <c r="P18" s="21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8" customFormat="1" ht="12" x14ac:dyDescent="0.2">
      <c r="A19" s="34">
        <v>19</v>
      </c>
      <c r="B19" s="21">
        <v>8</v>
      </c>
      <c r="C19" s="21">
        <v>2</v>
      </c>
      <c r="D19" s="21">
        <v>6</v>
      </c>
      <c r="E19" s="21"/>
      <c r="F19" s="21">
        <v>3</v>
      </c>
      <c r="G19" s="21">
        <v>1</v>
      </c>
      <c r="H19" s="21">
        <v>2</v>
      </c>
      <c r="I19" s="21"/>
      <c r="J19" s="21">
        <v>2</v>
      </c>
      <c r="K19" s="21">
        <v>0</v>
      </c>
      <c r="L19" s="21">
        <v>2</v>
      </c>
      <c r="M19" s="21"/>
      <c r="N19" s="21">
        <v>3</v>
      </c>
      <c r="O19" s="21">
        <v>1</v>
      </c>
      <c r="P19" s="21">
        <v>2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8" customFormat="1" ht="12" x14ac:dyDescent="0.2">
      <c r="A20" s="26">
        <v>20</v>
      </c>
      <c r="B20" s="21">
        <v>2</v>
      </c>
      <c r="C20" s="21">
        <v>0</v>
      </c>
      <c r="D20" s="21">
        <v>2</v>
      </c>
      <c r="E20" s="21"/>
      <c r="F20" s="21">
        <v>0</v>
      </c>
      <c r="G20" s="21">
        <v>0</v>
      </c>
      <c r="H20" s="21">
        <v>0</v>
      </c>
      <c r="I20" s="21"/>
      <c r="J20" s="21">
        <v>2</v>
      </c>
      <c r="K20" s="21">
        <v>0</v>
      </c>
      <c r="L20" s="21">
        <v>2</v>
      </c>
      <c r="M20" s="21"/>
      <c r="N20" s="21">
        <v>0</v>
      </c>
      <c r="O20" s="21">
        <v>0</v>
      </c>
      <c r="P20" s="21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s="8" customFormat="1" ht="12" x14ac:dyDescent="0.2">
      <c r="A21" s="26">
        <v>21</v>
      </c>
      <c r="B21" s="21">
        <v>14</v>
      </c>
      <c r="C21" s="21">
        <v>7</v>
      </c>
      <c r="D21" s="21">
        <v>7</v>
      </c>
      <c r="E21" s="21"/>
      <c r="F21" s="21">
        <v>3</v>
      </c>
      <c r="G21" s="21">
        <v>3</v>
      </c>
      <c r="H21" s="21">
        <v>0</v>
      </c>
      <c r="I21" s="21"/>
      <c r="J21" s="21">
        <v>8</v>
      </c>
      <c r="K21" s="21">
        <v>3</v>
      </c>
      <c r="L21" s="21">
        <v>5</v>
      </c>
      <c r="M21" s="21"/>
      <c r="N21" s="21">
        <v>3</v>
      </c>
      <c r="O21" s="21">
        <v>1</v>
      </c>
      <c r="P21" s="21">
        <v>2</v>
      </c>
      <c r="Q21" s="14"/>
      <c r="R21" s="14"/>
      <c r="S21" s="14"/>
      <c r="T21" s="14"/>
      <c r="U21" s="14"/>
      <c r="V21" s="14"/>
      <c r="W21" s="14"/>
      <c r="X21" s="14"/>
      <c r="Y21" s="14"/>
    </row>
    <row r="22" spans="1:25" s="8" customFormat="1" ht="12" x14ac:dyDescent="0.2">
      <c r="A22" s="26">
        <v>22</v>
      </c>
      <c r="B22" s="21">
        <v>5</v>
      </c>
      <c r="C22" s="21">
        <v>3</v>
      </c>
      <c r="D22" s="21">
        <v>2</v>
      </c>
      <c r="E22" s="21"/>
      <c r="F22" s="21">
        <v>0</v>
      </c>
      <c r="G22" s="21">
        <v>0</v>
      </c>
      <c r="H22" s="21">
        <v>0</v>
      </c>
      <c r="I22" s="21"/>
      <c r="J22" s="21">
        <v>5</v>
      </c>
      <c r="K22" s="21">
        <v>3</v>
      </c>
      <c r="L22" s="21">
        <v>2</v>
      </c>
      <c r="M22" s="21"/>
      <c r="N22" s="21">
        <v>0</v>
      </c>
      <c r="O22" s="21">
        <v>0</v>
      </c>
      <c r="P22" s="21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s="8" customFormat="1" ht="12" x14ac:dyDescent="0.2">
      <c r="A23" s="26">
        <v>23</v>
      </c>
      <c r="B23" s="21">
        <v>15</v>
      </c>
      <c r="C23" s="21">
        <v>8</v>
      </c>
      <c r="D23" s="21">
        <v>7</v>
      </c>
      <c r="E23" s="21"/>
      <c r="F23" s="21">
        <v>7</v>
      </c>
      <c r="G23" s="21">
        <v>4</v>
      </c>
      <c r="H23" s="21">
        <v>3</v>
      </c>
      <c r="I23" s="21"/>
      <c r="J23" s="21">
        <v>5</v>
      </c>
      <c r="K23" s="21">
        <v>3</v>
      </c>
      <c r="L23" s="21">
        <v>2</v>
      </c>
      <c r="M23" s="21"/>
      <c r="N23" s="21">
        <v>3</v>
      </c>
      <c r="O23" s="21">
        <v>1</v>
      </c>
      <c r="P23" s="21">
        <v>2</v>
      </c>
      <c r="Q23" s="14"/>
      <c r="R23" s="14"/>
      <c r="S23" s="14"/>
      <c r="T23" s="14"/>
      <c r="U23" s="14"/>
      <c r="V23" s="14"/>
      <c r="W23" s="14"/>
      <c r="X23" s="14"/>
      <c r="Y23" s="14"/>
    </row>
    <row r="24" spans="1:25" s="8" customFormat="1" ht="12" x14ac:dyDescent="0.2">
      <c r="A24" s="26">
        <v>24</v>
      </c>
      <c r="B24" s="21">
        <v>5</v>
      </c>
      <c r="C24" s="21">
        <v>1</v>
      </c>
      <c r="D24" s="21">
        <v>4</v>
      </c>
      <c r="E24" s="21"/>
      <c r="F24" s="21">
        <v>3</v>
      </c>
      <c r="G24" s="21">
        <v>0</v>
      </c>
      <c r="H24" s="21">
        <v>3</v>
      </c>
      <c r="I24" s="21"/>
      <c r="J24" s="21">
        <v>2</v>
      </c>
      <c r="K24" s="21">
        <v>1</v>
      </c>
      <c r="L24" s="21">
        <v>1</v>
      </c>
      <c r="M24" s="21"/>
      <c r="N24" s="21">
        <v>0</v>
      </c>
      <c r="O24" s="21">
        <v>0</v>
      </c>
      <c r="P24" s="21">
        <v>0</v>
      </c>
      <c r="Q24" s="14"/>
      <c r="R24" s="14"/>
      <c r="S24" s="14"/>
      <c r="T24" s="14"/>
      <c r="U24" s="14"/>
      <c r="V24" s="14"/>
      <c r="W24" s="14"/>
      <c r="X24" s="14"/>
      <c r="Y24" s="14"/>
    </row>
    <row r="25" spans="1:25" s="8" customFormat="1" ht="12" x14ac:dyDescent="0.2">
      <c r="A25" s="26" t="s">
        <v>336</v>
      </c>
      <c r="B25" s="21">
        <v>20</v>
      </c>
      <c r="C25" s="21">
        <v>16</v>
      </c>
      <c r="D25" s="21">
        <v>4</v>
      </c>
      <c r="E25" s="21"/>
      <c r="F25" s="21">
        <v>3</v>
      </c>
      <c r="G25" s="21">
        <v>3</v>
      </c>
      <c r="H25" s="21">
        <v>0</v>
      </c>
      <c r="I25" s="21"/>
      <c r="J25" s="21">
        <v>11</v>
      </c>
      <c r="K25" s="21">
        <v>7</v>
      </c>
      <c r="L25" s="21">
        <v>4</v>
      </c>
      <c r="M25" s="21"/>
      <c r="N25" s="21">
        <v>6</v>
      </c>
      <c r="O25" s="21">
        <v>6</v>
      </c>
      <c r="P25" s="21">
        <v>0</v>
      </c>
      <c r="Q25" s="14"/>
      <c r="R25" s="14"/>
      <c r="S25" s="14"/>
      <c r="T25" s="14"/>
      <c r="U25" s="14"/>
      <c r="V25" s="14"/>
      <c r="W25" s="14"/>
      <c r="X25" s="14"/>
      <c r="Y25" s="14"/>
    </row>
    <row r="26" spans="1:25" s="8" customFormat="1" ht="12" x14ac:dyDescent="0.2">
      <c r="A26" s="26" t="s">
        <v>337</v>
      </c>
      <c r="B26" s="21">
        <v>18</v>
      </c>
      <c r="C26" s="21">
        <v>1</v>
      </c>
      <c r="D26" s="21">
        <v>17</v>
      </c>
      <c r="E26" s="21"/>
      <c r="F26" s="21">
        <v>7</v>
      </c>
      <c r="G26" s="21">
        <v>0</v>
      </c>
      <c r="H26" s="21">
        <v>7</v>
      </c>
      <c r="I26" s="21"/>
      <c r="J26" s="21">
        <v>8</v>
      </c>
      <c r="K26" s="21">
        <v>1</v>
      </c>
      <c r="L26" s="21">
        <v>7</v>
      </c>
      <c r="M26" s="21"/>
      <c r="N26" s="21">
        <v>3</v>
      </c>
      <c r="O26" s="21">
        <v>0</v>
      </c>
      <c r="P26" s="21">
        <v>3</v>
      </c>
      <c r="Q26" s="14"/>
      <c r="R26" s="14"/>
      <c r="S26" s="14"/>
      <c r="T26" s="14"/>
      <c r="U26" s="14"/>
      <c r="V26" s="14"/>
      <c r="W26" s="14"/>
      <c r="X26" s="14"/>
      <c r="Y26" s="14"/>
    </row>
    <row r="27" spans="1:25" s="8" customFormat="1" ht="12" x14ac:dyDescent="0.2">
      <c r="A27" s="26" t="s">
        <v>338</v>
      </c>
      <c r="B27" s="21">
        <v>6</v>
      </c>
      <c r="C27" s="21">
        <v>1</v>
      </c>
      <c r="D27" s="21">
        <v>5</v>
      </c>
      <c r="E27" s="21"/>
      <c r="F27" s="21">
        <v>3</v>
      </c>
      <c r="G27" s="21">
        <v>0</v>
      </c>
      <c r="H27" s="21">
        <v>3</v>
      </c>
      <c r="I27" s="21"/>
      <c r="J27" s="21">
        <v>3</v>
      </c>
      <c r="K27" s="21">
        <v>1</v>
      </c>
      <c r="L27" s="21">
        <v>2</v>
      </c>
      <c r="M27" s="21"/>
      <c r="N27" s="21">
        <v>0</v>
      </c>
      <c r="O27" s="21">
        <v>0</v>
      </c>
      <c r="P27" s="21">
        <v>0</v>
      </c>
      <c r="Q27" s="14"/>
      <c r="R27" s="14"/>
      <c r="S27" s="14"/>
      <c r="T27" s="14"/>
      <c r="U27" s="14"/>
      <c r="V27" s="14"/>
      <c r="W27" s="14"/>
      <c r="X27" s="14"/>
      <c r="Y27" s="14"/>
    </row>
    <row r="28" spans="1:25" s="8" customFormat="1" ht="12" x14ac:dyDescent="0.2">
      <c r="A28" s="26" t="s">
        <v>339</v>
      </c>
      <c r="B28" s="21">
        <v>2</v>
      </c>
      <c r="C28" s="21">
        <v>1</v>
      </c>
      <c r="D28" s="21">
        <v>1</v>
      </c>
      <c r="E28" s="21"/>
      <c r="F28" s="21">
        <v>0</v>
      </c>
      <c r="G28" s="21">
        <v>0</v>
      </c>
      <c r="H28" s="21">
        <v>0</v>
      </c>
      <c r="I28" s="21"/>
      <c r="J28" s="21">
        <v>2</v>
      </c>
      <c r="K28" s="21">
        <v>1</v>
      </c>
      <c r="L28" s="21">
        <v>1</v>
      </c>
      <c r="M28" s="21"/>
      <c r="N28" s="21">
        <v>0</v>
      </c>
      <c r="O28" s="21">
        <v>0</v>
      </c>
      <c r="P28" s="21">
        <v>0</v>
      </c>
      <c r="Q28" s="14"/>
      <c r="R28" s="14"/>
      <c r="S28" s="14"/>
      <c r="T28" s="14"/>
      <c r="U28" s="14"/>
      <c r="V28" s="14"/>
      <c r="W28" s="14"/>
      <c r="X28" s="14"/>
      <c r="Y28" s="14"/>
    </row>
    <row r="29" spans="1:25" s="8" customFormat="1" ht="12" x14ac:dyDescent="0.2">
      <c r="A29" s="26" t="s">
        <v>340</v>
      </c>
      <c r="B29" s="21">
        <v>0</v>
      </c>
      <c r="C29" s="21">
        <v>0</v>
      </c>
      <c r="D29" s="21">
        <v>0</v>
      </c>
      <c r="E29" s="21"/>
      <c r="F29" s="21">
        <v>0</v>
      </c>
      <c r="G29" s="21">
        <v>0</v>
      </c>
      <c r="H29" s="21">
        <v>0</v>
      </c>
      <c r="I29" s="21"/>
      <c r="J29" s="21">
        <v>0</v>
      </c>
      <c r="K29" s="21">
        <v>0</v>
      </c>
      <c r="L29" s="21">
        <v>0</v>
      </c>
      <c r="M29" s="21"/>
      <c r="N29" s="21">
        <v>0</v>
      </c>
      <c r="O29" s="21">
        <v>0</v>
      </c>
      <c r="P29" s="21">
        <v>0</v>
      </c>
      <c r="Q29" s="14"/>
      <c r="R29" s="14"/>
      <c r="S29" s="14"/>
      <c r="T29" s="14"/>
      <c r="U29" s="14"/>
      <c r="V29" s="14"/>
      <c r="W29" s="14"/>
      <c r="X29" s="14"/>
      <c r="Y29" s="14"/>
    </row>
    <row r="30" spans="1:25" s="8" customFormat="1" thickBot="1" x14ac:dyDescent="0.25">
      <c r="A30" s="26" t="s">
        <v>38</v>
      </c>
      <c r="B30" s="21">
        <v>0</v>
      </c>
      <c r="C30" s="21">
        <v>0</v>
      </c>
      <c r="D30" s="21">
        <v>0</v>
      </c>
      <c r="E30" s="21"/>
      <c r="F30" s="21">
        <v>0</v>
      </c>
      <c r="G30" s="21">
        <v>0</v>
      </c>
      <c r="H30" s="21">
        <v>0</v>
      </c>
      <c r="I30" s="21"/>
      <c r="J30" s="21">
        <v>0</v>
      </c>
      <c r="K30" s="21">
        <v>0</v>
      </c>
      <c r="L30" s="21">
        <v>0</v>
      </c>
      <c r="M30" s="21"/>
      <c r="N30" s="21">
        <v>0</v>
      </c>
      <c r="O30" s="21">
        <v>0</v>
      </c>
      <c r="P30" s="21">
        <v>0</v>
      </c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9.5" customHeight="1" x14ac:dyDescent="0.25">
      <c r="A31" s="244" t="s">
        <v>329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03"/>
      <c r="R31" s="203"/>
      <c r="S31" s="203"/>
      <c r="T31" s="203"/>
      <c r="U31" s="203"/>
      <c r="V31" s="203"/>
      <c r="W31" s="203"/>
      <c r="X31" s="203"/>
      <c r="Y31" s="12"/>
    </row>
    <row r="32" spans="1:25" ht="19.5" customHeight="1" x14ac:dyDescent="0.25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03"/>
      <c r="R32" s="203"/>
      <c r="S32" s="203"/>
      <c r="T32" s="203"/>
      <c r="U32" s="203"/>
      <c r="V32" s="203"/>
      <c r="W32" s="203"/>
      <c r="X32" s="203"/>
      <c r="Y32" s="12"/>
    </row>
    <row r="33" spans="1:24" x14ac:dyDescent="0.2">
      <c r="A33" s="249" t="s">
        <v>260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04"/>
      <c r="R33" s="204"/>
      <c r="S33" s="204"/>
      <c r="T33" s="204"/>
      <c r="U33" s="204"/>
      <c r="V33" s="204"/>
      <c r="W33" s="204"/>
      <c r="X33" s="204"/>
    </row>
    <row r="34" spans="1:24" s="8" customFormat="1" ht="12" x14ac:dyDescent="0.25">
      <c r="A34" s="2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</sheetData>
  <mergeCells count="12">
    <mergeCell ref="A31:P32"/>
    <mergeCell ref="A33:P33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B9:P30">
    <cfRule type="cellIs" dxfId="0" priority="1" operator="equal">
      <formula>0</formula>
    </cfRule>
  </conditionalFormatting>
  <hyperlinks>
    <hyperlink ref="Q1" location="'CONTENIDO-INDICE'!D5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zoomScaleNormal="100" zoomScaleSheetLayoutView="100" workbookViewId="0">
      <selection activeCell="M6" sqref="M6"/>
    </sheetView>
  </sheetViews>
  <sheetFormatPr baseColWidth="10" defaultColWidth="14.28515625" defaultRowHeight="15" x14ac:dyDescent="0.25"/>
  <cols>
    <col min="1" max="1" width="10.7109375" style="1" customWidth="1"/>
    <col min="2" max="2" width="13.28515625" style="1" customWidth="1"/>
    <col min="3" max="3" width="11.7109375" style="1" customWidth="1"/>
    <col min="4" max="4" width="1.7109375" style="1" customWidth="1"/>
    <col min="5" max="5" width="13.42578125" style="1" customWidth="1"/>
    <col min="6" max="6" width="11.7109375" style="1" customWidth="1"/>
    <col min="7" max="7" width="1.7109375" style="1" customWidth="1"/>
    <col min="8" max="8" width="13.7109375" style="1" customWidth="1"/>
    <col min="9" max="9" width="11.7109375" style="1" customWidth="1"/>
    <col min="10" max="10" width="11.42578125" style="19" customWidth="1"/>
    <col min="11" max="254" width="11.42578125" style="1" customWidth="1"/>
    <col min="255" max="16384" width="14.28515625" style="1"/>
  </cols>
  <sheetData>
    <row r="1" spans="1:10" s="10" customFormat="1" ht="16.5" thickBot="1" x14ac:dyDescent="0.3">
      <c r="A1" s="226" t="s">
        <v>264</v>
      </c>
      <c r="B1" s="226"/>
      <c r="C1" s="226"/>
      <c r="D1" s="226"/>
      <c r="E1" s="226"/>
      <c r="F1" s="226"/>
      <c r="G1" s="226"/>
      <c r="H1" s="226"/>
      <c r="I1" s="226"/>
      <c r="J1" s="19"/>
    </row>
    <row r="2" spans="1:10" s="10" customFormat="1" ht="16.5" thickBot="1" x14ac:dyDescent="0.3">
      <c r="A2" s="226" t="s">
        <v>258</v>
      </c>
      <c r="B2" s="226"/>
      <c r="C2" s="226"/>
      <c r="D2" s="226"/>
      <c r="E2" s="226"/>
      <c r="F2" s="226"/>
      <c r="G2" s="226"/>
      <c r="H2" s="226"/>
      <c r="I2" s="226"/>
      <c r="J2" s="110" t="s">
        <v>158</v>
      </c>
    </row>
    <row r="3" spans="1:10" s="10" customFormat="1" ht="15.75" x14ac:dyDescent="0.25">
      <c r="A3" s="226" t="s">
        <v>78</v>
      </c>
      <c r="B3" s="226"/>
      <c r="C3" s="226"/>
      <c r="D3" s="226"/>
      <c r="E3" s="226"/>
      <c r="F3" s="226"/>
      <c r="G3" s="226"/>
      <c r="H3" s="226"/>
      <c r="I3" s="226"/>
      <c r="J3" s="19"/>
    </row>
    <row r="4" spans="1:10" s="10" customFormat="1" ht="16.5" thickBot="1" x14ac:dyDescent="0.3">
      <c r="A4" s="226" t="s">
        <v>259</v>
      </c>
      <c r="B4" s="226"/>
      <c r="C4" s="226"/>
      <c r="D4" s="226"/>
      <c r="E4" s="226"/>
      <c r="F4" s="226"/>
      <c r="G4" s="226"/>
      <c r="H4" s="226"/>
      <c r="I4" s="226"/>
      <c r="J4" s="19"/>
    </row>
    <row r="5" spans="1:10" x14ac:dyDescent="0.25">
      <c r="A5" s="227" t="s">
        <v>8</v>
      </c>
      <c r="B5" s="227" t="s">
        <v>1</v>
      </c>
      <c r="C5" s="227"/>
      <c r="D5" s="212"/>
      <c r="E5" s="231" t="s">
        <v>0</v>
      </c>
      <c r="F5" s="231"/>
      <c r="G5" s="231"/>
      <c r="H5" s="231"/>
      <c r="I5" s="231"/>
    </row>
    <row r="6" spans="1:10" x14ac:dyDescent="0.25">
      <c r="A6" s="228"/>
      <c r="B6" s="230"/>
      <c r="C6" s="230"/>
      <c r="D6" s="213"/>
      <c r="E6" s="232" t="s">
        <v>2</v>
      </c>
      <c r="F6" s="232"/>
      <c r="G6" s="213"/>
      <c r="H6" s="232" t="s">
        <v>3</v>
      </c>
      <c r="I6" s="232"/>
    </row>
    <row r="7" spans="1:10" s="23" customFormat="1" ht="24.75" thickBot="1" x14ac:dyDescent="0.3">
      <c r="A7" s="229"/>
      <c r="B7" s="214" t="s">
        <v>4</v>
      </c>
      <c r="C7" s="214" t="s">
        <v>5</v>
      </c>
      <c r="D7" s="215"/>
      <c r="E7" s="214" t="s">
        <v>4</v>
      </c>
      <c r="F7" s="214" t="s">
        <v>5</v>
      </c>
      <c r="G7" s="215"/>
      <c r="H7" s="214" t="s">
        <v>4</v>
      </c>
      <c r="I7" s="214" t="s">
        <v>5</v>
      </c>
      <c r="J7" s="19"/>
    </row>
    <row r="8" spans="1:10" x14ac:dyDescent="0.25">
      <c r="A8" s="11">
        <v>2010</v>
      </c>
      <c r="B8" s="101">
        <v>29550</v>
      </c>
      <c r="C8" s="93">
        <v>6</v>
      </c>
      <c r="D8" s="101"/>
      <c r="E8" s="101">
        <v>36288</v>
      </c>
      <c r="F8" s="93">
        <v>11.6</v>
      </c>
      <c r="G8" s="101"/>
      <c r="H8" s="101">
        <v>7866</v>
      </c>
      <c r="I8" s="93">
        <v>20.3</v>
      </c>
    </row>
    <row r="9" spans="1:10" x14ac:dyDescent="0.25">
      <c r="A9" s="11">
        <v>2011</v>
      </c>
      <c r="B9" s="101">
        <v>27846</v>
      </c>
      <c r="C9" s="93">
        <v>5.8</v>
      </c>
      <c r="D9" s="101"/>
      <c r="E9" s="101">
        <v>40511</v>
      </c>
      <c r="F9" s="93">
        <v>12.8</v>
      </c>
      <c r="G9" s="101"/>
      <c r="H9" s="101">
        <f>22+7822</f>
        <v>7844</v>
      </c>
      <c r="I9" s="93">
        <f>+H9/39046*100</f>
        <v>20.089125646673157</v>
      </c>
    </row>
    <row r="10" spans="1:10" x14ac:dyDescent="0.25">
      <c r="A10" s="11">
        <v>2012</v>
      </c>
      <c r="B10" s="101">
        <v>26366</v>
      </c>
      <c r="C10" s="93">
        <v>5.6</v>
      </c>
      <c r="D10" s="101"/>
      <c r="E10" s="101">
        <v>37826</v>
      </c>
      <c r="F10" s="93">
        <v>11.9</v>
      </c>
      <c r="G10" s="101"/>
      <c r="H10" s="101">
        <v>8438</v>
      </c>
      <c r="I10" s="93">
        <v>20.6</v>
      </c>
    </row>
    <row r="11" spans="1:10" x14ac:dyDescent="0.25">
      <c r="A11" s="11">
        <v>2013</v>
      </c>
      <c r="B11" s="101">
        <v>23195</v>
      </c>
      <c r="C11" s="93">
        <v>5.0999999999999996</v>
      </c>
      <c r="D11" s="101"/>
      <c r="E11" s="101">
        <f>25399+5932</f>
        <v>31331</v>
      </c>
      <c r="F11" s="93">
        <v>9.8000000000000007</v>
      </c>
      <c r="G11" s="101"/>
      <c r="H11" s="101">
        <f>6794+20</f>
        <v>6814</v>
      </c>
      <c r="I11" s="93">
        <v>15.4</v>
      </c>
    </row>
    <row r="12" spans="1:10" x14ac:dyDescent="0.25">
      <c r="A12" s="11">
        <v>2014</v>
      </c>
      <c r="B12" s="101">
        <v>19024</v>
      </c>
      <c r="C12" s="93">
        <v>4.3</v>
      </c>
      <c r="D12" s="101"/>
      <c r="E12" s="101">
        <v>31179</v>
      </c>
      <c r="F12" s="93">
        <v>9.6999999999999993</v>
      </c>
      <c r="G12" s="101"/>
      <c r="H12" s="101">
        <v>7015</v>
      </c>
      <c r="I12" s="93">
        <v>14.7</v>
      </c>
    </row>
    <row r="13" spans="1:10" x14ac:dyDescent="0.25">
      <c r="A13" s="11">
        <v>2015</v>
      </c>
      <c r="B13" s="101">
        <v>13658</v>
      </c>
      <c r="C13" s="93">
        <v>3.1</v>
      </c>
      <c r="D13" s="101"/>
      <c r="E13" s="101">
        <v>31448</v>
      </c>
      <c r="F13" s="93">
        <v>9.6999999999999993</v>
      </c>
      <c r="G13" s="101"/>
      <c r="H13" s="101">
        <v>7262</v>
      </c>
      <c r="I13" s="93">
        <v>14.9</v>
      </c>
    </row>
    <row r="14" spans="1:10" x14ac:dyDescent="0.25">
      <c r="A14" s="11">
        <v>2016</v>
      </c>
      <c r="B14" s="101">
        <v>14169</v>
      </c>
      <c r="C14" s="93">
        <v>3.1853620373367866</v>
      </c>
      <c r="D14" s="101"/>
      <c r="E14" s="101">
        <v>29565</v>
      </c>
      <c r="F14" s="93">
        <v>9.19278258517277</v>
      </c>
      <c r="G14" s="101"/>
      <c r="H14" s="101">
        <v>6650</v>
      </c>
      <c r="I14" s="93">
        <v>13.792960404870055</v>
      </c>
    </row>
    <row r="15" spans="1:10" x14ac:dyDescent="0.25">
      <c r="A15" s="11">
        <v>2017</v>
      </c>
      <c r="B15" s="101">
        <v>12093</v>
      </c>
      <c r="C15" s="93">
        <v>2.7</v>
      </c>
      <c r="D15" s="101"/>
      <c r="E15" s="101">
        <f>18394+4471</f>
        <v>22865</v>
      </c>
      <c r="F15" s="93">
        <v>7.2</v>
      </c>
      <c r="G15" s="101"/>
      <c r="H15" s="101">
        <f>5627+27</f>
        <v>5654</v>
      </c>
      <c r="I15" s="93">
        <v>11.9</v>
      </c>
    </row>
    <row r="16" spans="1:10" x14ac:dyDescent="0.25">
      <c r="A16" s="11">
        <v>2018</v>
      </c>
      <c r="B16" s="101">
        <v>10579</v>
      </c>
      <c r="C16" s="93">
        <v>2.2999999999999998</v>
      </c>
      <c r="D16" s="101"/>
      <c r="E16" s="101">
        <f>16586+3796+58</f>
        <v>20440</v>
      </c>
      <c r="F16" s="93">
        <f>+E16/318519*100</f>
        <v>6.417199601907579</v>
      </c>
      <c r="G16" s="101"/>
      <c r="H16" s="101">
        <f>6024+42</f>
        <v>6066</v>
      </c>
      <c r="I16" s="93">
        <f>+H16/47951*100</f>
        <v>12.650413964255177</v>
      </c>
    </row>
    <row r="17" spans="1:9" x14ac:dyDescent="0.25">
      <c r="A17" s="11">
        <v>2019</v>
      </c>
      <c r="B17" s="101">
        <v>3626</v>
      </c>
      <c r="C17" s="93">
        <v>0.8</v>
      </c>
      <c r="D17" s="101"/>
      <c r="E17" s="184">
        <v>3950</v>
      </c>
      <c r="F17" s="185">
        <v>1.2</v>
      </c>
      <c r="G17" s="184"/>
      <c r="H17" s="184">
        <v>4541</v>
      </c>
      <c r="I17" s="185">
        <v>9</v>
      </c>
    </row>
    <row r="18" spans="1:9" x14ac:dyDescent="0.25">
      <c r="A18" s="11">
        <v>2020</v>
      </c>
      <c r="B18" s="101">
        <v>10854</v>
      </c>
      <c r="C18" s="93">
        <v>2.3428393814593207</v>
      </c>
      <c r="D18" s="101"/>
      <c r="E18" s="184">
        <v>12252</v>
      </c>
      <c r="F18" s="185">
        <v>3.6122625877857648</v>
      </c>
      <c r="G18" s="184"/>
      <c r="H18" s="184">
        <v>5483</v>
      </c>
      <c r="I18" s="185">
        <v>10.899946325268871</v>
      </c>
    </row>
    <row r="19" spans="1:9" ht="15.75" thickBot="1" x14ac:dyDescent="0.3">
      <c r="A19" s="7">
        <v>2021</v>
      </c>
      <c r="B19" s="91">
        <v>723</v>
      </c>
      <c r="C19" s="73">
        <v>0.15789852999307691</v>
      </c>
      <c r="D19" s="91"/>
      <c r="E19" s="186">
        <v>3221</v>
      </c>
      <c r="F19" s="187">
        <v>0.90903959585696947</v>
      </c>
      <c r="G19" s="186"/>
      <c r="H19" s="186">
        <v>3929</v>
      </c>
      <c r="I19" s="187">
        <v>6.8686409566099087</v>
      </c>
    </row>
    <row r="20" spans="1:9" x14ac:dyDescent="0.25">
      <c r="A20" s="225" t="s">
        <v>260</v>
      </c>
      <c r="B20" s="225"/>
      <c r="C20" s="225"/>
      <c r="D20" s="225"/>
      <c r="E20" s="225"/>
      <c r="F20" s="225"/>
      <c r="G20" s="225"/>
      <c r="H20" s="225"/>
      <c r="I20" s="225"/>
    </row>
  </sheetData>
  <mergeCells count="10">
    <mergeCell ref="A20:I20"/>
    <mergeCell ref="A1:I1"/>
    <mergeCell ref="A2:I2"/>
    <mergeCell ref="A3:I3"/>
    <mergeCell ref="A4:I4"/>
    <mergeCell ref="A5:A7"/>
    <mergeCell ref="B5:C6"/>
    <mergeCell ref="E5:I5"/>
    <mergeCell ref="E6:F6"/>
    <mergeCell ref="H6:I6"/>
  </mergeCells>
  <hyperlinks>
    <hyperlink ref="J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8"/>
  <sheetViews>
    <sheetView showGridLines="0" topLeftCell="A31" zoomScaleNormal="100" workbookViewId="0">
      <selection activeCell="Q41" sqref="Q41"/>
    </sheetView>
  </sheetViews>
  <sheetFormatPr baseColWidth="10" defaultRowHeight="12.75" x14ac:dyDescent="0.25"/>
  <cols>
    <col min="1" max="1" width="16.140625" style="1" customWidth="1"/>
    <col min="2" max="2" width="6.5703125" style="1" bestFit="1" customWidth="1"/>
    <col min="3" max="3" width="7.42578125" style="1" bestFit="1" customWidth="1"/>
    <col min="4" max="4" width="6.7109375" style="1" bestFit="1" customWidth="1"/>
    <col min="5" max="5" width="1.7109375" style="1" customWidth="1"/>
    <col min="6" max="6" width="6.5703125" style="1" bestFit="1" customWidth="1"/>
    <col min="7" max="7" width="7.42578125" style="1" bestFit="1" customWidth="1"/>
    <col min="8" max="8" width="6.7109375" style="1" bestFit="1" customWidth="1"/>
    <col min="9" max="9" width="1.7109375" style="1" customWidth="1"/>
    <col min="10" max="10" width="6.5703125" style="1" bestFit="1" customWidth="1"/>
    <col min="11" max="11" width="7.42578125" style="1" bestFit="1" customWidth="1"/>
    <col min="12" max="12" width="6.7109375" style="1" bestFit="1" customWidth="1"/>
    <col min="13" max="13" width="1.7109375" style="1" customWidth="1"/>
    <col min="14" max="14" width="6.5703125" style="1" bestFit="1" customWidth="1"/>
    <col min="15" max="15" width="7.42578125" style="1" bestFit="1" customWidth="1"/>
    <col min="16" max="16" width="6.7109375" style="1" bestFit="1" customWidth="1"/>
    <col min="17" max="18" width="11.42578125" style="1"/>
    <col min="19" max="19" width="11.42578125" style="1" customWidth="1"/>
    <col min="20" max="20" width="7.7109375" style="1" hidden="1" customWidth="1"/>
    <col min="21" max="21" width="9" style="1" hidden="1" customWidth="1"/>
    <col min="22" max="22" width="9.42578125" style="1" hidden="1" customWidth="1"/>
    <col min="23" max="23" width="1" style="1" hidden="1" customWidth="1"/>
    <col min="24" max="24" width="8.28515625" style="1" hidden="1" customWidth="1"/>
    <col min="25" max="25" width="8.42578125" style="1" hidden="1" customWidth="1"/>
    <col min="26" max="26" width="8.85546875" style="1" hidden="1" customWidth="1"/>
    <col min="27" max="27" width="1" style="1" hidden="1" customWidth="1"/>
    <col min="28" max="28" width="8.28515625" style="1" hidden="1" customWidth="1"/>
    <col min="29" max="29" width="8.42578125" style="1" hidden="1" customWidth="1"/>
    <col min="30" max="30" width="8.85546875" style="1" hidden="1" customWidth="1"/>
    <col min="31" max="31" width="1" style="1" hidden="1" customWidth="1"/>
    <col min="32" max="32" width="8.28515625" style="1" hidden="1" customWidth="1"/>
    <col min="33" max="33" width="8.42578125" style="1" hidden="1" customWidth="1"/>
    <col min="34" max="34" width="8.85546875" style="1" hidden="1" customWidth="1"/>
    <col min="35" max="35" width="1" style="1" hidden="1" customWidth="1"/>
    <col min="36" max="36" width="8.28515625" style="1" hidden="1" customWidth="1"/>
    <col min="37" max="37" width="8.42578125" style="1" hidden="1" customWidth="1"/>
    <col min="38" max="38" width="8.85546875" style="1" hidden="1" customWidth="1"/>
    <col min="39" max="39" width="1" style="1" hidden="1" customWidth="1"/>
    <col min="40" max="40" width="8.28515625" style="1" hidden="1" customWidth="1"/>
    <col min="41" max="41" width="8.42578125" style="1" hidden="1" customWidth="1"/>
    <col min="42" max="42" width="8.85546875" style="1" hidden="1" customWidth="1"/>
    <col min="43" max="43" width="1" style="1" hidden="1" customWidth="1"/>
    <col min="44" max="44" width="8.28515625" style="1" hidden="1" customWidth="1"/>
    <col min="45" max="45" width="8.42578125" style="1" hidden="1" customWidth="1"/>
    <col min="46" max="46" width="8.85546875" style="1" hidden="1" customWidth="1"/>
    <col min="47" max="47" width="11.42578125" style="1" customWidth="1"/>
    <col min="48" max="48" width="8.7109375" style="1" bestFit="1" customWidth="1"/>
    <col min="49" max="49" width="8.85546875" style="1" bestFit="1" customWidth="1"/>
    <col min="50" max="50" width="9.28515625" style="1" bestFit="1" customWidth="1"/>
    <col min="51" max="51" width="11.42578125" style="1"/>
    <col min="52" max="52" width="9.5703125" style="1" bestFit="1" customWidth="1"/>
    <col min="53" max="53" width="9.7109375" style="1" bestFit="1" customWidth="1"/>
    <col min="54" max="54" width="10.140625" style="1" bestFit="1" customWidth="1"/>
    <col min="55" max="55" width="11.42578125" style="1"/>
    <col min="56" max="56" width="9.5703125" style="1" bestFit="1" customWidth="1"/>
    <col min="57" max="57" width="9.7109375" style="1" bestFit="1" customWidth="1"/>
    <col min="58" max="58" width="10.140625" style="1" bestFit="1" customWidth="1"/>
    <col min="59" max="59" width="11.42578125" style="1"/>
    <col min="60" max="60" width="9.5703125" style="1" bestFit="1" customWidth="1"/>
    <col min="61" max="61" width="9.7109375" style="1" bestFit="1" customWidth="1"/>
    <col min="62" max="62" width="10.140625" style="1" bestFit="1" customWidth="1"/>
    <col min="63" max="63" width="11.42578125" style="1"/>
    <col min="64" max="64" width="9.5703125" style="1" bestFit="1" customWidth="1"/>
    <col min="65" max="65" width="9.7109375" style="1" bestFit="1" customWidth="1"/>
    <col min="66" max="66" width="10.140625" style="1" bestFit="1" customWidth="1"/>
    <col min="67" max="67" width="11.42578125" style="1"/>
    <col min="68" max="68" width="9.5703125" style="1" bestFit="1" customWidth="1"/>
    <col min="69" max="69" width="9.7109375" style="1" bestFit="1" customWidth="1"/>
    <col min="70" max="70" width="10.140625" style="1" bestFit="1" customWidth="1"/>
    <col min="71" max="71" width="11.42578125" style="1"/>
    <col min="72" max="72" width="9.5703125" style="1" bestFit="1" customWidth="1"/>
    <col min="73" max="73" width="9.7109375" style="1" bestFit="1" customWidth="1"/>
    <col min="74" max="74" width="10.140625" style="1" bestFit="1" customWidth="1"/>
    <col min="75" max="136" width="11.42578125" style="1"/>
    <col min="137" max="137" width="16.140625" style="1" customWidth="1"/>
    <col min="138" max="138" width="6" style="1" customWidth="1"/>
    <col min="139" max="139" width="6" style="1" bestFit="1" customWidth="1"/>
    <col min="140" max="140" width="5.7109375" style="1" bestFit="1" customWidth="1"/>
    <col min="141" max="141" width="1.7109375" style="1" customWidth="1"/>
    <col min="142" max="142" width="6" style="1" bestFit="1" customWidth="1"/>
    <col min="143" max="144" width="5" style="1" customWidth="1"/>
    <col min="145" max="145" width="1.7109375" style="1" customWidth="1"/>
    <col min="146" max="148" width="5" style="1" customWidth="1"/>
    <col min="149" max="149" width="1.7109375" style="1" customWidth="1"/>
    <col min="150" max="152" width="5.140625" style="1" bestFit="1" customWidth="1"/>
    <col min="153" max="153" width="1.7109375" style="1" customWidth="1"/>
    <col min="154" max="156" width="5.140625" style="1" bestFit="1" customWidth="1"/>
    <col min="157" max="157" width="1.7109375" style="1" customWidth="1"/>
    <col min="158" max="160" width="5.140625" style="1" bestFit="1" customWidth="1"/>
    <col min="161" max="161" width="1.7109375" style="1" customWidth="1"/>
    <col min="162" max="162" width="4.85546875" style="1" bestFit="1" customWidth="1"/>
    <col min="163" max="164" width="4.42578125" style="1" customWidth="1"/>
    <col min="165" max="165" width="8.85546875" style="1" customWidth="1"/>
    <col min="166" max="166" width="12" style="1" customWidth="1"/>
    <col min="167" max="169" width="6" style="1" customWidth="1"/>
    <col min="170" max="170" width="1.7109375" style="1" customWidth="1"/>
    <col min="171" max="171" width="6.140625" style="1" customWidth="1"/>
    <col min="172" max="173" width="5.140625" style="1" customWidth="1"/>
    <col min="174" max="174" width="1.7109375" style="1" customWidth="1"/>
    <col min="175" max="177" width="5" style="1" customWidth="1"/>
    <col min="178" max="178" width="1.7109375" style="1" customWidth="1"/>
    <col min="179" max="181" width="5" style="1" customWidth="1"/>
    <col min="182" max="182" width="1.7109375" style="1" customWidth="1"/>
    <col min="183" max="185" width="5" style="1" customWidth="1"/>
    <col min="186" max="186" width="1.7109375" style="1" customWidth="1"/>
    <col min="187" max="189" width="5.140625" style="1" customWidth="1"/>
    <col min="190" max="190" width="1.7109375" style="1" customWidth="1"/>
    <col min="191" max="192" width="5" style="1" customWidth="1"/>
    <col min="193" max="193" width="5.28515625" style="1" customWidth="1"/>
    <col min="194" max="16384" width="11.42578125" style="1"/>
  </cols>
  <sheetData>
    <row r="1" spans="1:46" s="112" customFormat="1" ht="15.75" x14ac:dyDescent="0.25">
      <c r="A1" s="240" t="s">
        <v>344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159" t="s">
        <v>158</v>
      </c>
    </row>
    <row r="2" spans="1:46" s="112" customFormat="1" ht="15.75" x14ac:dyDescent="0.25">
      <c r="A2" s="240" t="s">
        <v>261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118"/>
    </row>
    <row r="3" spans="1:46" s="112" customFormat="1" ht="15.75" x14ac:dyDescent="0.25">
      <c r="A3" s="240" t="s">
        <v>360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118"/>
    </row>
    <row r="4" spans="1:46" s="112" customFormat="1" ht="15.75" x14ac:dyDescent="0.25">
      <c r="A4" s="240" t="s">
        <v>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18"/>
    </row>
    <row r="5" spans="1:46" s="112" customFormat="1" ht="16.5" thickBot="1" x14ac:dyDescent="0.3">
      <c r="A5" s="240" t="s">
        <v>205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118"/>
    </row>
    <row r="6" spans="1:46" ht="18" customHeight="1" x14ac:dyDescent="0.25">
      <c r="A6" s="236" t="s">
        <v>330</v>
      </c>
      <c r="B6" s="238" t="s">
        <v>9</v>
      </c>
      <c r="C6" s="238"/>
      <c r="D6" s="238"/>
      <c r="E6" s="180"/>
      <c r="F6" s="238" t="s">
        <v>22</v>
      </c>
      <c r="G6" s="238"/>
      <c r="H6" s="238"/>
      <c r="I6" s="180"/>
      <c r="J6" s="238" t="s">
        <v>23</v>
      </c>
      <c r="K6" s="238"/>
      <c r="L6" s="238"/>
      <c r="M6" s="180"/>
      <c r="N6" s="238" t="s">
        <v>24</v>
      </c>
      <c r="O6" s="238"/>
      <c r="P6" s="238"/>
      <c r="Q6" s="12"/>
    </row>
    <row r="7" spans="1:46" ht="27" customHeight="1" thickBot="1" x14ac:dyDescent="0.3">
      <c r="A7" s="237"/>
      <c r="B7" s="181" t="s">
        <v>9</v>
      </c>
      <c r="C7" s="182" t="s">
        <v>333</v>
      </c>
      <c r="D7" s="182" t="s">
        <v>334</v>
      </c>
      <c r="E7" s="181"/>
      <c r="F7" s="181" t="s">
        <v>9</v>
      </c>
      <c r="G7" s="182" t="s">
        <v>333</v>
      </c>
      <c r="H7" s="182" t="s">
        <v>334</v>
      </c>
      <c r="I7" s="181"/>
      <c r="J7" s="181" t="s">
        <v>9</v>
      </c>
      <c r="K7" s="182" t="s">
        <v>333</v>
      </c>
      <c r="L7" s="182" t="s">
        <v>334</v>
      </c>
      <c r="M7" s="181"/>
      <c r="N7" s="181" t="s">
        <v>9</v>
      </c>
      <c r="O7" s="182" t="s">
        <v>333</v>
      </c>
      <c r="P7" s="182" t="s">
        <v>334</v>
      </c>
    </row>
    <row r="8" spans="1:46" x14ac:dyDescent="0.25">
      <c r="A8" s="5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T8" s="37" t="s">
        <v>31</v>
      </c>
      <c r="U8" s="37" t="s">
        <v>120</v>
      </c>
      <c r="V8" s="37" t="s">
        <v>121</v>
      </c>
      <c r="W8" s="37"/>
      <c r="X8" s="37" t="s">
        <v>102</v>
      </c>
      <c r="Y8" s="37" t="s">
        <v>103</v>
      </c>
      <c r="Z8" s="37" t="s">
        <v>104</v>
      </c>
      <c r="AA8" s="37"/>
      <c r="AB8" s="37" t="s">
        <v>105</v>
      </c>
      <c r="AC8" s="37" t="s">
        <v>106</v>
      </c>
      <c r="AD8" s="37" t="s">
        <v>107</v>
      </c>
      <c r="AE8" s="37"/>
      <c r="AF8" s="37" t="s">
        <v>108</v>
      </c>
      <c r="AG8" s="37" t="s">
        <v>109</v>
      </c>
      <c r="AH8" s="37" t="s">
        <v>110</v>
      </c>
      <c r="AI8" s="37"/>
      <c r="AJ8" s="37" t="s">
        <v>111</v>
      </c>
      <c r="AK8" s="37" t="s">
        <v>112</v>
      </c>
      <c r="AL8" s="37" t="s">
        <v>113</v>
      </c>
      <c r="AM8" s="37"/>
      <c r="AN8" s="37" t="s">
        <v>114</v>
      </c>
      <c r="AO8" s="37" t="s">
        <v>115</v>
      </c>
      <c r="AP8" s="37" t="s">
        <v>116</v>
      </c>
      <c r="AQ8" s="37"/>
      <c r="AR8" s="37" t="s">
        <v>117</v>
      </c>
      <c r="AS8" s="37" t="s">
        <v>118</v>
      </c>
      <c r="AT8" s="37" t="s">
        <v>119</v>
      </c>
    </row>
    <row r="9" spans="1:46" s="6" customFormat="1" x14ac:dyDescent="0.25">
      <c r="A9" s="46" t="s">
        <v>9</v>
      </c>
      <c r="B9" s="59">
        <v>105</v>
      </c>
      <c r="C9" s="59">
        <v>50</v>
      </c>
      <c r="D9" s="59">
        <v>55</v>
      </c>
      <c r="E9" s="59"/>
      <c r="F9" s="59">
        <v>39</v>
      </c>
      <c r="G9" s="59">
        <v>21</v>
      </c>
      <c r="H9" s="59">
        <v>18</v>
      </c>
      <c r="I9" s="59"/>
      <c r="J9" s="59">
        <v>48</v>
      </c>
      <c r="K9" s="59">
        <v>20</v>
      </c>
      <c r="L9" s="59">
        <v>28</v>
      </c>
      <c r="M9" s="59"/>
      <c r="N9" s="59">
        <v>18</v>
      </c>
      <c r="O9" s="59">
        <v>9</v>
      </c>
      <c r="P9" s="59">
        <v>9</v>
      </c>
      <c r="T9" s="60">
        <v>20330</v>
      </c>
      <c r="U9" s="60">
        <v>7043</v>
      </c>
      <c r="V9" s="60">
        <v>13287</v>
      </c>
      <c r="W9" s="60"/>
      <c r="X9" s="60">
        <v>0</v>
      </c>
      <c r="Y9" s="60">
        <v>0</v>
      </c>
      <c r="Z9" s="60">
        <v>0</v>
      </c>
      <c r="AA9" s="60"/>
      <c r="AB9" s="60">
        <v>0</v>
      </c>
      <c r="AC9" s="60">
        <v>0</v>
      </c>
      <c r="AD9" s="60">
        <v>0</v>
      </c>
      <c r="AE9" s="60"/>
      <c r="AF9" s="60">
        <v>0</v>
      </c>
      <c r="AG9" s="60">
        <v>0</v>
      </c>
      <c r="AH9" s="60">
        <v>0</v>
      </c>
      <c r="AI9" s="60"/>
      <c r="AJ9" s="60">
        <v>10105</v>
      </c>
      <c r="AK9" s="60">
        <v>3564</v>
      </c>
      <c r="AL9" s="60">
        <v>6541</v>
      </c>
      <c r="AM9" s="60"/>
      <c r="AN9" s="60">
        <v>5802</v>
      </c>
      <c r="AO9" s="60">
        <v>1995</v>
      </c>
      <c r="AP9" s="60">
        <v>3807</v>
      </c>
      <c r="AQ9" s="60"/>
      <c r="AR9" s="60">
        <v>4423</v>
      </c>
      <c r="AS9" s="60">
        <v>1484</v>
      </c>
      <c r="AT9" s="60">
        <v>2939</v>
      </c>
    </row>
    <row r="10" spans="1:46" x14ac:dyDescent="0.25">
      <c r="A10" s="5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</row>
    <row r="11" spans="1:46" x14ac:dyDescent="0.25">
      <c r="A11" s="1" t="s">
        <v>39</v>
      </c>
      <c r="B11" s="50">
        <v>0</v>
      </c>
      <c r="C11" s="50">
        <v>0</v>
      </c>
      <c r="D11" s="50">
        <v>0</v>
      </c>
      <c r="E11" s="50"/>
      <c r="F11" s="50">
        <v>0</v>
      </c>
      <c r="G11" s="50">
        <v>0</v>
      </c>
      <c r="H11" s="61">
        <v>0</v>
      </c>
      <c r="I11" s="50"/>
      <c r="J11" s="50">
        <v>0</v>
      </c>
      <c r="K11" s="50">
        <v>0</v>
      </c>
      <c r="L11" s="61">
        <v>0</v>
      </c>
      <c r="M11" s="50"/>
      <c r="N11" s="50">
        <v>0</v>
      </c>
      <c r="O11" s="50">
        <v>0</v>
      </c>
      <c r="P11" s="61">
        <v>0</v>
      </c>
      <c r="T11" s="37">
        <v>563</v>
      </c>
      <c r="U11" s="37">
        <v>206</v>
      </c>
      <c r="V11" s="37">
        <v>357</v>
      </c>
      <c r="W11" s="37"/>
      <c r="X11" s="37">
        <v>0</v>
      </c>
      <c r="Y11" s="37">
        <v>0</v>
      </c>
      <c r="Z11" s="37">
        <v>0</v>
      </c>
      <c r="AA11" s="37"/>
      <c r="AB11" s="37">
        <v>0</v>
      </c>
      <c r="AC11" s="37">
        <v>0</v>
      </c>
      <c r="AD11" s="37">
        <v>0</v>
      </c>
      <c r="AE11" s="37"/>
      <c r="AF11" s="37">
        <v>0</v>
      </c>
      <c r="AG11" s="37">
        <v>0</v>
      </c>
      <c r="AH11" s="37">
        <v>0</v>
      </c>
      <c r="AI11" s="37"/>
      <c r="AJ11" s="37">
        <v>296</v>
      </c>
      <c r="AK11" s="37">
        <v>108</v>
      </c>
      <c r="AL11" s="37">
        <v>188</v>
      </c>
      <c r="AM11" s="37"/>
      <c r="AN11" s="37">
        <v>155</v>
      </c>
      <c r="AO11" s="37">
        <v>53</v>
      </c>
      <c r="AP11" s="37">
        <v>102</v>
      </c>
      <c r="AQ11" s="37"/>
      <c r="AR11" s="37">
        <v>112</v>
      </c>
      <c r="AS11" s="37">
        <v>45</v>
      </c>
      <c r="AT11" s="37">
        <v>67</v>
      </c>
    </row>
    <row r="12" spans="1:46" x14ac:dyDescent="0.25">
      <c r="A12" s="1" t="s">
        <v>40</v>
      </c>
      <c r="B12" s="50">
        <v>12</v>
      </c>
      <c r="C12" s="50">
        <v>5</v>
      </c>
      <c r="D12" s="50">
        <v>7</v>
      </c>
      <c r="E12" s="50"/>
      <c r="F12" s="50">
        <v>1</v>
      </c>
      <c r="G12" s="50">
        <v>0</v>
      </c>
      <c r="H12" s="61">
        <v>1</v>
      </c>
      <c r="I12" s="50"/>
      <c r="J12" s="50">
        <v>10</v>
      </c>
      <c r="K12" s="50">
        <v>4</v>
      </c>
      <c r="L12" s="61">
        <v>6</v>
      </c>
      <c r="M12" s="50"/>
      <c r="N12" s="50">
        <v>1</v>
      </c>
      <c r="O12" s="50">
        <v>1</v>
      </c>
      <c r="P12" s="61">
        <v>0</v>
      </c>
      <c r="T12" s="37">
        <v>846</v>
      </c>
      <c r="U12" s="37">
        <v>264</v>
      </c>
      <c r="V12" s="37">
        <v>582</v>
      </c>
      <c r="W12" s="37"/>
      <c r="X12" s="37">
        <v>0</v>
      </c>
      <c r="Y12" s="37">
        <v>0</v>
      </c>
      <c r="Z12" s="37">
        <v>0</v>
      </c>
      <c r="AA12" s="37"/>
      <c r="AB12" s="37">
        <v>0</v>
      </c>
      <c r="AC12" s="37">
        <v>0</v>
      </c>
      <c r="AD12" s="37">
        <v>0</v>
      </c>
      <c r="AE12" s="37"/>
      <c r="AF12" s="37">
        <v>0</v>
      </c>
      <c r="AG12" s="37">
        <v>0</v>
      </c>
      <c r="AH12" s="37">
        <v>0</v>
      </c>
      <c r="AI12" s="37"/>
      <c r="AJ12" s="37">
        <v>459</v>
      </c>
      <c r="AK12" s="37">
        <v>146</v>
      </c>
      <c r="AL12" s="37">
        <v>313</v>
      </c>
      <c r="AM12" s="37"/>
      <c r="AN12" s="37">
        <v>231</v>
      </c>
      <c r="AO12" s="37">
        <v>73</v>
      </c>
      <c r="AP12" s="37">
        <v>158</v>
      </c>
      <c r="AQ12" s="37"/>
      <c r="AR12" s="37">
        <v>156</v>
      </c>
      <c r="AS12" s="37">
        <v>45</v>
      </c>
      <c r="AT12" s="37">
        <v>111</v>
      </c>
    </row>
    <row r="13" spans="1:46" x14ac:dyDescent="0.25">
      <c r="A13" s="1" t="s">
        <v>41</v>
      </c>
      <c r="B13" s="50">
        <v>0</v>
      </c>
      <c r="C13" s="50">
        <v>0</v>
      </c>
      <c r="D13" s="50">
        <v>0</v>
      </c>
      <c r="E13" s="50"/>
      <c r="F13" s="50">
        <v>0</v>
      </c>
      <c r="G13" s="50">
        <v>0</v>
      </c>
      <c r="H13" s="61">
        <v>0</v>
      </c>
      <c r="I13" s="50"/>
      <c r="J13" s="50">
        <v>0</v>
      </c>
      <c r="K13" s="50">
        <v>0</v>
      </c>
      <c r="L13" s="61">
        <v>0</v>
      </c>
      <c r="M13" s="50"/>
      <c r="N13" s="50">
        <v>0</v>
      </c>
      <c r="O13" s="50">
        <v>0</v>
      </c>
      <c r="P13" s="61">
        <v>0</v>
      </c>
      <c r="T13" s="37">
        <v>503</v>
      </c>
      <c r="U13" s="37">
        <v>163</v>
      </c>
      <c r="V13" s="37">
        <v>340</v>
      </c>
      <c r="W13" s="37"/>
      <c r="X13" s="37">
        <v>0</v>
      </c>
      <c r="Y13" s="37">
        <v>0</v>
      </c>
      <c r="Z13" s="37">
        <v>0</v>
      </c>
      <c r="AA13" s="37"/>
      <c r="AB13" s="37">
        <v>0</v>
      </c>
      <c r="AC13" s="37">
        <v>0</v>
      </c>
      <c r="AD13" s="37">
        <v>0</v>
      </c>
      <c r="AE13" s="37"/>
      <c r="AF13" s="37">
        <v>0</v>
      </c>
      <c r="AG13" s="37">
        <v>0</v>
      </c>
      <c r="AH13" s="37">
        <v>0</v>
      </c>
      <c r="AI13" s="37"/>
      <c r="AJ13" s="37">
        <v>289</v>
      </c>
      <c r="AK13" s="37">
        <v>82</v>
      </c>
      <c r="AL13" s="37">
        <v>207</v>
      </c>
      <c r="AM13" s="37"/>
      <c r="AN13" s="37">
        <v>131</v>
      </c>
      <c r="AO13" s="37">
        <v>55</v>
      </c>
      <c r="AP13" s="37">
        <v>76</v>
      </c>
      <c r="AQ13" s="37"/>
      <c r="AR13" s="37">
        <v>83</v>
      </c>
      <c r="AS13" s="37">
        <v>26</v>
      </c>
      <c r="AT13" s="37">
        <v>57</v>
      </c>
    </row>
    <row r="14" spans="1:46" x14ac:dyDescent="0.25">
      <c r="A14" s="1" t="s">
        <v>42</v>
      </c>
      <c r="B14" s="50">
        <v>0</v>
      </c>
      <c r="C14" s="50">
        <v>0</v>
      </c>
      <c r="D14" s="50">
        <v>0</v>
      </c>
      <c r="E14" s="50"/>
      <c r="F14" s="50">
        <v>0</v>
      </c>
      <c r="G14" s="50">
        <v>0</v>
      </c>
      <c r="H14" s="61">
        <v>0</v>
      </c>
      <c r="I14" s="50"/>
      <c r="J14" s="50">
        <v>0</v>
      </c>
      <c r="K14" s="50">
        <v>0</v>
      </c>
      <c r="L14" s="61">
        <v>0</v>
      </c>
      <c r="M14" s="50"/>
      <c r="N14" s="50">
        <v>0</v>
      </c>
      <c r="O14" s="50">
        <v>0</v>
      </c>
      <c r="P14" s="61">
        <v>0</v>
      </c>
      <c r="T14" s="37">
        <v>1466</v>
      </c>
      <c r="U14" s="37">
        <v>545</v>
      </c>
      <c r="V14" s="37">
        <v>921</v>
      </c>
      <c r="W14" s="37"/>
      <c r="X14" s="37">
        <v>0</v>
      </c>
      <c r="Y14" s="37">
        <v>0</v>
      </c>
      <c r="Z14" s="37">
        <v>0</v>
      </c>
      <c r="AA14" s="37"/>
      <c r="AB14" s="37">
        <v>0</v>
      </c>
      <c r="AC14" s="37">
        <v>0</v>
      </c>
      <c r="AD14" s="37">
        <v>2465</v>
      </c>
      <c r="AE14" s="37"/>
      <c r="AF14" s="37">
        <v>0</v>
      </c>
      <c r="AG14" s="37">
        <v>0</v>
      </c>
      <c r="AH14" s="37">
        <v>0</v>
      </c>
      <c r="AI14" s="37"/>
      <c r="AJ14" s="37">
        <v>671</v>
      </c>
      <c r="AK14" s="37">
        <v>254</v>
      </c>
      <c r="AL14" s="37">
        <v>417</v>
      </c>
      <c r="AM14" s="37"/>
      <c r="AN14" s="37">
        <v>435</v>
      </c>
      <c r="AO14" s="37">
        <v>157</v>
      </c>
      <c r="AP14" s="37">
        <v>278</v>
      </c>
      <c r="AQ14" s="37"/>
      <c r="AR14" s="37">
        <v>360</v>
      </c>
      <c r="AS14" s="37">
        <v>134</v>
      </c>
      <c r="AT14" s="37">
        <v>226</v>
      </c>
    </row>
    <row r="15" spans="1:46" x14ac:dyDescent="0.25">
      <c r="A15" s="1" t="s">
        <v>43</v>
      </c>
      <c r="B15" s="50">
        <v>1</v>
      </c>
      <c r="C15" s="50">
        <v>1</v>
      </c>
      <c r="D15" s="50">
        <v>0</v>
      </c>
      <c r="E15" s="50"/>
      <c r="F15" s="50">
        <v>0</v>
      </c>
      <c r="G15" s="50">
        <v>0</v>
      </c>
      <c r="H15" s="61">
        <v>0</v>
      </c>
      <c r="I15" s="50"/>
      <c r="J15" s="50">
        <v>1</v>
      </c>
      <c r="K15" s="50">
        <v>1</v>
      </c>
      <c r="L15" s="61">
        <v>0</v>
      </c>
      <c r="M15" s="50"/>
      <c r="N15" s="50">
        <v>0</v>
      </c>
      <c r="O15" s="50">
        <v>0</v>
      </c>
      <c r="P15" s="61">
        <v>0</v>
      </c>
      <c r="T15" s="37">
        <v>339</v>
      </c>
      <c r="U15" s="37">
        <v>124</v>
      </c>
      <c r="V15" s="37">
        <v>215</v>
      </c>
      <c r="W15" s="37"/>
      <c r="X15" s="37">
        <v>0</v>
      </c>
      <c r="Y15" s="37">
        <v>0</v>
      </c>
      <c r="Z15" s="37">
        <v>0</v>
      </c>
      <c r="AA15" s="37"/>
      <c r="AB15" s="37">
        <v>0</v>
      </c>
      <c r="AC15" s="37">
        <v>0</v>
      </c>
      <c r="AD15" s="37">
        <v>0</v>
      </c>
      <c r="AE15" s="37"/>
      <c r="AF15" s="37">
        <v>0</v>
      </c>
      <c r="AG15" s="37">
        <v>0</v>
      </c>
      <c r="AH15" s="37">
        <v>0</v>
      </c>
      <c r="AI15" s="37"/>
      <c r="AJ15" s="37">
        <v>144</v>
      </c>
      <c r="AK15" s="37">
        <v>57</v>
      </c>
      <c r="AL15" s="37">
        <v>87</v>
      </c>
      <c r="AM15" s="37"/>
      <c r="AN15" s="37">
        <v>115</v>
      </c>
      <c r="AO15" s="37">
        <v>45</v>
      </c>
      <c r="AP15" s="37">
        <v>70</v>
      </c>
      <c r="AQ15" s="37"/>
      <c r="AR15" s="37">
        <v>80</v>
      </c>
      <c r="AS15" s="37">
        <v>22</v>
      </c>
      <c r="AT15" s="37">
        <v>58</v>
      </c>
    </row>
    <row r="16" spans="1:46" x14ac:dyDescent="0.25">
      <c r="A16" s="1" t="s">
        <v>44</v>
      </c>
      <c r="B16" s="50">
        <v>0</v>
      </c>
      <c r="C16" s="50">
        <v>0</v>
      </c>
      <c r="D16" s="50">
        <v>0</v>
      </c>
      <c r="E16" s="50"/>
      <c r="F16" s="50">
        <v>0</v>
      </c>
      <c r="G16" s="50">
        <v>0</v>
      </c>
      <c r="H16" s="61">
        <v>0</v>
      </c>
      <c r="I16" s="50"/>
      <c r="J16" s="50">
        <v>0</v>
      </c>
      <c r="K16" s="50">
        <v>0</v>
      </c>
      <c r="L16" s="61">
        <v>0</v>
      </c>
      <c r="M16" s="50"/>
      <c r="N16" s="50">
        <v>0</v>
      </c>
      <c r="O16" s="50">
        <v>0</v>
      </c>
      <c r="P16" s="61">
        <v>0</v>
      </c>
      <c r="T16" s="37">
        <v>999</v>
      </c>
      <c r="U16" s="37">
        <v>347</v>
      </c>
      <c r="V16" s="37">
        <v>652</v>
      </c>
      <c r="W16" s="37"/>
      <c r="X16" s="37">
        <v>0</v>
      </c>
      <c r="Y16" s="37">
        <v>0</v>
      </c>
      <c r="Z16" s="37">
        <v>0</v>
      </c>
      <c r="AA16" s="37"/>
      <c r="AB16" s="37">
        <v>0</v>
      </c>
      <c r="AC16" s="37">
        <v>0</v>
      </c>
      <c r="AD16" s="37">
        <v>0</v>
      </c>
      <c r="AE16" s="37"/>
      <c r="AF16" s="37">
        <v>0</v>
      </c>
      <c r="AG16" s="37">
        <v>0</v>
      </c>
      <c r="AH16" s="37">
        <v>0</v>
      </c>
      <c r="AI16" s="37"/>
      <c r="AJ16" s="37">
        <v>451</v>
      </c>
      <c r="AK16" s="37">
        <v>167</v>
      </c>
      <c r="AL16" s="37">
        <v>284</v>
      </c>
      <c r="AM16" s="37"/>
      <c r="AN16" s="37">
        <v>244</v>
      </c>
      <c r="AO16" s="37">
        <v>72</v>
      </c>
      <c r="AP16" s="37">
        <v>172</v>
      </c>
      <c r="AQ16" s="37"/>
      <c r="AR16" s="37">
        <v>304</v>
      </c>
      <c r="AS16" s="37">
        <v>108</v>
      </c>
      <c r="AT16" s="37">
        <v>196</v>
      </c>
    </row>
    <row r="17" spans="1:46" x14ac:dyDescent="0.25">
      <c r="A17" s="1" t="s">
        <v>45</v>
      </c>
      <c r="B17" s="50">
        <v>8</v>
      </c>
      <c r="C17" s="50">
        <v>3</v>
      </c>
      <c r="D17" s="50">
        <v>5</v>
      </c>
      <c r="E17" s="50"/>
      <c r="F17" s="50">
        <v>4</v>
      </c>
      <c r="G17" s="50">
        <v>1</v>
      </c>
      <c r="H17" s="61">
        <v>3</v>
      </c>
      <c r="I17" s="50"/>
      <c r="J17" s="50">
        <v>2</v>
      </c>
      <c r="K17" s="50">
        <v>1</v>
      </c>
      <c r="L17" s="61">
        <v>1</v>
      </c>
      <c r="M17" s="50"/>
      <c r="N17" s="50">
        <v>2</v>
      </c>
      <c r="O17" s="50">
        <v>1</v>
      </c>
      <c r="P17" s="61">
        <v>1</v>
      </c>
      <c r="T17" s="37">
        <v>340</v>
      </c>
      <c r="U17" s="37">
        <v>131</v>
      </c>
      <c r="V17" s="37">
        <v>209</v>
      </c>
      <c r="W17" s="37"/>
      <c r="X17" s="37">
        <v>0</v>
      </c>
      <c r="Y17" s="37">
        <v>0</v>
      </c>
      <c r="Z17" s="37">
        <v>0</v>
      </c>
      <c r="AA17" s="37"/>
      <c r="AB17" s="37">
        <v>0</v>
      </c>
      <c r="AC17" s="37">
        <v>0</v>
      </c>
      <c r="AD17" s="37">
        <v>0</v>
      </c>
      <c r="AE17" s="37"/>
      <c r="AF17" s="37">
        <v>0</v>
      </c>
      <c r="AG17" s="37">
        <v>0</v>
      </c>
      <c r="AH17" s="37">
        <v>0</v>
      </c>
      <c r="AI17" s="37"/>
      <c r="AJ17" s="37">
        <v>159</v>
      </c>
      <c r="AK17" s="37">
        <v>70</v>
      </c>
      <c r="AL17" s="37">
        <v>89</v>
      </c>
      <c r="AM17" s="37"/>
      <c r="AN17" s="37">
        <v>108</v>
      </c>
      <c r="AO17" s="37">
        <v>43</v>
      </c>
      <c r="AP17" s="37">
        <v>65</v>
      </c>
      <c r="AQ17" s="37"/>
      <c r="AR17" s="37">
        <v>73</v>
      </c>
      <c r="AS17" s="37">
        <v>18</v>
      </c>
      <c r="AT17" s="37">
        <v>55</v>
      </c>
    </row>
    <row r="18" spans="1:46" x14ac:dyDescent="0.25">
      <c r="A18" s="1" t="s">
        <v>46</v>
      </c>
      <c r="B18" s="50">
        <v>5</v>
      </c>
      <c r="C18" s="50">
        <v>3</v>
      </c>
      <c r="D18" s="50">
        <v>2</v>
      </c>
      <c r="E18" s="50"/>
      <c r="F18" s="50">
        <v>2</v>
      </c>
      <c r="G18" s="50">
        <v>1</v>
      </c>
      <c r="H18" s="61">
        <v>1</v>
      </c>
      <c r="I18" s="50"/>
      <c r="J18" s="50">
        <v>3</v>
      </c>
      <c r="K18" s="50">
        <v>2</v>
      </c>
      <c r="L18" s="61">
        <v>1</v>
      </c>
      <c r="M18" s="50"/>
      <c r="N18" s="50">
        <v>0</v>
      </c>
      <c r="O18" s="50">
        <v>0</v>
      </c>
      <c r="P18" s="61">
        <v>0</v>
      </c>
      <c r="T18" s="37">
        <v>1833</v>
      </c>
      <c r="U18" s="37">
        <v>770</v>
      </c>
      <c r="V18" s="37">
        <v>1063</v>
      </c>
      <c r="W18" s="37"/>
      <c r="X18" s="37">
        <v>0</v>
      </c>
      <c r="Y18" s="37">
        <v>0</v>
      </c>
      <c r="Z18" s="37">
        <v>0</v>
      </c>
      <c r="AA18" s="37"/>
      <c r="AB18" s="37">
        <v>0</v>
      </c>
      <c r="AC18" s="37">
        <v>0</v>
      </c>
      <c r="AD18" s="37">
        <v>0</v>
      </c>
      <c r="AE18" s="37"/>
      <c r="AF18" s="37">
        <v>0</v>
      </c>
      <c r="AG18" s="37">
        <v>0</v>
      </c>
      <c r="AH18" s="37">
        <v>0</v>
      </c>
      <c r="AI18" s="37"/>
      <c r="AJ18" s="37">
        <v>930</v>
      </c>
      <c r="AK18" s="37">
        <v>380</v>
      </c>
      <c r="AL18" s="37">
        <v>550</v>
      </c>
      <c r="AM18" s="37"/>
      <c r="AN18" s="37">
        <v>517</v>
      </c>
      <c r="AO18" s="37">
        <v>231</v>
      </c>
      <c r="AP18" s="37">
        <v>286</v>
      </c>
      <c r="AQ18" s="37"/>
      <c r="AR18" s="37">
        <v>386</v>
      </c>
      <c r="AS18" s="37">
        <v>159</v>
      </c>
      <c r="AT18" s="37">
        <v>227</v>
      </c>
    </row>
    <row r="19" spans="1:46" x14ac:dyDescent="0.25">
      <c r="A19" s="1" t="s">
        <v>47</v>
      </c>
      <c r="B19" s="50">
        <v>1</v>
      </c>
      <c r="C19" s="50">
        <v>0</v>
      </c>
      <c r="D19" s="50">
        <v>1</v>
      </c>
      <c r="E19" s="50"/>
      <c r="F19" s="50">
        <v>0</v>
      </c>
      <c r="G19" s="50">
        <v>0</v>
      </c>
      <c r="H19" s="61">
        <v>0</v>
      </c>
      <c r="I19" s="50"/>
      <c r="J19" s="50">
        <v>1</v>
      </c>
      <c r="K19" s="50">
        <v>0</v>
      </c>
      <c r="L19" s="61">
        <v>1</v>
      </c>
      <c r="M19" s="50"/>
      <c r="N19" s="50">
        <v>0</v>
      </c>
      <c r="O19" s="50">
        <v>0</v>
      </c>
      <c r="P19" s="61">
        <v>0</v>
      </c>
      <c r="T19" s="37">
        <v>574</v>
      </c>
      <c r="U19" s="37">
        <v>226</v>
      </c>
      <c r="V19" s="37">
        <v>348</v>
      </c>
      <c r="W19" s="37"/>
      <c r="X19" s="37">
        <v>0</v>
      </c>
      <c r="Y19" s="37">
        <v>0</v>
      </c>
      <c r="Z19" s="37">
        <v>0</v>
      </c>
      <c r="AA19" s="37"/>
      <c r="AB19" s="37">
        <v>0</v>
      </c>
      <c r="AC19" s="37">
        <v>0</v>
      </c>
      <c r="AD19" s="37">
        <v>0</v>
      </c>
      <c r="AE19" s="37"/>
      <c r="AF19" s="37">
        <v>0</v>
      </c>
      <c r="AG19" s="37">
        <v>0</v>
      </c>
      <c r="AH19" s="37">
        <v>0</v>
      </c>
      <c r="AI19" s="37"/>
      <c r="AJ19" s="37">
        <v>286</v>
      </c>
      <c r="AK19" s="37">
        <v>110</v>
      </c>
      <c r="AL19" s="37">
        <v>176</v>
      </c>
      <c r="AM19" s="37"/>
      <c r="AN19" s="37">
        <v>148</v>
      </c>
      <c r="AO19" s="37">
        <v>60</v>
      </c>
      <c r="AP19" s="37">
        <v>88</v>
      </c>
      <c r="AQ19" s="37"/>
      <c r="AR19" s="37">
        <v>140</v>
      </c>
      <c r="AS19" s="37">
        <v>56</v>
      </c>
      <c r="AT19" s="37">
        <v>84</v>
      </c>
    </row>
    <row r="20" spans="1:46" x14ac:dyDescent="0.25">
      <c r="A20" s="1" t="s">
        <v>48</v>
      </c>
      <c r="B20" s="50">
        <v>7</v>
      </c>
      <c r="C20" s="50">
        <v>2</v>
      </c>
      <c r="D20" s="50">
        <v>5</v>
      </c>
      <c r="E20" s="50"/>
      <c r="F20" s="50">
        <v>3</v>
      </c>
      <c r="G20" s="50">
        <v>1</v>
      </c>
      <c r="H20" s="61">
        <v>2</v>
      </c>
      <c r="I20" s="50"/>
      <c r="J20" s="50">
        <v>4</v>
      </c>
      <c r="K20" s="50">
        <v>1</v>
      </c>
      <c r="L20" s="61">
        <v>3</v>
      </c>
      <c r="M20" s="50"/>
      <c r="N20" s="50">
        <v>0</v>
      </c>
      <c r="O20" s="50">
        <v>0</v>
      </c>
      <c r="P20" s="61">
        <v>0</v>
      </c>
      <c r="T20" s="37">
        <v>1226</v>
      </c>
      <c r="U20" s="37">
        <v>347</v>
      </c>
      <c r="V20" s="37">
        <v>879</v>
      </c>
      <c r="W20" s="37"/>
      <c r="X20" s="37">
        <v>0</v>
      </c>
      <c r="Y20" s="37">
        <v>0</v>
      </c>
      <c r="Z20" s="37">
        <v>0</v>
      </c>
      <c r="AA20" s="37"/>
      <c r="AB20" s="37">
        <v>0</v>
      </c>
      <c r="AC20" s="37">
        <v>0</v>
      </c>
      <c r="AD20" s="37">
        <v>0</v>
      </c>
      <c r="AE20" s="37"/>
      <c r="AF20" s="37">
        <v>0</v>
      </c>
      <c r="AG20" s="37">
        <v>0</v>
      </c>
      <c r="AH20" s="37">
        <v>0</v>
      </c>
      <c r="AI20" s="37"/>
      <c r="AJ20" s="37">
        <v>650</v>
      </c>
      <c r="AK20" s="37">
        <v>208</v>
      </c>
      <c r="AL20" s="37">
        <v>442</v>
      </c>
      <c r="AM20" s="37"/>
      <c r="AN20" s="37">
        <v>323</v>
      </c>
      <c r="AO20" s="37">
        <v>87</v>
      </c>
      <c r="AP20" s="37">
        <v>236</v>
      </c>
      <c r="AQ20" s="37"/>
      <c r="AR20" s="37">
        <v>253</v>
      </c>
      <c r="AS20" s="37">
        <v>52</v>
      </c>
      <c r="AT20" s="37">
        <v>201</v>
      </c>
    </row>
    <row r="21" spans="1:46" x14ac:dyDescent="0.25">
      <c r="A21" s="1" t="s">
        <v>49</v>
      </c>
      <c r="B21" s="50">
        <v>6</v>
      </c>
      <c r="C21" s="50">
        <v>2</v>
      </c>
      <c r="D21" s="50">
        <v>4</v>
      </c>
      <c r="E21" s="50"/>
      <c r="F21" s="50">
        <v>0</v>
      </c>
      <c r="G21" s="50">
        <v>0</v>
      </c>
      <c r="H21" s="61">
        <v>0</v>
      </c>
      <c r="I21" s="50"/>
      <c r="J21" s="50">
        <v>2</v>
      </c>
      <c r="K21" s="50">
        <v>0</v>
      </c>
      <c r="L21" s="61">
        <v>2</v>
      </c>
      <c r="M21" s="50"/>
      <c r="N21" s="50">
        <v>4</v>
      </c>
      <c r="O21" s="50">
        <v>2</v>
      </c>
      <c r="P21" s="61">
        <v>2</v>
      </c>
      <c r="T21" s="37">
        <v>349</v>
      </c>
      <c r="U21" s="37">
        <v>100</v>
      </c>
      <c r="V21" s="37">
        <v>249</v>
      </c>
      <c r="W21" s="37"/>
      <c r="X21" s="37">
        <v>0</v>
      </c>
      <c r="Y21" s="37">
        <v>0</v>
      </c>
      <c r="Z21" s="37">
        <v>0</v>
      </c>
      <c r="AA21" s="37"/>
      <c r="AB21" s="37">
        <v>0</v>
      </c>
      <c r="AC21" s="37">
        <v>0</v>
      </c>
      <c r="AD21" s="37">
        <v>0</v>
      </c>
      <c r="AE21" s="37"/>
      <c r="AF21" s="37">
        <v>0</v>
      </c>
      <c r="AG21" s="37">
        <v>0</v>
      </c>
      <c r="AH21" s="37">
        <v>0</v>
      </c>
      <c r="AI21" s="37"/>
      <c r="AJ21" s="37">
        <v>177</v>
      </c>
      <c r="AK21" s="37">
        <v>48</v>
      </c>
      <c r="AL21" s="37">
        <v>129</v>
      </c>
      <c r="AM21" s="37"/>
      <c r="AN21" s="37">
        <v>119</v>
      </c>
      <c r="AO21" s="37">
        <v>34</v>
      </c>
      <c r="AP21" s="37">
        <v>85</v>
      </c>
      <c r="AQ21" s="37"/>
      <c r="AR21" s="37">
        <v>53</v>
      </c>
      <c r="AS21" s="37">
        <v>18</v>
      </c>
      <c r="AT21" s="37">
        <v>35</v>
      </c>
    </row>
    <row r="22" spans="1:46" x14ac:dyDescent="0.25">
      <c r="A22" s="48" t="s">
        <v>50</v>
      </c>
      <c r="B22" s="50">
        <v>14</v>
      </c>
      <c r="C22" s="50">
        <v>12</v>
      </c>
      <c r="D22" s="50">
        <v>2</v>
      </c>
      <c r="E22" s="50"/>
      <c r="F22" s="50">
        <v>4</v>
      </c>
      <c r="G22" s="50">
        <v>3</v>
      </c>
      <c r="H22" s="61">
        <v>1</v>
      </c>
      <c r="I22" s="50"/>
      <c r="J22" s="50">
        <v>8</v>
      </c>
      <c r="K22" s="50">
        <v>7</v>
      </c>
      <c r="L22" s="61">
        <v>1</v>
      </c>
      <c r="M22" s="50"/>
      <c r="N22" s="50">
        <v>2</v>
      </c>
      <c r="O22" s="50">
        <v>2</v>
      </c>
      <c r="P22" s="61">
        <v>0</v>
      </c>
      <c r="T22" s="37">
        <v>1531</v>
      </c>
      <c r="U22" s="37">
        <v>655</v>
      </c>
      <c r="V22" s="37">
        <v>876</v>
      </c>
      <c r="W22" s="37"/>
      <c r="X22" s="37">
        <v>0</v>
      </c>
      <c r="Y22" s="37">
        <v>0</v>
      </c>
      <c r="Z22" s="37">
        <v>0</v>
      </c>
      <c r="AA22" s="37"/>
      <c r="AB22" s="37">
        <v>0</v>
      </c>
      <c r="AC22" s="37">
        <v>0</v>
      </c>
      <c r="AD22" s="37">
        <v>0</v>
      </c>
      <c r="AE22" s="37"/>
      <c r="AF22" s="37">
        <v>0</v>
      </c>
      <c r="AG22" s="37">
        <v>0</v>
      </c>
      <c r="AH22" s="37">
        <v>0</v>
      </c>
      <c r="AI22" s="37"/>
      <c r="AJ22" s="37">
        <v>686</v>
      </c>
      <c r="AK22" s="37">
        <v>319</v>
      </c>
      <c r="AL22" s="37">
        <v>367</v>
      </c>
      <c r="AM22" s="37"/>
      <c r="AN22" s="37">
        <v>439</v>
      </c>
      <c r="AO22" s="37">
        <v>182</v>
      </c>
      <c r="AP22" s="37">
        <v>257</v>
      </c>
      <c r="AQ22" s="37"/>
      <c r="AR22" s="37">
        <v>406</v>
      </c>
      <c r="AS22" s="37">
        <v>154</v>
      </c>
      <c r="AT22" s="37">
        <v>252</v>
      </c>
    </row>
    <row r="23" spans="1:46" x14ac:dyDescent="0.25">
      <c r="A23" s="1" t="s">
        <v>51</v>
      </c>
      <c r="B23" s="50">
        <v>0</v>
      </c>
      <c r="C23" s="50">
        <v>0</v>
      </c>
      <c r="D23" s="50">
        <v>0</v>
      </c>
      <c r="E23" s="50"/>
      <c r="F23" s="50">
        <v>0</v>
      </c>
      <c r="G23" s="50">
        <v>0</v>
      </c>
      <c r="H23" s="61">
        <v>0</v>
      </c>
      <c r="I23" s="50"/>
      <c r="J23" s="50">
        <v>0</v>
      </c>
      <c r="K23" s="50">
        <v>0</v>
      </c>
      <c r="L23" s="61">
        <v>0</v>
      </c>
      <c r="M23" s="50"/>
      <c r="N23" s="50">
        <v>0</v>
      </c>
      <c r="O23" s="50">
        <v>0</v>
      </c>
      <c r="P23" s="61">
        <v>0</v>
      </c>
      <c r="T23" s="37">
        <v>273</v>
      </c>
      <c r="U23" s="37">
        <v>66</v>
      </c>
      <c r="V23" s="37">
        <v>207</v>
      </c>
      <c r="W23" s="37"/>
      <c r="X23" s="37">
        <v>0</v>
      </c>
      <c r="Y23" s="37">
        <v>0</v>
      </c>
      <c r="Z23" s="37">
        <v>0</v>
      </c>
      <c r="AA23" s="37"/>
      <c r="AB23" s="37">
        <v>0</v>
      </c>
      <c r="AC23" s="37">
        <v>0</v>
      </c>
      <c r="AD23" s="37">
        <v>0</v>
      </c>
      <c r="AE23" s="37"/>
      <c r="AF23" s="37">
        <v>0</v>
      </c>
      <c r="AG23" s="37">
        <v>0</v>
      </c>
      <c r="AH23" s="37">
        <v>0</v>
      </c>
      <c r="AI23" s="37"/>
      <c r="AJ23" s="37">
        <v>169</v>
      </c>
      <c r="AK23" s="37">
        <v>37</v>
      </c>
      <c r="AL23" s="37">
        <v>132</v>
      </c>
      <c r="AM23" s="37"/>
      <c r="AN23" s="37">
        <v>66</v>
      </c>
      <c r="AO23" s="37">
        <v>16</v>
      </c>
      <c r="AP23" s="37">
        <v>50</v>
      </c>
      <c r="AQ23" s="37"/>
      <c r="AR23" s="37">
        <v>38</v>
      </c>
      <c r="AS23" s="37">
        <v>13</v>
      </c>
      <c r="AT23" s="37">
        <v>25</v>
      </c>
    </row>
    <row r="24" spans="1:46" x14ac:dyDescent="0.25">
      <c r="A24" s="1" t="s">
        <v>52</v>
      </c>
      <c r="B24" s="50">
        <v>12</v>
      </c>
      <c r="C24" s="50">
        <v>5</v>
      </c>
      <c r="D24" s="50">
        <v>7</v>
      </c>
      <c r="E24" s="50"/>
      <c r="F24" s="50">
        <v>10</v>
      </c>
      <c r="G24" s="50">
        <v>5</v>
      </c>
      <c r="H24" s="61">
        <v>5</v>
      </c>
      <c r="I24" s="50"/>
      <c r="J24" s="50">
        <v>2</v>
      </c>
      <c r="K24" s="50">
        <v>0</v>
      </c>
      <c r="L24" s="61">
        <v>2</v>
      </c>
      <c r="M24" s="50"/>
      <c r="N24" s="50">
        <v>0</v>
      </c>
      <c r="O24" s="50">
        <v>0</v>
      </c>
      <c r="P24" s="61">
        <v>0</v>
      </c>
      <c r="T24" s="37">
        <v>662</v>
      </c>
      <c r="U24" s="37">
        <v>247</v>
      </c>
      <c r="V24" s="37">
        <v>415</v>
      </c>
      <c r="W24" s="37"/>
      <c r="X24" s="37">
        <v>0</v>
      </c>
      <c r="Y24" s="37">
        <v>0</v>
      </c>
      <c r="Z24" s="37">
        <v>0</v>
      </c>
      <c r="AA24" s="37"/>
      <c r="AB24" s="37">
        <v>0</v>
      </c>
      <c r="AC24" s="37">
        <v>0</v>
      </c>
      <c r="AD24" s="37">
        <v>0</v>
      </c>
      <c r="AE24" s="37"/>
      <c r="AF24" s="37">
        <v>0</v>
      </c>
      <c r="AG24" s="37">
        <v>0</v>
      </c>
      <c r="AH24" s="37">
        <v>0</v>
      </c>
      <c r="AI24" s="37"/>
      <c r="AJ24" s="37">
        <v>378</v>
      </c>
      <c r="AK24" s="37">
        <v>140</v>
      </c>
      <c r="AL24" s="37">
        <v>238</v>
      </c>
      <c r="AM24" s="37"/>
      <c r="AN24" s="37">
        <v>150</v>
      </c>
      <c r="AO24" s="37">
        <v>51</v>
      </c>
      <c r="AP24" s="37">
        <v>99</v>
      </c>
      <c r="AQ24" s="37"/>
      <c r="AR24" s="37">
        <v>134</v>
      </c>
      <c r="AS24" s="37">
        <v>56</v>
      </c>
      <c r="AT24" s="37">
        <v>78</v>
      </c>
    </row>
    <row r="25" spans="1:46" x14ac:dyDescent="0.25">
      <c r="A25" s="1" t="s">
        <v>53</v>
      </c>
      <c r="B25" s="50">
        <v>0</v>
      </c>
      <c r="C25" s="50">
        <v>0</v>
      </c>
      <c r="D25" s="50">
        <v>0</v>
      </c>
      <c r="E25" s="50"/>
      <c r="F25" s="50">
        <v>0</v>
      </c>
      <c r="G25" s="50">
        <v>0</v>
      </c>
      <c r="H25" s="61">
        <v>0</v>
      </c>
      <c r="I25" s="50"/>
      <c r="J25" s="50">
        <v>0</v>
      </c>
      <c r="K25" s="50">
        <v>0</v>
      </c>
      <c r="L25" s="61">
        <v>0</v>
      </c>
      <c r="M25" s="50"/>
      <c r="N25" s="50">
        <v>0</v>
      </c>
      <c r="O25" s="50">
        <v>0</v>
      </c>
      <c r="P25" s="61">
        <v>0</v>
      </c>
      <c r="T25" s="37">
        <v>202</v>
      </c>
      <c r="U25" s="37">
        <v>56</v>
      </c>
      <c r="V25" s="37">
        <v>146</v>
      </c>
      <c r="W25" s="37"/>
      <c r="X25" s="37">
        <v>0</v>
      </c>
      <c r="Y25" s="37">
        <v>0</v>
      </c>
      <c r="Z25" s="37">
        <v>0</v>
      </c>
      <c r="AA25" s="37"/>
      <c r="AB25" s="37">
        <v>0</v>
      </c>
      <c r="AC25" s="37">
        <v>0</v>
      </c>
      <c r="AD25" s="37">
        <v>0</v>
      </c>
      <c r="AE25" s="37"/>
      <c r="AF25" s="37">
        <v>0</v>
      </c>
      <c r="AG25" s="37">
        <v>0</v>
      </c>
      <c r="AH25" s="37">
        <v>0</v>
      </c>
      <c r="AI25" s="37"/>
      <c r="AJ25" s="37">
        <v>92</v>
      </c>
      <c r="AK25" s="37">
        <v>26</v>
      </c>
      <c r="AL25" s="37">
        <v>66</v>
      </c>
      <c r="AM25" s="37"/>
      <c r="AN25" s="37">
        <v>58</v>
      </c>
      <c r="AO25" s="37">
        <v>18</v>
      </c>
      <c r="AP25" s="37">
        <v>40</v>
      </c>
      <c r="AQ25" s="37"/>
      <c r="AR25" s="37">
        <v>52</v>
      </c>
      <c r="AS25" s="37">
        <v>12</v>
      </c>
      <c r="AT25" s="37">
        <v>40</v>
      </c>
    </row>
    <row r="26" spans="1:46" x14ac:dyDescent="0.25">
      <c r="A26" s="1" t="s">
        <v>54</v>
      </c>
      <c r="B26" s="50">
        <v>0</v>
      </c>
      <c r="C26" s="50">
        <v>0</v>
      </c>
      <c r="D26" s="50">
        <v>0</v>
      </c>
      <c r="E26" s="50"/>
      <c r="F26" s="50">
        <v>0</v>
      </c>
      <c r="G26" s="50">
        <v>0</v>
      </c>
      <c r="H26" s="61">
        <v>0</v>
      </c>
      <c r="I26" s="50"/>
      <c r="J26" s="50">
        <v>0</v>
      </c>
      <c r="K26" s="50">
        <v>0</v>
      </c>
      <c r="L26" s="61">
        <v>0</v>
      </c>
      <c r="M26" s="50"/>
      <c r="N26" s="50">
        <v>0</v>
      </c>
      <c r="O26" s="50">
        <v>0</v>
      </c>
      <c r="P26" s="61">
        <v>0</v>
      </c>
      <c r="T26" s="37">
        <v>518</v>
      </c>
      <c r="U26" s="37">
        <v>210</v>
      </c>
      <c r="V26" s="37">
        <v>308</v>
      </c>
      <c r="W26" s="37"/>
      <c r="X26" s="37">
        <v>0</v>
      </c>
      <c r="Y26" s="37">
        <v>0</v>
      </c>
      <c r="Z26" s="37">
        <v>0</v>
      </c>
      <c r="AA26" s="37"/>
      <c r="AB26" s="37">
        <v>0</v>
      </c>
      <c r="AC26" s="37">
        <v>0</v>
      </c>
      <c r="AD26" s="37">
        <v>0</v>
      </c>
      <c r="AE26" s="37"/>
      <c r="AF26" s="37">
        <v>0</v>
      </c>
      <c r="AG26" s="37">
        <v>0</v>
      </c>
      <c r="AH26" s="37">
        <v>0</v>
      </c>
      <c r="AI26" s="37"/>
      <c r="AJ26" s="37">
        <v>277</v>
      </c>
      <c r="AK26" s="37">
        <v>128</v>
      </c>
      <c r="AL26" s="37">
        <v>149</v>
      </c>
      <c r="AM26" s="37"/>
      <c r="AN26" s="37">
        <v>139</v>
      </c>
      <c r="AO26" s="37">
        <v>53</v>
      </c>
      <c r="AP26" s="37">
        <v>86</v>
      </c>
      <c r="AQ26" s="37"/>
      <c r="AR26" s="37">
        <v>102</v>
      </c>
      <c r="AS26" s="37">
        <v>29</v>
      </c>
      <c r="AT26" s="37">
        <v>73</v>
      </c>
    </row>
    <row r="27" spans="1:46" x14ac:dyDescent="0.25">
      <c r="A27" s="1" t="s">
        <v>55</v>
      </c>
      <c r="B27" s="50">
        <v>8</v>
      </c>
      <c r="C27" s="50">
        <v>7</v>
      </c>
      <c r="D27" s="50">
        <v>1</v>
      </c>
      <c r="E27" s="50"/>
      <c r="F27" s="50">
        <v>7</v>
      </c>
      <c r="G27" s="50">
        <v>6</v>
      </c>
      <c r="H27" s="61">
        <v>1</v>
      </c>
      <c r="I27" s="50"/>
      <c r="J27" s="50">
        <v>0</v>
      </c>
      <c r="K27" s="50">
        <v>0</v>
      </c>
      <c r="L27" s="61">
        <v>0</v>
      </c>
      <c r="M27" s="50"/>
      <c r="N27" s="50">
        <v>1</v>
      </c>
      <c r="O27" s="50">
        <v>1</v>
      </c>
      <c r="P27" s="61">
        <v>0</v>
      </c>
      <c r="T27" s="37">
        <v>1218</v>
      </c>
      <c r="U27" s="37">
        <v>428</v>
      </c>
      <c r="V27" s="37">
        <v>790</v>
      </c>
      <c r="W27" s="37"/>
      <c r="X27" s="37">
        <v>0</v>
      </c>
      <c r="Y27" s="37">
        <v>0</v>
      </c>
      <c r="Z27" s="37">
        <v>0</v>
      </c>
      <c r="AA27" s="37"/>
      <c r="AB27" s="37">
        <v>0</v>
      </c>
      <c r="AC27" s="37">
        <v>0</v>
      </c>
      <c r="AD27" s="37">
        <v>0</v>
      </c>
      <c r="AE27" s="37"/>
      <c r="AF27" s="37">
        <v>0</v>
      </c>
      <c r="AG27" s="37">
        <v>0</v>
      </c>
      <c r="AH27" s="37">
        <v>0</v>
      </c>
      <c r="AI27" s="37"/>
      <c r="AJ27" s="37">
        <v>668</v>
      </c>
      <c r="AK27" s="37">
        <v>224</v>
      </c>
      <c r="AL27" s="37">
        <v>444</v>
      </c>
      <c r="AM27" s="37"/>
      <c r="AN27" s="37">
        <v>315</v>
      </c>
      <c r="AO27" s="37">
        <v>117</v>
      </c>
      <c r="AP27" s="37">
        <v>198</v>
      </c>
      <c r="AQ27" s="37"/>
      <c r="AR27" s="37">
        <v>235</v>
      </c>
      <c r="AS27" s="37">
        <v>87</v>
      </c>
      <c r="AT27" s="37">
        <v>148</v>
      </c>
    </row>
    <row r="28" spans="1:46" x14ac:dyDescent="0.25">
      <c r="A28" s="1" t="s">
        <v>56</v>
      </c>
      <c r="B28" s="50">
        <v>0</v>
      </c>
      <c r="C28" s="50">
        <v>0</v>
      </c>
      <c r="D28" s="50">
        <v>0</v>
      </c>
      <c r="E28" s="50"/>
      <c r="F28" s="50">
        <v>0</v>
      </c>
      <c r="G28" s="50">
        <v>0</v>
      </c>
      <c r="H28" s="61">
        <v>0</v>
      </c>
      <c r="I28" s="50"/>
      <c r="J28" s="50">
        <v>0</v>
      </c>
      <c r="K28" s="50">
        <v>0</v>
      </c>
      <c r="L28" s="61">
        <v>0</v>
      </c>
      <c r="M28" s="50"/>
      <c r="N28" s="50">
        <v>0</v>
      </c>
      <c r="O28" s="50">
        <v>0</v>
      </c>
      <c r="P28" s="61">
        <v>0</v>
      </c>
      <c r="T28" s="37">
        <v>1394</v>
      </c>
      <c r="U28" s="37">
        <v>479</v>
      </c>
      <c r="V28" s="37">
        <v>915</v>
      </c>
      <c r="W28" s="37"/>
      <c r="X28" s="37">
        <v>0</v>
      </c>
      <c r="Y28" s="37">
        <v>0</v>
      </c>
      <c r="Z28" s="37">
        <v>0</v>
      </c>
      <c r="AA28" s="37"/>
      <c r="AB28" s="37">
        <v>0</v>
      </c>
      <c r="AC28" s="37">
        <v>0</v>
      </c>
      <c r="AD28" s="37">
        <v>0</v>
      </c>
      <c r="AE28" s="37"/>
      <c r="AF28" s="37">
        <v>0</v>
      </c>
      <c r="AG28" s="37">
        <v>0</v>
      </c>
      <c r="AH28" s="37">
        <v>0</v>
      </c>
      <c r="AI28" s="37"/>
      <c r="AJ28" s="37">
        <v>702</v>
      </c>
      <c r="AK28" s="37">
        <v>253</v>
      </c>
      <c r="AL28" s="37">
        <v>449</v>
      </c>
      <c r="AM28" s="37"/>
      <c r="AN28" s="37">
        <v>417</v>
      </c>
      <c r="AO28" s="37">
        <v>137</v>
      </c>
      <c r="AP28" s="37">
        <v>280</v>
      </c>
      <c r="AQ28" s="37"/>
      <c r="AR28" s="37">
        <v>275</v>
      </c>
      <c r="AS28" s="37">
        <v>89</v>
      </c>
      <c r="AT28" s="37">
        <v>186</v>
      </c>
    </row>
    <row r="29" spans="1:46" x14ac:dyDescent="0.25">
      <c r="A29" s="1" t="s">
        <v>57</v>
      </c>
      <c r="B29" s="50">
        <v>0</v>
      </c>
      <c r="C29" s="50">
        <v>0</v>
      </c>
      <c r="D29" s="50">
        <v>0</v>
      </c>
      <c r="E29" s="50"/>
      <c r="F29" s="50">
        <v>0</v>
      </c>
      <c r="G29" s="50">
        <v>0</v>
      </c>
      <c r="H29" s="61">
        <v>0</v>
      </c>
      <c r="I29" s="50"/>
      <c r="J29" s="50">
        <v>0</v>
      </c>
      <c r="K29" s="50">
        <v>0</v>
      </c>
      <c r="L29" s="61">
        <v>0</v>
      </c>
      <c r="M29" s="50"/>
      <c r="N29" s="50">
        <v>0</v>
      </c>
      <c r="O29" s="50">
        <v>0</v>
      </c>
      <c r="P29" s="61">
        <v>0</v>
      </c>
      <c r="T29" s="37">
        <v>418</v>
      </c>
      <c r="U29" s="37">
        <v>187</v>
      </c>
      <c r="V29" s="37">
        <v>231</v>
      </c>
      <c r="W29" s="37"/>
      <c r="X29" s="37">
        <v>0</v>
      </c>
      <c r="Y29" s="37">
        <v>0</v>
      </c>
      <c r="Z29" s="37">
        <v>0</v>
      </c>
      <c r="AA29" s="37"/>
      <c r="AB29" s="37">
        <v>0</v>
      </c>
      <c r="AC29" s="37">
        <v>0</v>
      </c>
      <c r="AD29" s="37">
        <v>0</v>
      </c>
      <c r="AE29" s="37"/>
      <c r="AF29" s="37">
        <v>0</v>
      </c>
      <c r="AG29" s="37">
        <v>0</v>
      </c>
      <c r="AH29" s="37">
        <v>0</v>
      </c>
      <c r="AI29" s="37"/>
      <c r="AJ29" s="37">
        <v>183</v>
      </c>
      <c r="AK29" s="37">
        <v>104</v>
      </c>
      <c r="AL29" s="37">
        <v>79</v>
      </c>
      <c r="AM29" s="37"/>
      <c r="AN29" s="37">
        <v>147</v>
      </c>
      <c r="AO29" s="37">
        <v>56</v>
      </c>
      <c r="AP29" s="37">
        <v>91</v>
      </c>
      <c r="AQ29" s="37"/>
      <c r="AR29" s="37">
        <v>88</v>
      </c>
      <c r="AS29" s="37">
        <v>27</v>
      </c>
      <c r="AT29" s="37">
        <v>61</v>
      </c>
    </row>
    <row r="30" spans="1:46" x14ac:dyDescent="0.25">
      <c r="A30" s="1" t="s">
        <v>58</v>
      </c>
      <c r="B30" s="50">
        <v>0</v>
      </c>
      <c r="C30" s="50">
        <v>0</v>
      </c>
      <c r="D30" s="50">
        <v>0</v>
      </c>
      <c r="E30" s="50"/>
      <c r="F30" s="50">
        <v>0</v>
      </c>
      <c r="G30" s="50">
        <v>0</v>
      </c>
      <c r="H30" s="61">
        <v>0</v>
      </c>
      <c r="I30" s="50"/>
      <c r="J30" s="50">
        <v>0</v>
      </c>
      <c r="K30" s="50">
        <v>0</v>
      </c>
      <c r="L30" s="61">
        <v>0</v>
      </c>
      <c r="M30" s="50"/>
      <c r="N30" s="50">
        <v>0</v>
      </c>
      <c r="O30" s="50">
        <v>0</v>
      </c>
      <c r="P30" s="61">
        <v>0</v>
      </c>
      <c r="T30" s="37">
        <v>407</v>
      </c>
      <c r="U30" s="37">
        <v>144</v>
      </c>
      <c r="V30" s="37">
        <v>263</v>
      </c>
      <c r="W30" s="37"/>
      <c r="X30" s="37">
        <v>0</v>
      </c>
      <c r="Y30" s="37">
        <v>0</v>
      </c>
      <c r="Z30" s="37">
        <v>0</v>
      </c>
      <c r="AA30" s="37"/>
      <c r="AB30" s="37">
        <v>0</v>
      </c>
      <c r="AC30" s="37">
        <v>0</v>
      </c>
      <c r="AD30" s="37">
        <v>0</v>
      </c>
      <c r="AE30" s="37"/>
      <c r="AF30" s="37">
        <v>0</v>
      </c>
      <c r="AG30" s="37">
        <v>0</v>
      </c>
      <c r="AH30" s="37">
        <v>0</v>
      </c>
      <c r="AI30" s="37"/>
      <c r="AJ30" s="37">
        <v>175</v>
      </c>
      <c r="AK30" s="37">
        <v>72</v>
      </c>
      <c r="AL30" s="37">
        <v>103</v>
      </c>
      <c r="AM30" s="37"/>
      <c r="AN30" s="37">
        <v>119</v>
      </c>
      <c r="AO30" s="37">
        <v>31</v>
      </c>
      <c r="AP30" s="37">
        <v>88</v>
      </c>
      <c r="AQ30" s="37"/>
      <c r="AR30" s="37">
        <v>113</v>
      </c>
      <c r="AS30" s="37">
        <v>41</v>
      </c>
      <c r="AT30" s="37">
        <v>72</v>
      </c>
    </row>
    <row r="31" spans="1:46" x14ac:dyDescent="0.25">
      <c r="A31" s="1" t="s">
        <v>59</v>
      </c>
      <c r="B31" s="50">
        <v>3</v>
      </c>
      <c r="C31" s="50">
        <v>3</v>
      </c>
      <c r="D31" s="50">
        <v>0</v>
      </c>
      <c r="E31" s="50"/>
      <c r="F31" s="50">
        <v>2</v>
      </c>
      <c r="G31" s="50">
        <v>2</v>
      </c>
      <c r="H31" s="61">
        <v>0</v>
      </c>
      <c r="I31" s="50"/>
      <c r="J31" s="50">
        <v>1</v>
      </c>
      <c r="K31" s="50">
        <v>1</v>
      </c>
      <c r="L31" s="61">
        <v>0</v>
      </c>
      <c r="M31" s="50"/>
      <c r="N31" s="50">
        <v>0</v>
      </c>
      <c r="O31" s="50">
        <v>0</v>
      </c>
      <c r="P31" s="61">
        <v>0</v>
      </c>
      <c r="T31" s="37">
        <v>1164</v>
      </c>
      <c r="U31" s="37">
        <v>357</v>
      </c>
      <c r="V31" s="37">
        <v>807</v>
      </c>
      <c r="W31" s="37"/>
      <c r="X31" s="37">
        <v>0</v>
      </c>
      <c r="Y31" s="37">
        <v>0</v>
      </c>
      <c r="Z31" s="37">
        <v>0</v>
      </c>
      <c r="AA31" s="37"/>
      <c r="AB31" s="37">
        <v>0</v>
      </c>
      <c r="AC31" s="37">
        <v>0</v>
      </c>
      <c r="AD31" s="37">
        <v>0</v>
      </c>
      <c r="AE31" s="37"/>
      <c r="AF31" s="37">
        <v>0</v>
      </c>
      <c r="AG31" s="37">
        <v>0</v>
      </c>
      <c r="AH31" s="37">
        <v>0</v>
      </c>
      <c r="AI31" s="37"/>
      <c r="AJ31" s="37">
        <v>579</v>
      </c>
      <c r="AK31" s="37">
        <v>179</v>
      </c>
      <c r="AL31" s="37">
        <v>400</v>
      </c>
      <c r="AM31" s="37"/>
      <c r="AN31" s="37">
        <v>345</v>
      </c>
      <c r="AO31" s="37">
        <v>115</v>
      </c>
      <c r="AP31" s="37">
        <v>230</v>
      </c>
      <c r="AQ31" s="37"/>
      <c r="AR31" s="37">
        <v>240</v>
      </c>
      <c r="AS31" s="37">
        <v>63</v>
      </c>
      <c r="AT31" s="37">
        <v>177</v>
      </c>
    </row>
    <row r="32" spans="1:46" x14ac:dyDescent="0.25">
      <c r="A32" s="1" t="s">
        <v>60</v>
      </c>
      <c r="B32" s="50">
        <v>0</v>
      </c>
      <c r="C32" s="50">
        <v>0</v>
      </c>
      <c r="D32" s="50">
        <v>0</v>
      </c>
      <c r="E32" s="50"/>
      <c r="F32" s="50">
        <v>0</v>
      </c>
      <c r="G32" s="50">
        <v>0</v>
      </c>
      <c r="H32" s="61">
        <v>0</v>
      </c>
      <c r="I32" s="50"/>
      <c r="J32" s="50">
        <v>0</v>
      </c>
      <c r="K32" s="50">
        <v>0</v>
      </c>
      <c r="L32" s="61">
        <v>0</v>
      </c>
      <c r="M32" s="50"/>
      <c r="N32" s="50">
        <v>0</v>
      </c>
      <c r="O32" s="50">
        <v>0</v>
      </c>
      <c r="P32" s="61">
        <v>0</v>
      </c>
      <c r="T32" s="37">
        <v>809</v>
      </c>
      <c r="U32" s="37">
        <v>267</v>
      </c>
      <c r="V32" s="37">
        <v>542</v>
      </c>
      <c r="W32" s="37"/>
      <c r="X32" s="37">
        <v>0</v>
      </c>
      <c r="Y32" s="37">
        <v>0</v>
      </c>
      <c r="Z32" s="37">
        <v>0</v>
      </c>
      <c r="AA32" s="37"/>
      <c r="AB32" s="37">
        <v>0</v>
      </c>
      <c r="AC32" s="37">
        <v>0</v>
      </c>
      <c r="AD32" s="37">
        <v>0</v>
      </c>
      <c r="AE32" s="37"/>
      <c r="AF32" s="37">
        <v>0</v>
      </c>
      <c r="AG32" s="37">
        <v>0</v>
      </c>
      <c r="AH32" s="37">
        <v>0</v>
      </c>
      <c r="AI32" s="37"/>
      <c r="AJ32" s="37">
        <v>449</v>
      </c>
      <c r="AK32" s="37">
        <v>142</v>
      </c>
      <c r="AL32" s="37">
        <v>307</v>
      </c>
      <c r="AM32" s="37"/>
      <c r="AN32" s="37">
        <v>217</v>
      </c>
      <c r="AO32" s="37">
        <v>79</v>
      </c>
      <c r="AP32" s="37">
        <v>138</v>
      </c>
      <c r="AQ32" s="37"/>
      <c r="AR32" s="37">
        <v>143</v>
      </c>
      <c r="AS32" s="37">
        <v>46</v>
      </c>
      <c r="AT32" s="37">
        <v>97</v>
      </c>
    </row>
    <row r="33" spans="1:46" x14ac:dyDescent="0.25">
      <c r="A33" s="1" t="s">
        <v>61</v>
      </c>
      <c r="B33" s="50">
        <v>0</v>
      </c>
      <c r="C33" s="50">
        <v>0</v>
      </c>
      <c r="D33" s="50">
        <v>0</v>
      </c>
      <c r="E33" s="50"/>
      <c r="F33" s="50">
        <v>0</v>
      </c>
      <c r="G33" s="50">
        <v>0</v>
      </c>
      <c r="H33" s="61">
        <v>0</v>
      </c>
      <c r="I33" s="50"/>
      <c r="J33" s="50">
        <v>0</v>
      </c>
      <c r="K33" s="50">
        <v>0</v>
      </c>
      <c r="L33" s="61">
        <v>0</v>
      </c>
      <c r="M33" s="50"/>
      <c r="N33" s="50">
        <v>0</v>
      </c>
      <c r="O33" s="50">
        <v>0</v>
      </c>
      <c r="P33" s="61">
        <v>0</v>
      </c>
      <c r="T33" s="37">
        <v>628</v>
      </c>
      <c r="U33" s="37">
        <v>201</v>
      </c>
      <c r="V33" s="37">
        <v>427</v>
      </c>
      <c r="W33" s="37"/>
      <c r="X33" s="37">
        <v>0</v>
      </c>
      <c r="Y33" s="37">
        <v>0</v>
      </c>
      <c r="Z33" s="37">
        <v>0</v>
      </c>
      <c r="AA33" s="37"/>
      <c r="AB33" s="37">
        <v>0</v>
      </c>
      <c r="AC33" s="37">
        <v>0</v>
      </c>
      <c r="AD33" s="37">
        <v>0</v>
      </c>
      <c r="AE33" s="37"/>
      <c r="AF33" s="37">
        <v>0</v>
      </c>
      <c r="AG33" s="37">
        <v>0</v>
      </c>
      <c r="AH33" s="37">
        <v>0</v>
      </c>
      <c r="AI33" s="37"/>
      <c r="AJ33" s="37">
        <v>238</v>
      </c>
      <c r="AK33" s="37">
        <v>76</v>
      </c>
      <c r="AL33" s="37">
        <v>162</v>
      </c>
      <c r="AM33" s="37"/>
      <c r="AN33" s="37">
        <v>223</v>
      </c>
      <c r="AO33" s="37">
        <v>66</v>
      </c>
      <c r="AP33" s="37">
        <v>157</v>
      </c>
      <c r="AQ33" s="37"/>
      <c r="AR33" s="37">
        <v>167</v>
      </c>
      <c r="AS33" s="37">
        <v>59</v>
      </c>
      <c r="AT33" s="37">
        <v>108</v>
      </c>
    </row>
    <row r="34" spans="1:46" x14ac:dyDescent="0.25">
      <c r="A34" s="1" t="s">
        <v>62</v>
      </c>
      <c r="B34" s="50">
        <v>0</v>
      </c>
      <c r="C34" s="50">
        <v>0</v>
      </c>
      <c r="D34" s="50">
        <v>0</v>
      </c>
      <c r="E34" s="50"/>
      <c r="F34" s="50">
        <v>0</v>
      </c>
      <c r="G34" s="50">
        <v>0</v>
      </c>
      <c r="H34" s="61">
        <v>0</v>
      </c>
      <c r="I34" s="50"/>
      <c r="J34" s="50">
        <v>0</v>
      </c>
      <c r="K34" s="50">
        <v>0</v>
      </c>
      <c r="L34" s="61">
        <v>0</v>
      </c>
      <c r="M34" s="50"/>
      <c r="N34" s="50">
        <v>0</v>
      </c>
      <c r="O34" s="50">
        <v>0</v>
      </c>
      <c r="P34" s="61">
        <v>0</v>
      </c>
      <c r="T34" s="37">
        <v>531</v>
      </c>
      <c r="U34" s="37">
        <v>139</v>
      </c>
      <c r="V34" s="37">
        <v>392</v>
      </c>
      <c r="W34" s="37"/>
      <c r="X34" s="37">
        <v>0</v>
      </c>
      <c r="Y34" s="37">
        <v>0</v>
      </c>
      <c r="Z34" s="37">
        <v>0</v>
      </c>
      <c r="AA34" s="37"/>
      <c r="AB34" s="37">
        <v>0</v>
      </c>
      <c r="AC34" s="37">
        <v>0</v>
      </c>
      <c r="AD34" s="37">
        <v>0</v>
      </c>
      <c r="AE34" s="37"/>
      <c r="AF34" s="37">
        <v>0</v>
      </c>
      <c r="AG34" s="37">
        <v>0</v>
      </c>
      <c r="AH34" s="37">
        <v>0</v>
      </c>
      <c r="AI34" s="37"/>
      <c r="AJ34" s="37">
        <v>306</v>
      </c>
      <c r="AK34" s="37">
        <v>78</v>
      </c>
      <c r="AL34" s="37">
        <v>228</v>
      </c>
      <c r="AM34" s="37"/>
      <c r="AN34" s="37">
        <v>135</v>
      </c>
      <c r="AO34" s="37">
        <v>34</v>
      </c>
      <c r="AP34" s="37">
        <v>101</v>
      </c>
      <c r="AQ34" s="37"/>
      <c r="AR34" s="37">
        <v>90</v>
      </c>
      <c r="AS34" s="37">
        <v>27</v>
      </c>
      <c r="AT34" s="37">
        <v>63</v>
      </c>
    </row>
    <row r="35" spans="1:46" x14ac:dyDescent="0.25">
      <c r="A35" s="1" t="s">
        <v>63</v>
      </c>
      <c r="B35" s="50">
        <v>15</v>
      </c>
      <c r="C35" s="50">
        <v>4</v>
      </c>
      <c r="D35" s="50">
        <v>11</v>
      </c>
      <c r="E35" s="50"/>
      <c r="F35" s="50">
        <v>0</v>
      </c>
      <c r="G35" s="50">
        <v>0</v>
      </c>
      <c r="H35" s="61">
        <v>0</v>
      </c>
      <c r="I35" s="50"/>
      <c r="J35" s="50">
        <v>7</v>
      </c>
      <c r="K35" s="50">
        <v>2</v>
      </c>
      <c r="L35" s="61">
        <v>5</v>
      </c>
      <c r="M35" s="50"/>
      <c r="N35" s="50">
        <v>8</v>
      </c>
      <c r="O35" s="50">
        <v>2</v>
      </c>
      <c r="P35" s="61">
        <v>6</v>
      </c>
      <c r="T35" s="37">
        <v>1180</v>
      </c>
      <c r="U35" s="37">
        <v>307</v>
      </c>
      <c r="V35" s="37">
        <v>873</v>
      </c>
      <c r="W35" s="37"/>
      <c r="X35" s="37">
        <v>0</v>
      </c>
      <c r="Y35" s="37">
        <v>0</v>
      </c>
      <c r="Z35" s="37">
        <v>0</v>
      </c>
      <c r="AA35" s="37"/>
      <c r="AB35" s="37">
        <v>0</v>
      </c>
      <c r="AC35" s="37">
        <v>0</v>
      </c>
      <c r="AD35" s="37">
        <v>0</v>
      </c>
      <c r="AE35" s="37"/>
      <c r="AF35" s="37">
        <v>0</v>
      </c>
      <c r="AG35" s="37">
        <v>0</v>
      </c>
      <c r="AH35" s="37">
        <v>0</v>
      </c>
      <c r="AI35" s="37"/>
      <c r="AJ35" s="37">
        <v>540</v>
      </c>
      <c r="AK35" s="37">
        <v>134</v>
      </c>
      <c r="AL35" s="37">
        <v>406</v>
      </c>
      <c r="AM35" s="37"/>
      <c r="AN35" s="37">
        <v>374</v>
      </c>
      <c r="AO35" s="37">
        <v>93</v>
      </c>
      <c r="AP35" s="37">
        <v>281</v>
      </c>
      <c r="AQ35" s="37"/>
      <c r="AR35" s="37">
        <v>266</v>
      </c>
      <c r="AS35" s="37">
        <v>80</v>
      </c>
      <c r="AT35" s="37">
        <v>186</v>
      </c>
    </row>
    <row r="36" spans="1:46" x14ac:dyDescent="0.25">
      <c r="A36" s="1" t="s">
        <v>64</v>
      </c>
      <c r="B36" s="50">
        <v>13</v>
      </c>
      <c r="C36" s="50">
        <v>3</v>
      </c>
      <c r="D36" s="50">
        <v>10</v>
      </c>
      <c r="E36" s="50"/>
      <c r="F36" s="50">
        <v>6</v>
      </c>
      <c r="G36" s="50">
        <v>2</v>
      </c>
      <c r="H36" s="61">
        <v>4</v>
      </c>
      <c r="I36" s="50"/>
      <c r="J36" s="50">
        <v>7</v>
      </c>
      <c r="K36" s="50">
        <v>1</v>
      </c>
      <c r="L36" s="61">
        <v>6</v>
      </c>
      <c r="M36" s="50"/>
      <c r="N36" s="50">
        <v>0</v>
      </c>
      <c r="O36" s="50">
        <v>0</v>
      </c>
      <c r="P36" s="61">
        <v>0</v>
      </c>
      <c r="T36" s="37">
        <v>357</v>
      </c>
      <c r="U36" s="37">
        <v>77</v>
      </c>
      <c r="V36" s="37">
        <v>280</v>
      </c>
      <c r="W36" s="37"/>
      <c r="X36" s="37">
        <v>0</v>
      </c>
      <c r="Y36" s="37">
        <v>0</v>
      </c>
      <c r="Z36" s="37">
        <v>0</v>
      </c>
      <c r="AA36" s="37"/>
      <c r="AB36" s="37">
        <v>0</v>
      </c>
      <c r="AC36" s="37">
        <v>0</v>
      </c>
      <c r="AD36" s="37">
        <v>0</v>
      </c>
      <c r="AE36" s="37"/>
      <c r="AF36" s="37">
        <v>0</v>
      </c>
      <c r="AG36" s="37">
        <v>0</v>
      </c>
      <c r="AH36" s="37">
        <v>0</v>
      </c>
      <c r="AI36" s="37"/>
      <c r="AJ36" s="37">
        <v>151</v>
      </c>
      <c r="AK36" s="37">
        <v>22</v>
      </c>
      <c r="AL36" s="37">
        <v>129</v>
      </c>
      <c r="AM36" s="37"/>
      <c r="AN36" s="37">
        <v>132</v>
      </c>
      <c r="AO36" s="37">
        <v>37</v>
      </c>
      <c r="AP36" s="37">
        <v>95</v>
      </c>
      <c r="AQ36" s="37"/>
      <c r="AR36" s="37">
        <v>74</v>
      </c>
      <c r="AS36" s="37">
        <v>18</v>
      </c>
      <c r="AT36" s="37">
        <v>56</v>
      </c>
    </row>
    <row r="37" spans="1:46" ht="13.5" thickBot="1" x14ac:dyDescent="0.3">
      <c r="A37" s="15" t="s">
        <v>65</v>
      </c>
      <c r="B37" s="62" t="s">
        <v>6</v>
      </c>
      <c r="C37" s="62" t="s">
        <v>6</v>
      </c>
      <c r="D37" s="62" t="s">
        <v>6</v>
      </c>
      <c r="E37" s="62"/>
      <c r="F37" s="62" t="s">
        <v>6</v>
      </c>
      <c r="G37" s="62" t="s">
        <v>6</v>
      </c>
      <c r="H37" s="63" t="s">
        <v>6</v>
      </c>
      <c r="I37" s="62"/>
      <c r="J37" s="62" t="s">
        <v>6</v>
      </c>
      <c r="K37" s="62" t="s">
        <v>6</v>
      </c>
      <c r="L37" s="63" t="s">
        <v>6</v>
      </c>
      <c r="M37" s="62"/>
      <c r="N37" s="62" t="s">
        <v>6</v>
      </c>
      <c r="O37" s="62" t="s">
        <v>6</v>
      </c>
      <c r="P37" s="63" t="s">
        <v>6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</row>
    <row r="38" spans="1:46" ht="15" x14ac:dyDescent="0.25">
      <c r="A38" s="134" t="s">
        <v>260</v>
      </c>
      <c r="B38" s="134"/>
      <c r="C38" s="134"/>
      <c r="D38" s="134"/>
      <c r="E38" s="134"/>
      <c r="F38" s="134"/>
      <c r="G38" s="134"/>
      <c r="H38" s="134"/>
      <c r="I38" s="134"/>
      <c r="J38" s="40"/>
      <c r="K38" s="40"/>
      <c r="L38" s="40"/>
      <c r="M38" s="40"/>
      <c r="N38" s="40"/>
      <c r="O38" s="19"/>
    </row>
    <row r="39" spans="1:46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46" ht="16.5" customHeight="1" thickBot="1" x14ac:dyDescent="0.3">
      <c r="A40" s="8"/>
    </row>
    <row r="41" spans="1:46" s="112" customFormat="1" ht="16.5" thickBot="1" x14ac:dyDescent="0.3">
      <c r="A41" s="240" t="s">
        <v>345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110" t="s">
        <v>158</v>
      </c>
    </row>
    <row r="42" spans="1:46" s="112" customFormat="1" ht="15.75" x14ac:dyDescent="0.25">
      <c r="A42" s="240" t="s">
        <v>309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</row>
    <row r="43" spans="1:46" s="112" customFormat="1" ht="15.75" x14ac:dyDescent="0.25">
      <c r="A43" s="240" t="s">
        <v>360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</row>
    <row r="44" spans="1:46" s="112" customFormat="1" ht="15.75" x14ac:dyDescent="0.25">
      <c r="A44" s="240" t="s">
        <v>78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</row>
    <row r="45" spans="1:46" s="112" customFormat="1" ht="16.5" thickBot="1" x14ac:dyDescent="0.3">
      <c r="A45" s="240" t="s">
        <v>205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</row>
    <row r="46" spans="1:46" ht="18" customHeight="1" x14ac:dyDescent="0.25">
      <c r="A46" s="236" t="s">
        <v>330</v>
      </c>
      <c r="B46" s="238" t="s">
        <v>9</v>
      </c>
      <c r="C46" s="238"/>
      <c r="D46" s="238"/>
      <c r="E46" s="180"/>
      <c r="F46" s="238" t="s">
        <v>22</v>
      </c>
      <c r="G46" s="238"/>
      <c r="H46" s="238"/>
      <c r="I46" s="180"/>
      <c r="J46" s="238" t="s">
        <v>23</v>
      </c>
      <c r="K46" s="238"/>
      <c r="L46" s="238"/>
      <c r="M46" s="180"/>
      <c r="N46" s="238" t="s">
        <v>24</v>
      </c>
      <c r="O46" s="238"/>
      <c r="P46" s="238"/>
    </row>
    <row r="47" spans="1:46" ht="27" customHeight="1" thickBot="1" x14ac:dyDescent="0.3">
      <c r="A47" s="237"/>
      <c r="B47" s="181" t="s">
        <v>9</v>
      </c>
      <c r="C47" s="182" t="s">
        <v>333</v>
      </c>
      <c r="D47" s="182" t="s">
        <v>334</v>
      </c>
      <c r="E47" s="181"/>
      <c r="F47" s="181" t="s">
        <v>9</v>
      </c>
      <c r="G47" s="182" t="s">
        <v>333</v>
      </c>
      <c r="H47" s="182" t="s">
        <v>334</v>
      </c>
      <c r="I47" s="181"/>
      <c r="J47" s="181" t="s">
        <v>9</v>
      </c>
      <c r="K47" s="182" t="s">
        <v>333</v>
      </c>
      <c r="L47" s="182" t="s">
        <v>334</v>
      </c>
      <c r="M47" s="181"/>
      <c r="N47" s="181" t="s">
        <v>9</v>
      </c>
      <c r="O47" s="182" t="s">
        <v>333</v>
      </c>
      <c r="P47" s="182" t="s">
        <v>334</v>
      </c>
    </row>
    <row r="48" spans="1:46" x14ac:dyDescent="0.25">
      <c r="A48" s="5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spans="1:16" s="6" customFormat="1" x14ac:dyDescent="0.25">
      <c r="A49" s="46" t="s">
        <v>9</v>
      </c>
      <c r="B49" s="55">
        <f t="shared" ref="B49:B77" si="0">IFERROR(B9/T9*100,"")</f>
        <v>0.51647811116576481</v>
      </c>
      <c r="C49" s="55">
        <f t="shared" ref="C49:C77" si="1">IFERROR(C9/U9*100,"")</f>
        <v>0.70992474797671445</v>
      </c>
      <c r="D49" s="55">
        <f t="shared" ref="D49:D77" si="2">IFERROR(D9/V9*100,"")</f>
        <v>0.41393843606532699</v>
      </c>
      <c r="E49" s="55" t="str">
        <f t="shared" ref="E49:E76" si="3">IFERROR(E9/AI9*100,"")</f>
        <v/>
      </c>
      <c r="F49" s="55">
        <f t="shared" ref="F49:F76" si="4">IFERROR(F9/AJ9*100,"")</f>
        <v>0.38594755071746661</v>
      </c>
      <c r="G49" s="55">
        <f t="shared" ref="G49:G76" si="5">IFERROR(G9/AK9*100,"")</f>
        <v>0.58922558922558921</v>
      </c>
      <c r="H49" s="55">
        <f t="shared" ref="H49:H76" si="6">IFERROR(H9/AL9*100,"")</f>
        <v>0.27518728023238037</v>
      </c>
      <c r="I49" s="55" t="str">
        <f t="shared" ref="I49:I76" si="7">IFERROR(I9/AM9*100,"")</f>
        <v/>
      </c>
      <c r="J49" s="55">
        <f t="shared" ref="J49:J76" si="8">IFERROR(J9/AN9*100,"")</f>
        <v>0.82730093071354716</v>
      </c>
      <c r="K49" s="55">
        <f t="shared" ref="K49:K76" si="9">IFERROR(K9/AO9*100,"")</f>
        <v>1.0025062656641603</v>
      </c>
      <c r="L49" s="55">
        <f t="shared" ref="L49:L76" si="10">IFERROR(L9/AP9*100,"")</f>
        <v>0.73548726030995526</v>
      </c>
      <c r="M49" s="55" t="str">
        <f t="shared" ref="M49:M76" si="11">IFERROR(M9/AQ9*100,"")</f>
        <v/>
      </c>
      <c r="N49" s="55">
        <f t="shared" ref="N49:N76" si="12">IFERROR(N9/AR9*100,"")</f>
        <v>0.40696359936694554</v>
      </c>
      <c r="O49" s="55">
        <f t="shared" ref="O49:O76" si="13">IFERROR(O9/AS9*100,"")</f>
        <v>0.60646900269541781</v>
      </c>
      <c r="P49" s="55">
        <f t="shared" ref="P49:P76" si="14">IFERROR(P9/AT9*100,"")</f>
        <v>0.3062266076896904</v>
      </c>
    </row>
    <row r="50" spans="1:16" x14ac:dyDescent="0.25">
      <c r="A50" s="58"/>
      <c r="B50" s="42" t="str">
        <f t="shared" si="0"/>
        <v/>
      </c>
      <c r="C50" s="42" t="str">
        <f t="shared" si="1"/>
        <v/>
      </c>
      <c r="D50" s="42" t="str">
        <f t="shared" si="2"/>
        <v/>
      </c>
      <c r="E50" s="42" t="str">
        <f t="shared" si="3"/>
        <v/>
      </c>
      <c r="F50" s="42" t="str">
        <f t="shared" si="4"/>
        <v/>
      </c>
      <c r="G50" s="42" t="str">
        <f t="shared" si="5"/>
        <v/>
      </c>
      <c r="H50" s="42" t="str">
        <f t="shared" si="6"/>
        <v/>
      </c>
      <c r="I50" s="42" t="str">
        <f t="shared" si="7"/>
        <v/>
      </c>
      <c r="J50" s="42" t="str">
        <f t="shared" si="8"/>
        <v/>
      </c>
      <c r="K50" s="42" t="str">
        <f t="shared" si="9"/>
        <v/>
      </c>
      <c r="L50" s="42" t="str">
        <f t="shared" si="10"/>
        <v/>
      </c>
      <c r="M50" s="42" t="str">
        <f t="shared" si="11"/>
        <v/>
      </c>
      <c r="N50" s="42" t="str">
        <f t="shared" si="12"/>
        <v/>
      </c>
      <c r="O50" s="42" t="str">
        <f t="shared" si="13"/>
        <v/>
      </c>
      <c r="P50" s="42" t="str">
        <f t="shared" si="14"/>
        <v/>
      </c>
    </row>
    <row r="51" spans="1:16" x14ac:dyDescent="0.25">
      <c r="A51" s="1" t="s">
        <v>39</v>
      </c>
      <c r="B51" s="42">
        <f t="shared" si="0"/>
        <v>0</v>
      </c>
      <c r="C51" s="42">
        <f t="shared" si="1"/>
        <v>0</v>
      </c>
      <c r="D51" s="42">
        <f t="shared" si="2"/>
        <v>0</v>
      </c>
      <c r="E51" s="42" t="str">
        <f t="shared" si="3"/>
        <v/>
      </c>
      <c r="F51" s="42">
        <f t="shared" si="4"/>
        <v>0</v>
      </c>
      <c r="G51" s="42">
        <f t="shared" si="5"/>
        <v>0</v>
      </c>
      <c r="H51" s="42">
        <f t="shared" si="6"/>
        <v>0</v>
      </c>
      <c r="I51" s="42" t="str">
        <f t="shared" si="7"/>
        <v/>
      </c>
      <c r="J51" s="42">
        <f t="shared" si="8"/>
        <v>0</v>
      </c>
      <c r="K51" s="42">
        <f t="shared" si="9"/>
        <v>0</v>
      </c>
      <c r="L51" s="42">
        <f t="shared" si="10"/>
        <v>0</v>
      </c>
      <c r="M51" s="42" t="str">
        <f t="shared" si="11"/>
        <v/>
      </c>
      <c r="N51" s="42">
        <f t="shared" si="12"/>
        <v>0</v>
      </c>
      <c r="O51" s="42">
        <f t="shared" si="13"/>
        <v>0</v>
      </c>
      <c r="P51" s="42">
        <f t="shared" si="14"/>
        <v>0</v>
      </c>
    </row>
    <row r="52" spans="1:16" x14ac:dyDescent="0.25">
      <c r="A52" s="1" t="s">
        <v>40</v>
      </c>
      <c r="B52" s="42">
        <f t="shared" si="0"/>
        <v>1.4184397163120568</v>
      </c>
      <c r="C52" s="42">
        <f t="shared" si="1"/>
        <v>1.893939393939394</v>
      </c>
      <c r="D52" s="42">
        <f t="shared" si="2"/>
        <v>1.202749140893471</v>
      </c>
      <c r="E52" s="42" t="str">
        <f t="shared" si="3"/>
        <v/>
      </c>
      <c r="F52" s="42">
        <f t="shared" si="4"/>
        <v>0.2178649237472767</v>
      </c>
      <c r="G52" s="42">
        <f t="shared" si="5"/>
        <v>0</v>
      </c>
      <c r="H52" s="42">
        <f t="shared" si="6"/>
        <v>0.31948881789137379</v>
      </c>
      <c r="I52" s="42" t="str">
        <f t="shared" si="7"/>
        <v/>
      </c>
      <c r="J52" s="42">
        <f t="shared" si="8"/>
        <v>4.329004329004329</v>
      </c>
      <c r="K52" s="42">
        <f t="shared" si="9"/>
        <v>5.4794520547945202</v>
      </c>
      <c r="L52" s="42">
        <f t="shared" si="10"/>
        <v>3.79746835443038</v>
      </c>
      <c r="M52" s="42" t="str">
        <f t="shared" si="11"/>
        <v/>
      </c>
      <c r="N52" s="42">
        <f t="shared" si="12"/>
        <v>0.64102564102564097</v>
      </c>
      <c r="O52" s="42">
        <f t="shared" si="13"/>
        <v>2.2222222222222223</v>
      </c>
      <c r="P52" s="42">
        <f t="shared" si="14"/>
        <v>0</v>
      </c>
    </row>
    <row r="53" spans="1:16" x14ac:dyDescent="0.25">
      <c r="A53" s="1" t="s">
        <v>41</v>
      </c>
      <c r="B53" s="42">
        <f t="shared" si="0"/>
        <v>0</v>
      </c>
      <c r="C53" s="42">
        <f t="shared" si="1"/>
        <v>0</v>
      </c>
      <c r="D53" s="42">
        <f t="shared" si="2"/>
        <v>0</v>
      </c>
      <c r="E53" s="42" t="str">
        <f t="shared" si="3"/>
        <v/>
      </c>
      <c r="F53" s="42">
        <f t="shared" si="4"/>
        <v>0</v>
      </c>
      <c r="G53" s="42">
        <f t="shared" si="5"/>
        <v>0</v>
      </c>
      <c r="H53" s="42">
        <f t="shared" si="6"/>
        <v>0</v>
      </c>
      <c r="I53" s="42" t="str">
        <f t="shared" si="7"/>
        <v/>
      </c>
      <c r="J53" s="42">
        <f t="shared" si="8"/>
        <v>0</v>
      </c>
      <c r="K53" s="42">
        <f t="shared" si="9"/>
        <v>0</v>
      </c>
      <c r="L53" s="42">
        <f t="shared" si="10"/>
        <v>0</v>
      </c>
      <c r="M53" s="42" t="str">
        <f t="shared" si="11"/>
        <v/>
      </c>
      <c r="N53" s="42">
        <f t="shared" si="12"/>
        <v>0</v>
      </c>
      <c r="O53" s="42">
        <f t="shared" si="13"/>
        <v>0</v>
      </c>
      <c r="P53" s="42">
        <f t="shared" si="14"/>
        <v>0</v>
      </c>
    </row>
    <row r="54" spans="1:16" x14ac:dyDescent="0.25">
      <c r="A54" s="1" t="s">
        <v>42</v>
      </c>
      <c r="B54" s="42">
        <f t="shared" si="0"/>
        <v>0</v>
      </c>
      <c r="C54" s="42">
        <f t="shared" si="1"/>
        <v>0</v>
      </c>
      <c r="D54" s="42">
        <f t="shared" si="2"/>
        <v>0</v>
      </c>
      <c r="E54" s="42" t="str">
        <f t="shared" si="3"/>
        <v/>
      </c>
      <c r="F54" s="42">
        <f t="shared" si="4"/>
        <v>0</v>
      </c>
      <c r="G54" s="42">
        <f t="shared" si="5"/>
        <v>0</v>
      </c>
      <c r="H54" s="42">
        <f t="shared" si="6"/>
        <v>0</v>
      </c>
      <c r="I54" s="42" t="str">
        <f t="shared" si="7"/>
        <v/>
      </c>
      <c r="J54" s="42">
        <f t="shared" si="8"/>
        <v>0</v>
      </c>
      <c r="K54" s="42">
        <f t="shared" si="9"/>
        <v>0</v>
      </c>
      <c r="L54" s="42">
        <f t="shared" si="10"/>
        <v>0</v>
      </c>
      <c r="M54" s="42" t="str">
        <f t="shared" si="11"/>
        <v/>
      </c>
      <c r="N54" s="42">
        <f t="shared" si="12"/>
        <v>0</v>
      </c>
      <c r="O54" s="42">
        <f t="shared" si="13"/>
        <v>0</v>
      </c>
      <c r="P54" s="42">
        <f t="shared" si="14"/>
        <v>0</v>
      </c>
    </row>
    <row r="55" spans="1:16" x14ac:dyDescent="0.25">
      <c r="A55" s="1" t="s">
        <v>43</v>
      </c>
      <c r="B55" s="42">
        <f t="shared" si="0"/>
        <v>0.29498525073746312</v>
      </c>
      <c r="C55" s="42">
        <f t="shared" si="1"/>
        <v>0.80645161290322576</v>
      </c>
      <c r="D55" s="42">
        <f t="shared" si="2"/>
        <v>0</v>
      </c>
      <c r="E55" s="42" t="str">
        <f t="shared" si="3"/>
        <v/>
      </c>
      <c r="F55" s="42">
        <f t="shared" si="4"/>
        <v>0</v>
      </c>
      <c r="G55" s="42">
        <f t="shared" si="5"/>
        <v>0</v>
      </c>
      <c r="H55" s="42">
        <f t="shared" si="6"/>
        <v>0</v>
      </c>
      <c r="I55" s="42" t="str">
        <f t="shared" si="7"/>
        <v/>
      </c>
      <c r="J55" s="42">
        <f t="shared" si="8"/>
        <v>0.86956521739130432</v>
      </c>
      <c r="K55" s="42">
        <f t="shared" si="9"/>
        <v>2.2222222222222223</v>
      </c>
      <c r="L55" s="42">
        <f t="shared" si="10"/>
        <v>0</v>
      </c>
      <c r="M55" s="42" t="str">
        <f t="shared" si="11"/>
        <v/>
      </c>
      <c r="N55" s="42">
        <f t="shared" si="12"/>
        <v>0</v>
      </c>
      <c r="O55" s="42">
        <f t="shared" si="13"/>
        <v>0</v>
      </c>
      <c r="P55" s="42">
        <f t="shared" si="14"/>
        <v>0</v>
      </c>
    </row>
    <row r="56" spans="1:16" x14ac:dyDescent="0.25">
      <c r="A56" s="1" t="s">
        <v>44</v>
      </c>
      <c r="B56" s="42">
        <f t="shared" si="0"/>
        <v>0</v>
      </c>
      <c r="C56" s="42">
        <f t="shared" si="1"/>
        <v>0</v>
      </c>
      <c r="D56" s="42">
        <f t="shared" si="2"/>
        <v>0</v>
      </c>
      <c r="E56" s="42" t="str">
        <f t="shared" si="3"/>
        <v/>
      </c>
      <c r="F56" s="42">
        <f t="shared" si="4"/>
        <v>0</v>
      </c>
      <c r="G56" s="42">
        <f t="shared" si="5"/>
        <v>0</v>
      </c>
      <c r="H56" s="42">
        <f t="shared" si="6"/>
        <v>0</v>
      </c>
      <c r="I56" s="42" t="str">
        <f t="shared" si="7"/>
        <v/>
      </c>
      <c r="J56" s="42">
        <f t="shared" si="8"/>
        <v>0</v>
      </c>
      <c r="K56" s="42">
        <f t="shared" si="9"/>
        <v>0</v>
      </c>
      <c r="L56" s="42">
        <f t="shared" si="10"/>
        <v>0</v>
      </c>
      <c r="M56" s="42" t="str">
        <f t="shared" si="11"/>
        <v/>
      </c>
      <c r="N56" s="42">
        <f t="shared" si="12"/>
        <v>0</v>
      </c>
      <c r="O56" s="42">
        <f t="shared" si="13"/>
        <v>0</v>
      </c>
      <c r="P56" s="42">
        <f t="shared" si="14"/>
        <v>0</v>
      </c>
    </row>
    <row r="57" spans="1:16" x14ac:dyDescent="0.25">
      <c r="A57" s="1" t="s">
        <v>45</v>
      </c>
      <c r="B57" s="42">
        <f t="shared" si="0"/>
        <v>2.3529411764705883</v>
      </c>
      <c r="C57" s="42">
        <f t="shared" si="1"/>
        <v>2.2900763358778624</v>
      </c>
      <c r="D57" s="42">
        <f t="shared" si="2"/>
        <v>2.3923444976076556</v>
      </c>
      <c r="E57" s="42" t="str">
        <f t="shared" si="3"/>
        <v/>
      </c>
      <c r="F57" s="42">
        <f t="shared" si="4"/>
        <v>2.5157232704402519</v>
      </c>
      <c r="G57" s="42">
        <f t="shared" si="5"/>
        <v>1.4285714285714286</v>
      </c>
      <c r="H57" s="42">
        <f t="shared" si="6"/>
        <v>3.3707865168539324</v>
      </c>
      <c r="I57" s="42" t="str">
        <f t="shared" si="7"/>
        <v/>
      </c>
      <c r="J57" s="42">
        <f t="shared" si="8"/>
        <v>1.8518518518518516</v>
      </c>
      <c r="K57" s="42">
        <f t="shared" si="9"/>
        <v>2.3255813953488373</v>
      </c>
      <c r="L57" s="42">
        <f t="shared" si="10"/>
        <v>1.5384615384615385</v>
      </c>
      <c r="M57" s="42" t="str">
        <f t="shared" si="11"/>
        <v/>
      </c>
      <c r="N57" s="42">
        <f t="shared" si="12"/>
        <v>2.7397260273972601</v>
      </c>
      <c r="O57" s="42">
        <f t="shared" si="13"/>
        <v>5.5555555555555554</v>
      </c>
      <c r="P57" s="42">
        <f t="shared" si="14"/>
        <v>1.8181818181818181</v>
      </c>
    </row>
    <row r="58" spans="1:16" x14ac:dyDescent="0.25">
      <c r="A58" s="1" t="s">
        <v>46</v>
      </c>
      <c r="B58" s="42">
        <f t="shared" si="0"/>
        <v>0.27277686852154936</v>
      </c>
      <c r="C58" s="42">
        <f t="shared" si="1"/>
        <v>0.38961038961038963</v>
      </c>
      <c r="D58" s="42">
        <f t="shared" si="2"/>
        <v>0.18814675446848542</v>
      </c>
      <c r="E58" s="42" t="str">
        <f t="shared" si="3"/>
        <v/>
      </c>
      <c r="F58" s="42">
        <f t="shared" si="4"/>
        <v>0.21505376344086022</v>
      </c>
      <c r="G58" s="42">
        <f t="shared" si="5"/>
        <v>0.26315789473684209</v>
      </c>
      <c r="H58" s="42">
        <f t="shared" si="6"/>
        <v>0.18181818181818182</v>
      </c>
      <c r="I58" s="42" t="str">
        <f t="shared" si="7"/>
        <v/>
      </c>
      <c r="J58" s="42">
        <f t="shared" si="8"/>
        <v>0.58027079303675055</v>
      </c>
      <c r="K58" s="42">
        <f t="shared" si="9"/>
        <v>0.86580086580086579</v>
      </c>
      <c r="L58" s="42">
        <f t="shared" si="10"/>
        <v>0.34965034965034963</v>
      </c>
      <c r="M58" s="42" t="str">
        <f t="shared" si="11"/>
        <v/>
      </c>
      <c r="N58" s="42">
        <f t="shared" si="12"/>
        <v>0</v>
      </c>
      <c r="O58" s="42">
        <f t="shared" si="13"/>
        <v>0</v>
      </c>
      <c r="P58" s="42">
        <f t="shared" si="14"/>
        <v>0</v>
      </c>
    </row>
    <row r="59" spans="1:16" x14ac:dyDescent="0.25">
      <c r="A59" s="1" t="s">
        <v>47</v>
      </c>
      <c r="B59" s="42">
        <f t="shared" si="0"/>
        <v>0.17421602787456447</v>
      </c>
      <c r="C59" s="42">
        <f t="shared" si="1"/>
        <v>0</v>
      </c>
      <c r="D59" s="42">
        <f t="shared" si="2"/>
        <v>0.28735632183908044</v>
      </c>
      <c r="E59" s="42" t="str">
        <f t="shared" si="3"/>
        <v/>
      </c>
      <c r="F59" s="42">
        <f t="shared" si="4"/>
        <v>0</v>
      </c>
      <c r="G59" s="42">
        <f t="shared" si="5"/>
        <v>0</v>
      </c>
      <c r="H59" s="42">
        <f t="shared" si="6"/>
        <v>0</v>
      </c>
      <c r="I59" s="42" t="str">
        <f t="shared" si="7"/>
        <v/>
      </c>
      <c r="J59" s="42">
        <f t="shared" si="8"/>
        <v>0.67567567567567566</v>
      </c>
      <c r="K59" s="42">
        <f t="shared" si="9"/>
        <v>0</v>
      </c>
      <c r="L59" s="42">
        <f t="shared" si="10"/>
        <v>1.1363636363636365</v>
      </c>
      <c r="M59" s="42" t="str">
        <f t="shared" si="11"/>
        <v/>
      </c>
      <c r="N59" s="42">
        <f t="shared" si="12"/>
        <v>0</v>
      </c>
      <c r="O59" s="42">
        <f t="shared" si="13"/>
        <v>0</v>
      </c>
      <c r="P59" s="42">
        <f t="shared" si="14"/>
        <v>0</v>
      </c>
    </row>
    <row r="60" spans="1:16" x14ac:dyDescent="0.25">
      <c r="A60" s="1" t="s">
        <v>48</v>
      </c>
      <c r="B60" s="42">
        <f t="shared" si="0"/>
        <v>0.5709624796084829</v>
      </c>
      <c r="C60" s="42">
        <f t="shared" si="1"/>
        <v>0.57636887608069165</v>
      </c>
      <c r="D60" s="42">
        <f t="shared" si="2"/>
        <v>0.56882821387940841</v>
      </c>
      <c r="E60" s="42" t="str">
        <f t="shared" si="3"/>
        <v/>
      </c>
      <c r="F60" s="42">
        <f t="shared" si="4"/>
        <v>0.46153846153846156</v>
      </c>
      <c r="G60" s="42">
        <f t="shared" si="5"/>
        <v>0.48076923076923078</v>
      </c>
      <c r="H60" s="42">
        <f t="shared" si="6"/>
        <v>0.45248868778280549</v>
      </c>
      <c r="I60" s="42" t="str">
        <f t="shared" si="7"/>
        <v/>
      </c>
      <c r="J60" s="42">
        <f t="shared" si="8"/>
        <v>1.2383900928792571</v>
      </c>
      <c r="K60" s="42">
        <f t="shared" si="9"/>
        <v>1.1494252873563218</v>
      </c>
      <c r="L60" s="42">
        <f t="shared" si="10"/>
        <v>1.2711864406779663</v>
      </c>
      <c r="M60" s="42" t="str">
        <f t="shared" si="11"/>
        <v/>
      </c>
      <c r="N60" s="42">
        <f t="shared" si="12"/>
        <v>0</v>
      </c>
      <c r="O60" s="42">
        <f t="shared" si="13"/>
        <v>0</v>
      </c>
      <c r="P60" s="42">
        <f t="shared" si="14"/>
        <v>0</v>
      </c>
    </row>
    <row r="61" spans="1:16" x14ac:dyDescent="0.25">
      <c r="A61" s="1" t="s">
        <v>49</v>
      </c>
      <c r="B61" s="42">
        <f t="shared" si="0"/>
        <v>1.7191977077363898</v>
      </c>
      <c r="C61" s="42">
        <f t="shared" si="1"/>
        <v>2</v>
      </c>
      <c r="D61" s="42">
        <f t="shared" si="2"/>
        <v>1.6064257028112447</v>
      </c>
      <c r="E61" s="42" t="str">
        <f t="shared" si="3"/>
        <v/>
      </c>
      <c r="F61" s="42">
        <f t="shared" si="4"/>
        <v>0</v>
      </c>
      <c r="G61" s="42">
        <f t="shared" si="5"/>
        <v>0</v>
      </c>
      <c r="H61" s="42">
        <f t="shared" si="6"/>
        <v>0</v>
      </c>
      <c r="I61" s="42" t="str">
        <f t="shared" si="7"/>
        <v/>
      </c>
      <c r="J61" s="42">
        <f t="shared" si="8"/>
        <v>1.680672268907563</v>
      </c>
      <c r="K61" s="42">
        <f t="shared" si="9"/>
        <v>0</v>
      </c>
      <c r="L61" s="42">
        <f t="shared" si="10"/>
        <v>2.3529411764705883</v>
      </c>
      <c r="M61" s="42" t="str">
        <f t="shared" si="11"/>
        <v/>
      </c>
      <c r="N61" s="42">
        <f t="shared" si="12"/>
        <v>7.5471698113207548</v>
      </c>
      <c r="O61" s="42">
        <f t="shared" si="13"/>
        <v>11.111111111111111</v>
      </c>
      <c r="P61" s="42">
        <f t="shared" si="14"/>
        <v>5.7142857142857144</v>
      </c>
    </row>
    <row r="62" spans="1:16" x14ac:dyDescent="0.25">
      <c r="A62" s="48" t="s">
        <v>50</v>
      </c>
      <c r="B62" s="42">
        <f t="shared" si="0"/>
        <v>0.91443500979751791</v>
      </c>
      <c r="C62" s="42">
        <f t="shared" si="1"/>
        <v>1.8320610687022902</v>
      </c>
      <c r="D62" s="42">
        <f t="shared" si="2"/>
        <v>0.22831050228310501</v>
      </c>
      <c r="E62" s="42" t="str">
        <f t="shared" si="3"/>
        <v/>
      </c>
      <c r="F62" s="42">
        <f t="shared" si="4"/>
        <v>0.58309037900874638</v>
      </c>
      <c r="G62" s="42">
        <f t="shared" si="5"/>
        <v>0.94043887147335425</v>
      </c>
      <c r="H62" s="42">
        <f t="shared" si="6"/>
        <v>0.27247956403269752</v>
      </c>
      <c r="I62" s="42" t="str">
        <f t="shared" si="7"/>
        <v/>
      </c>
      <c r="J62" s="42">
        <f t="shared" si="8"/>
        <v>1.8223234624145785</v>
      </c>
      <c r="K62" s="42">
        <f t="shared" si="9"/>
        <v>3.8461538461538463</v>
      </c>
      <c r="L62" s="42">
        <f t="shared" si="10"/>
        <v>0.38910505836575876</v>
      </c>
      <c r="M62" s="42" t="str">
        <f t="shared" si="11"/>
        <v/>
      </c>
      <c r="N62" s="42">
        <f t="shared" si="12"/>
        <v>0.49261083743842365</v>
      </c>
      <c r="O62" s="42">
        <f t="shared" si="13"/>
        <v>1.2987012987012987</v>
      </c>
      <c r="P62" s="42">
        <f t="shared" si="14"/>
        <v>0</v>
      </c>
    </row>
    <row r="63" spans="1:16" x14ac:dyDescent="0.25">
      <c r="A63" s="1" t="s">
        <v>51</v>
      </c>
      <c r="B63" s="42">
        <f t="shared" si="0"/>
        <v>0</v>
      </c>
      <c r="C63" s="42">
        <f t="shared" si="1"/>
        <v>0</v>
      </c>
      <c r="D63" s="42">
        <f t="shared" si="2"/>
        <v>0</v>
      </c>
      <c r="E63" s="42" t="str">
        <f t="shared" si="3"/>
        <v/>
      </c>
      <c r="F63" s="42">
        <f t="shared" si="4"/>
        <v>0</v>
      </c>
      <c r="G63" s="42">
        <f t="shared" si="5"/>
        <v>0</v>
      </c>
      <c r="H63" s="42">
        <f t="shared" si="6"/>
        <v>0</v>
      </c>
      <c r="I63" s="42" t="str">
        <f t="shared" si="7"/>
        <v/>
      </c>
      <c r="J63" s="42">
        <f t="shared" si="8"/>
        <v>0</v>
      </c>
      <c r="K63" s="42">
        <f t="shared" si="9"/>
        <v>0</v>
      </c>
      <c r="L63" s="42">
        <f t="shared" si="10"/>
        <v>0</v>
      </c>
      <c r="M63" s="42" t="str">
        <f t="shared" si="11"/>
        <v/>
      </c>
      <c r="N63" s="42">
        <f t="shared" si="12"/>
        <v>0</v>
      </c>
      <c r="O63" s="42">
        <f t="shared" si="13"/>
        <v>0</v>
      </c>
      <c r="P63" s="42">
        <f t="shared" si="14"/>
        <v>0</v>
      </c>
    </row>
    <row r="64" spans="1:16" x14ac:dyDescent="0.25">
      <c r="A64" s="1" t="s">
        <v>52</v>
      </c>
      <c r="B64" s="42">
        <f t="shared" si="0"/>
        <v>1.8126888217522661</v>
      </c>
      <c r="C64" s="42">
        <f t="shared" si="1"/>
        <v>2.0242914979757085</v>
      </c>
      <c r="D64" s="42">
        <f t="shared" si="2"/>
        <v>1.6867469879518073</v>
      </c>
      <c r="E64" s="42" t="str">
        <f t="shared" si="3"/>
        <v/>
      </c>
      <c r="F64" s="42">
        <f t="shared" si="4"/>
        <v>2.6455026455026456</v>
      </c>
      <c r="G64" s="42">
        <f t="shared" si="5"/>
        <v>3.5714285714285712</v>
      </c>
      <c r="H64" s="42">
        <f t="shared" si="6"/>
        <v>2.1008403361344539</v>
      </c>
      <c r="I64" s="42" t="str">
        <f t="shared" si="7"/>
        <v/>
      </c>
      <c r="J64" s="42">
        <f t="shared" si="8"/>
        <v>1.3333333333333335</v>
      </c>
      <c r="K64" s="42">
        <f t="shared" si="9"/>
        <v>0</v>
      </c>
      <c r="L64" s="42">
        <f t="shared" si="10"/>
        <v>2.0202020202020203</v>
      </c>
      <c r="M64" s="42" t="str">
        <f t="shared" si="11"/>
        <v/>
      </c>
      <c r="N64" s="42">
        <f t="shared" si="12"/>
        <v>0</v>
      </c>
      <c r="O64" s="42">
        <f t="shared" si="13"/>
        <v>0</v>
      </c>
      <c r="P64" s="42">
        <f t="shared" si="14"/>
        <v>0</v>
      </c>
    </row>
    <row r="65" spans="1:16" x14ac:dyDescent="0.25">
      <c r="A65" s="1" t="s">
        <v>53</v>
      </c>
      <c r="B65" s="42">
        <f t="shared" si="0"/>
        <v>0</v>
      </c>
      <c r="C65" s="42">
        <f t="shared" si="1"/>
        <v>0</v>
      </c>
      <c r="D65" s="42">
        <f t="shared" si="2"/>
        <v>0</v>
      </c>
      <c r="E65" s="42" t="str">
        <f t="shared" si="3"/>
        <v/>
      </c>
      <c r="F65" s="42">
        <f t="shared" si="4"/>
        <v>0</v>
      </c>
      <c r="G65" s="42">
        <f t="shared" si="5"/>
        <v>0</v>
      </c>
      <c r="H65" s="42">
        <f t="shared" si="6"/>
        <v>0</v>
      </c>
      <c r="I65" s="42" t="str">
        <f t="shared" si="7"/>
        <v/>
      </c>
      <c r="J65" s="42">
        <f t="shared" si="8"/>
        <v>0</v>
      </c>
      <c r="K65" s="42">
        <f t="shared" si="9"/>
        <v>0</v>
      </c>
      <c r="L65" s="42">
        <f t="shared" si="10"/>
        <v>0</v>
      </c>
      <c r="M65" s="42" t="str">
        <f t="shared" si="11"/>
        <v/>
      </c>
      <c r="N65" s="42">
        <f t="shared" si="12"/>
        <v>0</v>
      </c>
      <c r="O65" s="42">
        <f t="shared" si="13"/>
        <v>0</v>
      </c>
      <c r="P65" s="42">
        <f t="shared" si="14"/>
        <v>0</v>
      </c>
    </row>
    <row r="66" spans="1:16" x14ac:dyDescent="0.25">
      <c r="A66" s="1" t="s">
        <v>54</v>
      </c>
      <c r="B66" s="42">
        <f t="shared" si="0"/>
        <v>0</v>
      </c>
      <c r="C66" s="42">
        <f t="shared" si="1"/>
        <v>0</v>
      </c>
      <c r="D66" s="42">
        <f t="shared" si="2"/>
        <v>0</v>
      </c>
      <c r="E66" s="42" t="str">
        <f t="shared" si="3"/>
        <v/>
      </c>
      <c r="F66" s="42">
        <f t="shared" si="4"/>
        <v>0</v>
      </c>
      <c r="G66" s="42">
        <f t="shared" si="5"/>
        <v>0</v>
      </c>
      <c r="H66" s="42">
        <f t="shared" si="6"/>
        <v>0</v>
      </c>
      <c r="I66" s="42" t="str">
        <f t="shared" si="7"/>
        <v/>
      </c>
      <c r="J66" s="42">
        <f t="shared" si="8"/>
        <v>0</v>
      </c>
      <c r="K66" s="42">
        <f t="shared" si="9"/>
        <v>0</v>
      </c>
      <c r="L66" s="42">
        <f t="shared" si="10"/>
        <v>0</v>
      </c>
      <c r="M66" s="42" t="str">
        <f t="shared" si="11"/>
        <v/>
      </c>
      <c r="N66" s="42">
        <f t="shared" si="12"/>
        <v>0</v>
      </c>
      <c r="O66" s="42">
        <f t="shared" si="13"/>
        <v>0</v>
      </c>
      <c r="P66" s="42">
        <f t="shared" si="14"/>
        <v>0</v>
      </c>
    </row>
    <row r="67" spans="1:16" x14ac:dyDescent="0.25">
      <c r="A67" s="1" t="s">
        <v>55</v>
      </c>
      <c r="B67" s="42">
        <f t="shared" si="0"/>
        <v>0.65681444991789817</v>
      </c>
      <c r="C67" s="42">
        <f t="shared" si="1"/>
        <v>1.6355140186915886</v>
      </c>
      <c r="D67" s="42">
        <f t="shared" si="2"/>
        <v>0.12658227848101267</v>
      </c>
      <c r="E67" s="42" t="str">
        <f t="shared" si="3"/>
        <v/>
      </c>
      <c r="F67" s="42">
        <f t="shared" si="4"/>
        <v>1.0479041916167664</v>
      </c>
      <c r="G67" s="42">
        <f t="shared" si="5"/>
        <v>2.6785714285714284</v>
      </c>
      <c r="H67" s="42">
        <f t="shared" si="6"/>
        <v>0.22522522522522523</v>
      </c>
      <c r="I67" s="42" t="str">
        <f t="shared" si="7"/>
        <v/>
      </c>
      <c r="J67" s="42">
        <f t="shared" si="8"/>
        <v>0</v>
      </c>
      <c r="K67" s="42">
        <f t="shared" si="9"/>
        <v>0</v>
      </c>
      <c r="L67" s="42">
        <f t="shared" si="10"/>
        <v>0</v>
      </c>
      <c r="M67" s="42" t="str">
        <f t="shared" si="11"/>
        <v/>
      </c>
      <c r="N67" s="42">
        <f t="shared" si="12"/>
        <v>0.42553191489361702</v>
      </c>
      <c r="O67" s="42">
        <f t="shared" si="13"/>
        <v>1.1494252873563218</v>
      </c>
      <c r="P67" s="42">
        <f t="shared" si="14"/>
        <v>0</v>
      </c>
    </row>
    <row r="68" spans="1:16" x14ac:dyDescent="0.25">
      <c r="A68" s="1" t="s">
        <v>56</v>
      </c>
      <c r="B68" s="42">
        <f t="shared" si="0"/>
        <v>0</v>
      </c>
      <c r="C68" s="42">
        <f t="shared" si="1"/>
        <v>0</v>
      </c>
      <c r="D68" s="42">
        <f t="shared" si="2"/>
        <v>0</v>
      </c>
      <c r="E68" s="42" t="str">
        <f t="shared" si="3"/>
        <v/>
      </c>
      <c r="F68" s="42">
        <f t="shared" si="4"/>
        <v>0</v>
      </c>
      <c r="G68" s="42">
        <f t="shared" si="5"/>
        <v>0</v>
      </c>
      <c r="H68" s="42">
        <f t="shared" si="6"/>
        <v>0</v>
      </c>
      <c r="I68" s="42" t="str">
        <f t="shared" si="7"/>
        <v/>
      </c>
      <c r="J68" s="42">
        <f t="shared" si="8"/>
        <v>0</v>
      </c>
      <c r="K68" s="42">
        <f t="shared" si="9"/>
        <v>0</v>
      </c>
      <c r="L68" s="42">
        <f t="shared" si="10"/>
        <v>0</v>
      </c>
      <c r="M68" s="42" t="str">
        <f t="shared" si="11"/>
        <v/>
      </c>
      <c r="N68" s="42">
        <f t="shared" si="12"/>
        <v>0</v>
      </c>
      <c r="O68" s="42">
        <f t="shared" si="13"/>
        <v>0</v>
      </c>
      <c r="P68" s="42">
        <f t="shared" si="14"/>
        <v>0</v>
      </c>
    </row>
    <row r="69" spans="1:16" x14ac:dyDescent="0.25">
      <c r="A69" s="1" t="s">
        <v>57</v>
      </c>
      <c r="B69" s="42">
        <f t="shared" si="0"/>
        <v>0</v>
      </c>
      <c r="C69" s="42">
        <f t="shared" si="1"/>
        <v>0</v>
      </c>
      <c r="D69" s="42">
        <f t="shared" si="2"/>
        <v>0</v>
      </c>
      <c r="E69" s="42" t="str">
        <f t="shared" si="3"/>
        <v/>
      </c>
      <c r="F69" s="42">
        <f t="shared" si="4"/>
        <v>0</v>
      </c>
      <c r="G69" s="42">
        <f t="shared" si="5"/>
        <v>0</v>
      </c>
      <c r="H69" s="42">
        <f t="shared" si="6"/>
        <v>0</v>
      </c>
      <c r="I69" s="42" t="str">
        <f t="shared" si="7"/>
        <v/>
      </c>
      <c r="J69" s="42">
        <f t="shared" si="8"/>
        <v>0</v>
      </c>
      <c r="K69" s="42">
        <f t="shared" si="9"/>
        <v>0</v>
      </c>
      <c r="L69" s="42">
        <f t="shared" si="10"/>
        <v>0</v>
      </c>
      <c r="M69" s="42" t="str">
        <f t="shared" si="11"/>
        <v/>
      </c>
      <c r="N69" s="42">
        <f t="shared" si="12"/>
        <v>0</v>
      </c>
      <c r="O69" s="42">
        <f t="shared" si="13"/>
        <v>0</v>
      </c>
      <c r="P69" s="42">
        <f t="shared" si="14"/>
        <v>0</v>
      </c>
    </row>
    <row r="70" spans="1:16" x14ac:dyDescent="0.25">
      <c r="A70" s="1" t="s">
        <v>58</v>
      </c>
      <c r="B70" s="42">
        <f t="shared" si="0"/>
        <v>0</v>
      </c>
      <c r="C70" s="42">
        <f t="shared" si="1"/>
        <v>0</v>
      </c>
      <c r="D70" s="42">
        <f t="shared" si="2"/>
        <v>0</v>
      </c>
      <c r="E70" s="42" t="str">
        <f t="shared" si="3"/>
        <v/>
      </c>
      <c r="F70" s="42">
        <f t="shared" si="4"/>
        <v>0</v>
      </c>
      <c r="G70" s="42">
        <f t="shared" si="5"/>
        <v>0</v>
      </c>
      <c r="H70" s="42">
        <f t="shared" si="6"/>
        <v>0</v>
      </c>
      <c r="I70" s="42" t="str">
        <f t="shared" si="7"/>
        <v/>
      </c>
      <c r="J70" s="42">
        <f t="shared" si="8"/>
        <v>0</v>
      </c>
      <c r="K70" s="42">
        <f t="shared" si="9"/>
        <v>0</v>
      </c>
      <c r="L70" s="42">
        <f t="shared" si="10"/>
        <v>0</v>
      </c>
      <c r="M70" s="42" t="str">
        <f t="shared" si="11"/>
        <v/>
      </c>
      <c r="N70" s="42">
        <f t="shared" si="12"/>
        <v>0</v>
      </c>
      <c r="O70" s="42">
        <f t="shared" si="13"/>
        <v>0</v>
      </c>
      <c r="P70" s="42">
        <f t="shared" si="14"/>
        <v>0</v>
      </c>
    </row>
    <row r="71" spans="1:16" x14ac:dyDescent="0.25">
      <c r="A71" s="1" t="s">
        <v>59</v>
      </c>
      <c r="B71" s="42">
        <f t="shared" si="0"/>
        <v>0.25773195876288657</v>
      </c>
      <c r="C71" s="42">
        <f t="shared" si="1"/>
        <v>0.84033613445378152</v>
      </c>
      <c r="D71" s="42">
        <f t="shared" si="2"/>
        <v>0</v>
      </c>
      <c r="E71" s="42" t="str">
        <f t="shared" si="3"/>
        <v/>
      </c>
      <c r="F71" s="42">
        <f t="shared" si="4"/>
        <v>0.34542314335060448</v>
      </c>
      <c r="G71" s="42">
        <f t="shared" si="5"/>
        <v>1.1173184357541899</v>
      </c>
      <c r="H71" s="42">
        <f t="shared" si="6"/>
        <v>0</v>
      </c>
      <c r="I71" s="42" t="str">
        <f t="shared" si="7"/>
        <v/>
      </c>
      <c r="J71" s="42">
        <f t="shared" si="8"/>
        <v>0.28985507246376813</v>
      </c>
      <c r="K71" s="42">
        <f t="shared" si="9"/>
        <v>0.86956521739130432</v>
      </c>
      <c r="L71" s="42">
        <f t="shared" si="10"/>
        <v>0</v>
      </c>
      <c r="M71" s="42" t="str">
        <f t="shared" si="11"/>
        <v/>
      </c>
      <c r="N71" s="42">
        <f t="shared" si="12"/>
        <v>0</v>
      </c>
      <c r="O71" s="42">
        <f t="shared" si="13"/>
        <v>0</v>
      </c>
      <c r="P71" s="42">
        <f t="shared" si="14"/>
        <v>0</v>
      </c>
    </row>
    <row r="72" spans="1:16" x14ac:dyDescent="0.25">
      <c r="A72" s="1" t="s">
        <v>60</v>
      </c>
      <c r="B72" s="42">
        <f t="shared" si="0"/>
        <v>0</v>
      </c>
      <c r="C72" s="42">
        <f t="shared" si="1"/>
        <v>0</v>
      </c>
      <c r="D72" s="42">
        <f t="shared" si="2"/>
        <v>0</v>
      </c>
      <c r="E72" s="42" t="str">
        <f t="shared" si="3"/>
        <v/>
      </c>
      <c r="F72" s="42">
        <f t="shared" si="4"/>
        <v>0</v>
      </c>
      <c r="G72" s="42">
        <f t="shared" si="5"/>
        <v>0</v>
      </c>
      <c r="H72" s="42">
        <f t="shared" si="6"/>
        <v>0</v>
      </c>
      <c r="I72" s="42" t="str">
        <f t="shared" si="7"/>
        <v/>
      </c>
      <c r="J72" s="42">
        <f t="shared" si="8"/>
        <v>0</v>
      </c>
      <c r="K72" s="42">
        <f t="shared" si="9"/>
        <v>0</v>
      </c>
      <c r="L72" s="42">
        <f t="shared" si="10"/>
        <v>0</v>
      </c>
      <c r="M72" s="42" t="str">
        <f t="shared" si="11"/>
        <v/>
      </c>
      <c r="N72" s="42">
        <f t="shared" si="12"/>
        <v>0</v>
      </c>
      <c r="O72" s="42">
        <f t="shared" si="13"/>
        <v>0</v>
      </c>
      <c r="P72" s="42">
        <f t="shared" si="14"/>
        <v>0</v>
      </c>
    </row>
    <row r="73" spans="1:16" x14ac:dyDescent="0.25">
      <c r="A73" s="1" t="s">
        <v>61</v>
      </c>
      <c r="B73" s="42">
        <f t="shared" si="0"/>
        <v>0</v>
      </c>
      <c r="C73" s="42">
        <f t="shared" si="1"/>
        <v>0</v>
      </c>
      <c r="D73" s="42">
        <f t="shared" si="2"/>
        <v>0</v>
      </c>
      <c r="E73" s="42" t="str">
        <f t="shared" si="3"/>
        <v/>
      </c>
      <c r="F73" s="42">
        <f t="shared" si="4"/>
        <v>0</v>
      </c>
      <c r="G73" s="42">
        <f t="shared" si="5"/>
        <v>0</v>
      </c>
      <c r="H73" s="42">
        <f t="shared" si="6"/>
        <v>0</v>
      </c>
      <c r="I73" s="42" t="str">
        <f t="shared" si="7"/>
        <v/>
      </c>
      <c r="J73" s="42">
        <f t="shared" si="8"/>
        <v>0</v>
      </c>
      <c r="K73" s="42">
        <f t="shared" si="9"/>
        <v>0</v>
      </c>
      <c r="L73" s="42">
        <f t="shared" si="10"/>
        <v>0</v>
      </c>
      <c r="M73" s="42" t="str">
        <f t="shared" si="11"/>
        <v/>
      </c>
      <c r="N73" s="42">
        <f t="shared" si="12"/>
        <v>0</v>
      </c>
      <c r="O73" s="42">
        <f t="shared" si="13"/>
        <v>0</v>
      </c>
      <c r="P73" s="42">
        <f t="shared" si="14"/>
        <v>0</v>
      </c>
    </row>
    <row r="74" spans="1:16" x14ac:dyDescent="0.25">
      <c r="A74" s="1" t="s">
        <v>62</v>
      </c>
      <c r="B74" s="42">
        <f t="shared" si="0"/>
        <v>0</v>
      </c>
      <c r="C74" s="42">
        <f t="shared" si="1"/>
        <v>0</v>
      </c>
      <c r="D74" s="42">
        <f t="shared" si="2"/>
        <v>0</v>
      </c>
      <c r="E74" s="42" t="str">
        <f t="shared" si="3"/>
        <v/>
      </c>
      <c r="F74" s="42">
        <f t="shared" si="4"/>
        <v>0</v>
      </c>
      <c r="G74" s="42">
        <f t="shared" si="5"/>
        <v>0</v>
      </c>
      <c r="H74" s="42">
        <f t="shared" si="6"/>
        <v>0</v>
      </c>
      <c r="I74" s="42" t="str">
        <f t="shared" si="7"/>
        <v/>
      </c>
      <c r="J74" s="42">
        <f t="shared" si="8"/>
        <v>0</v>
      </c>
      <c r="K74" s="42">
        <f t="shared" si="9"/>
        <v>0</v>
      </c>
      <c r="L74" s="42">
        <f t="shared" si="10"/>
        <v>0</v>
      </c>
      <c r="M74" s="42" t="str">
        <f t="shared" si="11"/>
        <v/>
      </c>
      <c r="N74" s="42">
        <f t="shared" si="12"/>
        <v>0</v>
      </c>
      <c r="O74" s="42">
        <f t="shared" si="13"/>
        <v>0</v>
      </c>
      <c r="P74" s="42">
        <f t="shared" si="14"/>
        <v>0</v>
      </c>
    </row>
    <row r="75" spans="1:16" x14ac:dyDescent="0.25">
      <c r="A75" s="1" t="s">
        <v>63</v>
      </c>
      <c r="B75" s="42">
        <f t="shared" si="0"/>
        <v>1.2711864406779663</v>
      </c>
      <c r="C75" s="42">
        <f t="shared" si="1"/>
        <v>1.3029315960912053</v>
      </c>
      <c r="D75" s="42">
        <f t="shared" si="2"/>
        <v>1.2600229095074456</v>
      </c>
      <c r="E75" s="42" t="str">
        <f t="shared" si="3"/>
        <v/>
      </c>
      <c r="F75" s="42">
        <f t="shared" si="4"/>
        <v>0</v>
      </c>
      <c r="G75" s="42">
        <f t="shared" si="5"/>
        <v>0</v>
      </c>
      <c r="H75" s="42">
        <f t="shared" si="6"/>
        <v>0</v>
      </c>
      <c r="I75" s="42" t="str">
        <f t="shared" si="7"/>
        <v/>
      </c>
      <c r="J75" s="42">
        <f t="shared" si="8"/>
        <v>1.8716577540106951</v>
      </c>
      <c r="K75" s="42">
        <f t="shared" si="9"/>
        <v>2.1505376344086025</v>
      </c>
      <c r="L75" s="42">
        <f t="shared" si="10"/>
        <v>1.7793594306049825</v>
      </c>
      <c r="M75" s="42" t="str">
        <f t="shared" si="11"/>
        <v/>
      </c>
      <c r="N75" s="42">
        <f t="shared" si="12"/>
        <v>3.007518796992481</v>
      </c>
      <c r="O75" s="42">
        <f t="shared" si="13"/>
        <v>2.5</v>
      </c>
      <c r="P75" s="42">
        <f t="shared" si="14"/>
        <v>3.225806451612903</v>
      </c>
    </row>
    <row r="76" spans="1:16" x14ac:dyDescent="0.25">
      <c r="A76" s="1" t="s">
        <v>64</v>
      </c>
      <c r="B76" s="42">
        <f t="shared" si="0"/>
        <v>3.6414565826330536</v>
      </c>
      <c r="C76" s="42">
        <f t="shared" si="1"/>
        <v>3.8961038961038961</v>
      </c>
      <c r="D76" s="42">
        <f t="shared" si="2"/>
        <v>3.5714285714285712</v>
      </c>
      <c r="E76" s="42" t="str">
        <f t="shared" si="3"/>
        <v/>
      </c>
      <c r="F76" s="42">
        <f t="shared" si="4"/>
        <v>3.9735099337748347</v>
      </c>
      <c r="G76" s="42">
        <f t="shared" si="5"/>
        <v>9.0909090909090917</v>
      </c>
      <c r="H76" s="42">
        <f t="shared" si="6"/>
        <v>3.1007751937984498</v>
      </c>
      <c r="I76" s="42" t="str">
        <f t="shared" si="7"/>
        <v/>
      </c>
      <c r="J76" s="42">
        <f t="shared" si="8"/>
        <v>5.3030303030303028</v>
      </c>
      <c r="K76" s="42">
        <f t="shared" si="9"/>
        <v>2.7027027027027026</v>
      </c>
      <c r="L76" s="42">
        <f t="shared" si="10"/>
        <v>6.3157894736842106</v>
      </c>
      <c r="M76" s="42" t="str">
        <f t="shared" si="11"/>
        <v/>
      </c>
      <c r="N76" s="42">
        <f t="shared" si="12"/>
        <v>0</v>
      </c>
      <c r="O76" s="42">
        <f t="shared" si="13"/>
        <v>0</v>
      </c>
      <c r="P76" s="42">
        <f t="shared" si="14"/>
        <v>0</v>
      </c>
    </row>
    <row r="77" spans="1:16" ht="13.5" thickBot="1" x14ac:dyDescent="0.3">
      <c r="A77" s="15" t="s">
        <v>65</v>
      </c>
      <c r="B77" s="73" t="str">
        <f t="shared" si="0"/>
        <v/>
      </c>
      <c r="C77" s="73" t="str">
        <f t="shared" si="1"/>
        <v/>
      </c>
      <c r="D77" s="73" t="str">
        <f t="shared" si="2"/>
        <v/>
      </c>
      <c r="E77" s="73" t="str">
        <f>IFERROR(E37/AI37*100,"")</f>
        <v/>
      </c>
      <c r="F77" s="73" t="s">
        <v>6</v>
      </c>
      <c r="G77" s="73" t="s">
        <v>6</v>
      </c>
      <c r="H77" s="73" t="s">
        <v>6</v>
      </c>
      <c r="I77" s="73"/>
      <c r="J77" s="73" t="s">
        <v>6</v>
      </c>
      <c r="K77" s="73" t="s">
        <v>6</v>
      </c>
      <c r="L77" s="73" t="s">
        <v>6</v>
      </c>
      <c r="M77" s="73"/>
      <c r="N77" s="73" t="s">
        <v>6</v>
      </c>
      <c r="O77" s="73" t="s">
        <v>6</v>
      </c>
      <c r="P77" s="73" t="s">
        <v>6</v>
      </c>
    </row>
    <row r="78" spans="1:16" ht="15" x14ac:dyDescent="0.25">
      <c r="A78" s="134" t="s">
        <v>260</v>
      </c>
      <c r="B78" s="134"/>
      <c r="C78" s="134"/>
      <c r="D78" s="134"/>
      <c r="E78" s="134"/>
      <c r="F78" s="134"/>
      <c r="G78" s="134"/>
      <c r="H78" s="134"/>
      <c r="I78" s="134"/>
      <c r="J78" s="40"/>
      <c r="K78" s="40"/>
      <c r="L78" s="40"/>
      <c r="M78" s="40"/>
      <c r="N78" s="40"/>
      <c r="O78" s="19"/>
    </row>
  </sheetData>
  <mergeCells count="20">
    <mergeCell ref="A5:P5"/>
    <mergeCell ref="A44:P44"/>
    <mergeCell ref="A41:P41"/>
    <mergeCell ref="A1:P1"/>
    <mergeCell ref="A2:P2"/>
    <mergeCell ref="A3:P3"/>
    <mergeCell ref="A4:P4"/>
    <mergeCell ref="A42:P42"/>
    <mergeCell ref="A43:P43"/>
    <mergeCell ref="F6:H6"/>
    <mergeCell ref="J6:L6"/>
    <mergeCell ref="N6:P6"/>
    <mergeCell ref="A6:A7"/>
    <mergeCell ref="B6:D6"/>
    <mergeCell ref="A45:P45"/>
    <mergeCell ref="A46:A47"/>
    <mergeCell ref="B46:D46"/>
    <mergeCell ref="F46:H46"/>
    <mergeCell ref="J46:L46"/>
    <mergeCell ref="N46:P46"/>
  </mergeCells>
  <hyperlinks>
    <hyperlink ref="Q41" location="'CONTENIDO-INDICE'!D5" display="Indice"/>
    <hyperlink ref="Q1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9" orientation="landscape" r:id="rId1"/>
  <rowBreaks count="1" manualBreakCount="1">
    <brk id="40" max="27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2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5.7109375" style="2" customWidth="1"/>
    <col min="2" max="2" width="6.5703125" style="4" bestFit="1" customWidth="1"/>
    <col min="3" max="3" width="7.5703125" style="4" bestFit="1" customWidth="1"/>
    <col min="4" max="4" width="6.85546875" style="4" bestFit="1" customWidth="1"/>
    <col min="5" max="5" width="2.140625" style="4" bestFit="1" customWidth="1"/>
    <col min="6" max="6" width="5.5703125" style="4" bestFit="1" customWidth="1"/>
    <col min="7" max="7" width="7.5703125" style="4" bestFit="1" customWidth="1"/>
    <col min="8" max="8" width="6.85546875" style="4" bestFit="1" customWidth="1"/>
    <col min="9" max="9" width="2.140625" style="4" bestFit="1" customWidth="1"/>
    <col min="10" max="10" width="5.5703125" style="4" bestFit="1" customWidth="1"/>
    <col min="11" max="11" width="7.5703125" style="4" bestFit="1" customWidth="1"/>
    <col min="12" max="12" width="6.85546875" style="4" bestFit="1" customWidth="1"/>
    <col min="13" max="13" width="2.140625" style="4" bestFit="1" customWidth="1"/>
    <col min="14" max="14" width="5.5703125" style="4" bestFit="1" customWidth="1"/>
    <col min="15" max="15" width="7.5703125" style="4" bestFit="1" customWidth="1"/>
    <col min="16" max="16" width="6.85546875" style="4" bestFit="1" customWidth="1"/>
    <col min="17" max="18" width="11.42578125" style="1"/>
    <col min="19" max="19" width="13.140625" style="1" customWidth="1"/>
    <col min="20" max="22" width="6.140625" style="37" hidden="1" customWidth="1"/>
    <col min="23" max="42" width="5.28515625" style="37" hidden="1" customWidth="1"/>
    <col min="43" max="43" width="4.85546875" style="37" hidden="1" customWidth="1"/>
    <col min="44" max="45" width="5.28515625" style="37" hidden="1" customWidth="1"/>
    <col min="46" max="46" width="3.7109375" style="37" hidden="1" customWidth="1"/>
    <col min="47" max="47" width="5.140625" style="37" customWidth="1"/>
    <col min="48" max="48" width="5.28515625" style="1" customWidth="1"/>
    <col min="49" max="49" width="4.42578125" style="1" customWidth="1"/>
    <col min="50" max="50" width="4.85546875" style="1" bestFit="1" customWidth="1"/>
    <col min="51" max="51" width="5.28515625" style="1" bestFit="1" customWidth="1"/>
    <col min="52" max="52" width="5.140625" style="1" bestFit="1" customWidth="1"/>
    <col min="53" max="53" width="5.28515625" style="1" bestFit="1" customWidth="1"/>
    <col min="54" max="55" width="5.7109375" style="1" bestFit="1" customWidth="1"/>
    <col min="56" max="56" width="5.140625" style="1" bestFit="1" customWidth="1"/>
    <col min="57" max="57" width="5.28515625" style="1" bestFit="1" customWidth="1"/>
    <col min="58" max="58" width="5.7109375" style="1" bestFit="1" customWidth="1"/>
    <col min="59" max="59" width="5.140625" style="1" customWidth="1"/>
    <col min="60" max="60" width="5.140625" style="1" bestFit="1" customWidth="1"/>
    <col min="61" max="61" width="5.28515625" style="1" bestFit="1" customWidth="1"/>
    <col min="62" max="62" width="5.7109375" style="1" bestFit="1" customWidth="1"/>
    <col min="63" max="63" width="5" style="1" customWidth="1"/>
    <col min="64" max="64" width="5.140625" style="1" bestFit="1" customWidth="1"/>
    <col min="65" max="65" width="5.28515625" style="1" bestFit="1" customWidth="1"/>
    <col min="66" max="66" width="5.7109375" style="1" bestFit="1" customWidth="1"/>
    <col min="67" max="67" width="5" style="1" customWidth="1"/>
    <col min="68" max="68" width="5.140625" style="1" bestFit="1" customWidth="1"/>
    <col min="69" max="69" width="5.28515625" style="1" bestFit="1" customWidth="1"/>
    <col min="70" max="70" width="5.7109375" style="1" bestFit="1" customWidth="1"/>
    <col min="71" max="71" width="5" style="1" customWidth="1"/>
    <col min="72" max="72" width="5.140625" style="1" bestFit="1" customWidth="1"/>
    <col min="73" max="73" width="5.28515625" style="1" bestFit="1" customWidth="1"/>
    <col min="74" max="74" width="5.7109375" style="1" bestFit="1" customWidth="1"/>
    <col min="75" max="76" width="5.140625" style="1" customWidth="1"/>
    <col min="77" max="77" width="5.42578125" style="1" customWidth="1"/>
    <col min="78" max="79" width="5" style="1" customWidth="1"/>
    <col min="80" max="80" width="5.28515625" style="1" customWidth="1"/>
    <col min="81" max="16384" width="11.42578125" style="1"/>
  </cols>
  <sheetData>
    <row r="1" spans="1:47" s="112" customFormat="1" ht="15.75" x14ac:dyDescent="0.25">
      <c r="A1" s="250" t="s">
        <v>346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159" t="s">
        <v>158</v>
      </c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</row>
    <row r="2" spans="1:47" s="112" customFormat="1" ht="15.75" x14ac:dyDescent="0.25">
      <c r="A2" s="250" t="s">
        <v>261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118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</row>
    <row r="3" spans="1:47" s="112" customFormat="1" ht="15.75" x14ac:dyDescent="0.25">
      <c r="A3" s="250" t="s">
        <v>73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118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</row>
    <row r="4" spans="1:47" s="112" customFormat="1" ht="15.75" x14ac:dyDescent="0.25">
      <c r="A4" s="250" t="s">
        <v>294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118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</row>
    <row r="5" spans="1:47" s="112" customFormat="1" ht="15.75" x14ac:dyDescent="0.25">
      <c r="A5" s="250" t="s">
        <v>78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118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</row>
    <row r="6" spans="1:47" s="112" customFormat="1" ht="16.5" thickBot="1" x14ac:dyDescent="0.3">
      <c r="A6" s="250" t="s">
        <v>205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118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</row>
    <row r="7" spans="1:47" ht="18" customHeight="1" x14ac:dyDescent="0.25">
      <c r="A7" s="236" t="s">
        <v>331</v>
      </c>
      <c r="B7" s="238" t="s">
        <v>9</v>
      </c>
      <c r="C7" s="238"/>
      <c r="D7" s="238"/>
      <c r="E7" s="180"/>
      <c r="F7" s="238" t="s">
        <v>22</v>
      </c>
      <c r="G7" s="238"/>
      <c r="H7" s="238"/>
      <c r="I7" s="180"/>
      <c r="J7" s="238" t="s">
        <v>23</v>
      </c>
      <c r="K7" s="238"/>
      <c r="L7" s="238"/>
      <c r="M7" s="180"/>
      <c r="N7" s="238" t="s">
        <v>24</v>
      </c>
      <c r="O7" s="238"/>
      <c r="P7" s="238"/>
      <c r="Q7" s="1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27" customHeight="1" thickBot="1" x14ac:dyDescent="0.3">
      <c r="A8" s="237"/>
      <c r="B8" s="181" t="s">
        <v>9</v>
      </c>
      <c r="C8" s="182" t="s">
        <v>333</v>
      </c>
      <c r="D8" s="182" t="s">
        <v>334</v>
      </c>
      <c r="E8" s="181"/>
      <c r="F8" s="181" t="s">
        <v>9</v>
      </c>
      <c r="G8" s="182" t="s">
        <v>333</v>
      </c>
      <c r="H8" s="182" t="s">
        <v>334</v>
      </c>
      <c r="I8" s="181"/>
      <c r="J8" s="181" t="s">
        <v>9</v>
      </c>
      <c r="K8" s="182" t="s">
        <v>333</v>
      </c>
      <c r="L8" s="182" t="s">
        <v>334</v>
      </c>
      <c r="M8" s="181"/>
      <c r="N8" s="181" t="s">
        <v>9</v>
      </c>
      <c r="O8" s="182" t="s">
        <v>333</v>
      </c>
      <c r="P8" s="182" t="s">
        <v>334</v>
      </c>
      <c r="Q8" s="1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x14ac:dyDescent="0.2">
      <c r="A9" s="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T9" s="37" t="s">
        <v>31</v>
      </c>
      <c r="U9" s="37" t="s">
        <v>120</v>
      </c>
      <c r="V9" s="37" t="s">
        <v>121</v>
      </c>
      <c r="X9" s="37" t="s">
        <v>102</v>
      </c>
      <c r="Y9" s="37" t="s">
        <v>103</v>
      </c>
      <c r="Z9" s="37" t="s">
        <v>104</v>
      </c>
      <c r="AB9" s="37" t="s">
        <v>105</v>
      </c>
      <c r="AC9" s="37" t="s">
        <v>106</v>
      </c>
      <c r="AD9" s="37" t="s">
        <v>107</v>
      </c>
      <c r="AF9" s="37" t="s">
        <v>108</v>
      </c>
      <c r="AG9" s="37" t="s">
        <v>109</v>
      </c>
      <c r="AH9" s="37" t="s">
        <v>110</v>
      </c>
      <c r="AJ9" s="37" t="s">
        <v>111</v>
      </c>
      <c r="AK9" s="37" t="s">
        <v>112</v>
      </c>
      <c r="AL9" s="37" t="s">
        <v>113</v>
      </c>
      <c r="AN9" s="37" t="s">
        <v>114</v>
      </c>
      <c r="AO9" s="37" t="s">
        <v>115</v>
      </c>
      <c r="AP9" s="37" t="s">
        <v>116</v>
      </c>
      <c r="AR9" s="37" t="s">
        <v>117</v>
      </c>
      <c r="AS9" s="37" t="s">
        <v>118</v>
      </c>
      <c r="AT9" s="37" t="s">
        <v>119</v>
      </c>
    </row>
    <row r="10" spans="1:47" x14ac:dyDescent="0.2">
      <c r="A10" s="2" t="s">
        <v>9</v>
      </c>
      <c r="B10" s="65">
        <f>+B20+B30</f>
        <v>105</v>
      </c>
      <c r="C10" s="65">
        <f t="shared" ref="C10:D12" si="0">+C20+C30</f>
        <v>50</v>
      </c>
      <c r="D10" s="65">
        <f t="shared" si="0"/>
        <v>55</v>
      </c>
      <c r="E10" s="65"/>
      <c r="F10" s="65">
        <f>+F20+F30</f>
        <v>39</v>
      </c>
      <c r="G10" s="65">
        <f t="shared" ref="G10:H10" si="1">+G20+G30</f>
        <v>21</v>
      </c>
      <c r="H10" s="65">
        <f t="shared" si="1"/>
        <v>18</v>
      </c>
      <c r="I10" s="65"/>
      <c r="J10" s="65">
        <f>+J20+J30</f>
        <v>48</v>
      </c>
      <c r="K10" s="65">
        <f t="shared" ref="K10:L10" si="2">+K20+K30</f>
        <v>20</v>
      </c>
      <c r="L10" s="65">
        <f t="shared" si="2"/>
        <v>28</v>
      </c>
      <c r="M10" s="65"/>
      <c r="N10" s="65">
        <f>+N20+N30</f>
        <v>18</v>
      </c>
      <c r="O10" s="65">
        <f t="shared" ref="O10:P10" si="3">+O20+O30</f>
        <v>9</v>
      </c>
      <c r="P10" s="65">
        <f t="shared" si="3"/>
        <v>9</v>
      </c>
      <c r="T10" s="99">
        <f>+T20+T30</f>
        <v>20330</v>
      </c>
      <c r="U10" s="99">
        <f t="shared" ref="U10:V10" si="4">+U20+U30</f>
        <v>7043</v>
      </c>
      <c r="V10" s="99">
        <f t="shared" si="4"/>
        <v>13287</v>
      </c>
      <c r="X10" s="37">
        <v>0</v>
      </c>
      <c r="Y10" s="37">
        <v>0</v>
      </c>
      <c r="Z10" s="37">
        <v>0</v>
      </c>
      <c r="AB10" s="37">
        <v>0</v>
      </c>
      <c r="AC10" s="37">
        <v>0</v>
      </c>
      <c r="AD10" s="37">
        <v>0</v>
      </c>
      <c r="AF10" s="37">
        <v>0</v>
      </c>
      <c r="AG10" s="37">
        <v>0</v>
      </c>
      <c r="AH10" s="37">
        <v>0</v>
      </c>
      <c r="AJ10" s="99">
        <f>+AJ20+AJ30</f>
        <v>10105</v>
      </c>
      <c r="AK10" s="99">
        <f t="shared" ref="AK10:AL10" si="5">+AK20+AK30</f>
        <v>3564</v>
      </c>
      <c r="AL10" s="99">
        <f t="shared" si="5"/>
        <v>6541</v>
      </c>
      <c r="AN10" s="99">
        <f>+AN20+AN30</f>
        <v>5802</v>
      </c>
      <c r="AO10" s="99">
        <f t="shared" ref="AO10:AP10" si="6">+AO20+AO30</f>
        <v>1995</v>
      </c>
      <c r="AP10" s="99">
        <f t="shared" si="6"/>
        <v>3807</v>
      </c>
      <c r="AR10" s="99">
        <f>+AR20+AR30</f>
        <v>4423</v>
      </c>
      <c r="AS10" s="99">
        <f t="shared" ref="AS10:AT10" si="7">+AS20+AS30</f>
        <v>1484</v>
      </c>
      <c r="AT10" s="99">
        <f t="shared" si="7"/>
        <v>2939</v>
      </c>
    </row>
    <row r="11" spans="1:47" s="6" customFormat="1" x14ac:dyDescent="0.2">
      <c r="A11" s="64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T11" s="100"/>
      <c r="U11" s="100"/>
      <c r="V11" s="10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100"/>
      <c r="AK11" s="100"/>
      <c r="AL11" s="100"/>
      <c r="AM11" s="60"/>
      <c r="AN11" s="100"/>
      <c r="AO11" s="100"/>
      <c r="AP11" s="100"/>
      <c r="AQ11" s="60"/>
      <c r="AR11" s="100"/>
      <c r="AS11" s="100"/>
      <c r="AT11" s="100"/>
      <c r="AU11" s="60"/>
    </row>
    <row r="12" spans="1:47" x14ac:dyDescent="0.2">
      <c r="A12" s="67" t="s">
        <v>82</v>
      </c>
      <c r="B12" s="66">
        <f>+B22+B32</f>
        <v>21</v>
      </c>
      <c r="C12" s="66">
        <f t="shared" si="0"/>
        <v>9</v>
      </c>
      <c r="D12" s="66">
        <f t="shared" si="0"/>
        <v>12</v>
      </c>
      <c r="E12" s="66"/>
      <c r="F12" s="66">
        <f>+F22+F32</f>
        <v>5</v>
      </c>
      <c r="G12" s="66">
        <f t="shared" ref="G12:H12" si="8">+G22+G32</f>
        <v>1</v>
      </c>
      <c r="H12" s="66">
        <f t="shared" si="8"/>
        <v>4</v>
      </c>
      <c r="I12" s="66"/>
      <c r="J12" s="66">
        <f>+J22+J32</f>
        <v>13</v>
      </c>
      <c r="K12" s="66">
        <f t="shared" ref="K12:L12" si="9">+K22+K32</f>
        <v>6</v>
      </c>
      <c r="L12" s="66">
        <f t="shared" si="9"/>
        <v>7</v>
      </c>
      <c r="M12" s="66"/>
      <c r="N12" s="66">
        <f>+N22+N32</f>
        <v>3</v>
      </c>
      <c r="O12" s="66">
        <f t="shared" ref="O12:P12" si="10">+O22+O32</f>
        <v>2</v>
      </c>
      <c r="P12" s="66">
        <f t="shared" si="10"/>
        <v>1</v>
      </c>
      <c r="T12" s="100">
        <f>+T22+T32</f>
        <v>4910</v>
      </c>
      <c r="U12" s="100">
        <f t="shared" ref="U12:V12" si="11">+U22+U32</f>
        <v>1734</v>
      </c>
      <c r="V12" s="100">
        <f t="shared" si="11"/>
        <v>3176</v>
      </c>
      <c r="X12" s="37">
        <v>0</v>
      </c>
      <c r="Y12" s="37">
        <v>0</v>
      </c>
      <c r="Z12" s="37">
        <v>0</v>
      </c>
      <c r="AB12" s="37">
        <v>0</v>
      </c>
      <c r="AC12" s="37">
        <v>0</v>
      </c>
      <c r="AD12" s="37">
        <v>0</v>
      </c>
      <c r="AF12" s="37">
        <v>0</v>
      </c>
      <c r="AG12" s="37">
        <v>0</v>
      </c>
      <c r="AH12" s="37">
        <v>0</v>
      </c>
      <c r="AJ12" s="100">
        <f>+AJ22+AJ32</f>
        <v>2407</v>
      </c>
      <c r="AK12" s="100">
        <f t="shared" ref="AK12:AL12" si="12">+AK22+AK32</f>
        <v>864</v>
      </c>
      <c r="AL12" s="100">
        <f t="shared" si="12"/>
        <v>1543</v>
      </c>
      <c r="AN12" s="100">
        <f>+AN22+AN32</f>
        <v>1371</v>
      </c>
      <c r="AO12" s="100">
        <f t="shared" ref="AO12:AP12" si="13">+AO22+AO32</f>
        <v>481</v>
      </c>
      <c r="AP12" s="100">
        <f t="shared" si="13"/>
        <v>890</v>
      </c>
      <c r="AR12" s="100">
        <f>+AR22+AR32</f>
        <v>1132</v>
      </c>
      <c r="AS12" s="100">
        <f t="shared" ref="AS12:AT12" si="14">+AS22+AS32</f>
        <v>389</v>
      </c>
      <c r="AT12" s="100">
        <f t="shared" si="14"/>
        <v>743</v>
      </c>
    </row>
    <row r="13" spans="1:47" x14ac:dyDescent="0.2">
      <c r="A13" s="64" t="s">
        <v>83</v>
      </c>
      <c r="B13" s="66">
        <f t="shared" ref="B13:D13" si="15">+B23+B33</f>
        <v>19</v>
      </c>
      <c r="C13" s="66">
        <f t="shared" si="15"/>
        <v>7</v>
      </c>
      <c r="D13" s="66">
        <f t="shared" si="15"/>
        <v>12</v>
      </c>
      <c r="E13" s="66"/>
      <c r="F13" s="66">
        <f t="shared" ref="F13:H13" si="16">+F23+F33</f>
        <v>5</v>
      </c>
      <c r="G13" s="66">
        <f t="shared" si="16"/>
        <v>2</v>
      </c>
      <c r="H13" s="66">
        <f t="shared" si="16"/>
        <v>3</v>
      </c>
      <c r="I13" s="66"/>
      <c r="J13" s="66">
        <f t="shared" ref="J13:L13" si="17">+J23+J33</f>
        <v>10</v>
      </c>
      <c r="K13" s="66">
        <f t="shared" si="17"/>
        <v>3</v>
      </c>
      <c r="L13" s="66">
        <f t="shared" si="17"/>
        <v>7</v>
      </c>
      <c r="M13" s="66"/>
      <c r="N13" s="66">
        <f t="shared" ref="N13:P13" si="18">+N23+N33</f>
        <v>4</v>
      </c>
      <c r="O13" s="66">
        <f t="shared" si="18"/>
        <v>2</v>
      </c>
      <c r="P13" s="66">
        <f t="shared" si="18"/>
        <v>2</v>
      </c>
      <c r="T13" s="100">
        <f t="shared" ref="T13:V13" si="19">+T23+T33</f>
        <v>3982</v>
      </c>
      <c r="U13" s="100">
        <f t="shared" si="19"/>
        <v>1443</v>
      </c>
      <c r="V13" s="100">
        <f t="shared" si="19"/>
        <v>2539</v>
      </c>
      <c r="X13" s="37">
        <v>0</v>
      </c>
      <c r="Y13" s="37">
        <v>0</v>
      </c>
      <c r="Z13" s="37">
        <v>0</v>
      </c>
      <c r="AB13" s="37">
        <v>0</v>
      </c>
      <c r="AC13" s="37">
        <v>0</v>
      </c>
      <c r="AD13" s="37">
        <v>0</v>
      </c>
      <c r="AF13" s="37">
        <v>0</v>
      </c>
      <c r="AG13" s="37">
        <v>0</v>
      </c>
      <c r="AH13" s="37">
        <v>0</v>
      </c>
      <c r="AJ13" s="100">
        <f t="shared" ref="AJ13:AL13" si="20">+AJ23+AJ33</f>
        <v>2043</v>
      </c>
      <c r="AK13" s="100">
        <f t="shared" si="20"/>
        <v>746</v>
      </c>
      <c r="AL13" s="100">
        <f t="shared" si="20"/>
        <v>1297</v>
      </c>
      <c r="AN13" s="100">
        <f t="shared" ref="AN13:AP13" si="21">+AN23+AN33</f>
        <v>1107</v>
      </c>
      <c r="AO13" s="100">
        <f t="shared" si="21"/>
        <v>412</v>
      </c>
      <c r="AP13" s="100">
        <f t="shared" si="21"/>
        <v>695</v>
      </c>
      <c r="AR13" s="100">
        <f t="shared" ref="AR13:AT13" si="22">+AR23+AR33</f>
        <v>832</v>
      </c>
      <c r="AS13" s="100">
        <f t="shared" si="22"/>
        <v>285</v>
      </c>
      <c r="AT13" s="100">
        <f t="shared" si="22"/>
        <v>547</v>
      </c>
    </row>
    <row r="14" spans="1:47" x14ac:dyDescent="0.2">
      <c r="A14" s="64" t="s">
        <v>84</v>
      </c>
      <c r="B14" s="66">
        <f t="shared" ref="B14:D14" si="23">+B24+B34</f>
        <v>14</v>
      </c>
      <c r="C14" s="66">
        <f t="shared" si="23"/>
        <v>12</v>
      </c>
      <c r="D14" s="66">
        <f t="shared" si="23"/>
        <v>2</v>
      </c>
      <c r="E14" s="66"/>
      <c r="F14" s="66">
        <f t="shared" ref="F14:H14" si="24">+F24+F34</f>
        <v>4</v>
      </c>
      <c r="G14" s="66">
        <f t="shared" si="24"/>
        <v>3</v>
      </c>
      <c r="H14" s="66">
        <f t="shared" si="24"/>
        <v>1</v>
      </c>
      <c r="I14" s="66"/>
      <c r="J14" s="66">
        <f t="shared" ref="J14:L14" si="25">+J24+J34</f>
        <v>8</v>
      </c>
      <c r="K14" s="66">
        <f t="shared" si="25"/>
        <v>7</v>
      </c>
      <c r="L14" s="66">
        <f t="shared" si="25"/>
        <v>1</v>
      </c>
      <c r="M14" s="66"/>
      <c r="N14" s="66">
        <f t="shared" ref="N14:P14" si="26">+N24+N34</f>
        <v>2</v>
      </c>
      <c r="O14" s="66">
        <f t="shared" si="26"/>
        <v>2</v>
      </c>
      <c r="P14" s="66">
        <f t="shared" si="26"/>
        <v>0</v>
      </c>
      <c r="T14" s="100">
        <f t="shared" ref="T14:V14" si="27">+T24+T34</f>
        <v>1950</v>
      </c>
      <c r="U14" s="100">
        <f t="shared" si="27"/>
        <v>767</v>
      </c>
      <c r="V14" s="100">
        <f t="shared" si="27"/>
        <v>1183</v>
      </c>
      <c r="X14" s="37">
        <v>0</v>
      </c>
      <c r="Y14" s="37">
        <v>0</v>
      </c>
      <c r="Z14" s="37">
        <v>0</v>
      </c>
      <c r="AB14" s="37">
        <v>0</v>
      </c>
      <c r="AC14" s="37">
        <v>0</v>
      </c>
      <c r="AD14" s="37">
        <v>0</v>
      </c>
      <c r="AF14" s="37">
        <v>0</v>
      </c>
      <c r="AG14" s="37">
        <v>0</v>
      </c>
      <c r="AH14" s="37">
        <v>0</v>
      </c>
      <c r="AJ14" s="100">
        <f t="shared" ref="AJ14:AL14" si="28">+AJ24+AJ34</f>
        <v>917</v>
      </c>
      <c r="AK14" s="100">
        <f t="shared" si="28"/>
        <v>376</v>
      </c>
      <c r="AL14" s="100">
        <f t="shared" si="28"/>
        <v>541</v>
      </c>
      <c r="AN14" s="100">
        <f t="shared" ref="AN14:AP14" si="29">+AN24+AN34</f>
        <v>553</v>
      </c>
      <c r="AO14" s="100">
        <f t="shared" si="29"/>
        <v>215</v>
      </c>
      <c r="AP14" s="100">
        <f t="shared" si="29"/>
        <v>338</v>
      </c>
      <c r="AR14" s="100">
        <f t="shared" ref="AR14:AT14" si="30">+AR24+AR34</f>
        <v>480</v>
      </c>
      <c r="AS14" s="100">
        <f t="shared" si="30"/>
        <v>176</v>
      </c>
      <c r="AT14" s="100">
        <f t="shared" si="30"/>
        <v>304</v>
      </c>
    </row>
    <row r="15" spans="1:47" x14ac:dyDescent="0.2">
      <c r="A15" s="64" t="s">
        <v>85</v>
      </c>
      <c r="B15" s="66">
        <f t="shared" ref="B15:D15" si="31">+B25+B35</f>
        <v>12</v>
      </c>
      <c r="C15" s="66">
        <f t="shared" si="31"/>
        <v>5</v>
      </c>
      <c r="D15" s="66">
        <f t="shared" si="31"/>
        <v>7</v>
      </c>
      <c r="E15" s="66"/>
      <c r="F15" s="66">
        <f t="shared" ref="F15:H15" si="32">+F25+F35</f>
        <v>10</v>
      </c>
      <c r="G15" s="66">
        <f t="shared" si="32"/>
        <v>5</v>
      </c>
      <c r="H15" s="66">
        <f t="shared" si="32"/>
        <v>5</v>
      </c>
      <c r="I15" s="66"/>
      <c r="J15" s="66">
        <f t="shared" ref="J15:L15" si="33">+J25+J35</f>
        <v>2</v>
      </c>
      <c r="K15" s="66">
        <f t="shared" si="33"/>
        <v>0</v>
      </c>
      <c r="L15" s="66">
        <f t="shared" si="33"/>
        <v>2</v>
      </c>
      <c r="M15" s="66"/>
      <c r="N15" s="66">
        <f t="shared" ref="N15:P15" si="34">+N25+N35</f>
        <v>0</v>
      </c>
      <c r="O15" s="66">
        <f t="shared" si="34"/>
        <v>0</v>
      </c>
      <c r="P15" s="66">
        <f t="shared" si="34"/>
        <v>0</v>
      </c>
      <c r="T15" s="100">
        <f t="shared" ref="T15:V15" si="35">+T25+T35</f>
        <v>864</v>
      </c>
      <c r="U15" s="100">
        <f t="shared" si="35"/>
        <v>303</v>
      </c>
      <c r="V15" s="100">
        <f t="shared" si="35"/>
        <v>561</v>
      </c>
      <c r="X15" s="37">
        <v>0</v>
      </c>
      <c r="Y15" s="37">
        <v>0</v>
      </c>
      <c r="Z15" s="37">
        <v>0</v>
      </c>
      <c r="AB15" s="37">
        <v>0</v>
      </c>
      <c r="AC15" s="37">
        <v>0</v>
      </c>
      <c r="AD15" s="37">
        <v>0</v>
      </c>
      <c r="AF15" s="37">
        <v>0</v>
      </c>
      <c r="AG15" s="37">
        <v>0</v>
      </c>
      <c r="AH15" s="37">
        <v>0</v>
      </c>
      <c r="AJ15" s="100">
        <f t="shared" ref="AJ15:AL15" si="36">+AJ25+AJ35</f>
        <v>470</v>
      </c>
      <c r="AK15" s="100">
        <f t="shared" si="36"/>
        <v>166</v>
      </c>
      <c r="AL15" s="100">
        <f t="shared" si="36"/>
        <v>304</v>
      </c>
      <c r="AN15" s="100">
        <f t="shared" ref="AN15:AP15" si="37">+AN25+AN35</f>
        <v>208</v>
      </c>
      <c r="AO15" s="100">
        <f t="shared" si="37"/>
        <v>69</v>
      </c>
      <c r="AP15" s="100">
        <f t="shared" si="37"/>
        <v>139</v>
      </c>
      <c r="AR15" s="100">
        <f t="shared" ref="AR15:AT15" si="38">+AR25+AR35</f>
        <v>186</v>
      </c>
      <c r="AS15" s="100">
        <f t="shared" si="38"/>
        <v>68</v>
      </c>
      <c r="AT15" s="100">
        <f t="shared" si="38"/>
        <v>118</v>
      </c>
    </row>
    <row r="16" spans="1:47" x14ac:dyDescent="0.2">
      <c r="A16" s="64" t="s">
        <v>86</v>
      </c>
      <c r="B16" s="66">
        <f t="shared" ref="B16:D16" si="39">+B26+B36</f>
        <v>8</v>
      </c>
      <c r="C16" s="66">
        <f t="shared" si="39"/>
        <v>7</v>
      </c>
      <c r="D16" s="66">
        <f t="shared" si="39"/>
        <v>1</v>
      </c>
      <c r="E16" s="66"/>
      <c r="F16" s="66">
        <f t="shared" ref="F16:H16" si="40">+F26+F36</f>
        <v>7</v>
      </c>
      <c r="G16" s="66">
        <f t="shared" si="40"/>
        <v>6</v>
      </c>
      <c r="H16" s="66">
        <f t="shared" si="40"/>
        <v>1</v>
      </c>
      <c r="I16" s="66"/>
      <c r="J16" s="66">
        <f t="shared" ref="J16:L16" si="41">+J26+J36</f>
        <v>0</v>
      </c>
      <c r="K16" s="66">
        <f t="shared" si="41"/>
        <v>0</v>
      </c>
      <c r="L16" s="66">
        <f t="shared" si="41"/>
        <v>0</v>
      </c>
      <c r="M16" s="66"/>
      <c r="N16" s="66">
        <f t="shared" ref="N16:P16" si="42">+N26+N36</f>
        <v>1</v>
      </c>
      <c r="O16" s="66">
        <f t="shared" si="42"/>
        <v>1</v>
      </c>
      <c r="P16" s="66">
        <f t="shared" si="42"/>
        <v>0</v>
      </c>
      <c r="T16" s="100">
        <f t="shared" ref="T16:V16" si="43">+T26+T36</f>
        <v>3548</v>
      </c>
      <c r="U16" s="100">
        <f t="shared" si="43"/>
        <v>1304</v>
      </c>
      <c r="V16" s="100">
        <f t="shared" si="43"/>
        <v>2244</v>
      </c>
      <c r="X16" s="37">
        <v>0</v>
      </c>
      <c r="Y16" s="37">
        <v>0</v>
      </c>
      <c r="Z16" s="37">
        <v>0</v>
      </c>
      <c r="AB16" s="37">
        <v>0</v>
      </c>
      <c r="AC16" s="37">
        <v>0</v>
      </c>
      <c r="AD16" s="37">
        <v>0</v>
      </c>
      <c r="AF16" s="37">
        <v>0</v>
      </c>
      <c r="AG16" s="37">
        <v>0</v>
      </c>
      <c r="AH16" s="37">
        <v>0</v>
      </c>
      <c r="AJ16" s="100">
        <f t="shared" ref="AJ16:AL16" si="44">+AJ26+AJ36</f>
        <v>1830</v>
      </c>
      <c r="AK16" s="100">
        <f t="shared" si="44"/>
        <v>709</v>
      </c>
      <c r="AL16" s="100">
        <f t="shared" si="44"/>
        <v>1121</v>
      </c>
      <c r="AN16" s="100">
        <f t="shared" ref="AN16:AP16" si="45">+AN26+AN36</f>
        <v>1018</v>
      </c>
      <c r="AO16" s="100">
        <f t="shared" si="45"/>
        <v>363</v>
      </c>
      <c r="AP16" s="100">
        <f t="shared" si="45"/>
        <v>655</v>
      </c>
      <c r="AR16" s="100">
        <f t="shared" ref="AR16:AT16" si="46">+AR26+AR36</f>
        <v>700</v>
      </c>
      <c r="AS16" s="100">
        <f t="shared" si="46"/>
        <v>232</v>
      </c>
      <c r="AT16" s="100">
        <f t="shared" si="46"/>
        <v>468</v>
      </c>
    </row>
    <row r="17" spans="1:47" x14ac:dyDescent="0.2">
      <c r="A17" s="68" t="s">
        <v>87</v>
      </c>
      <c r="B17" s="66">
        <f t="shared" ref="B17:D17" si="47">+B27+B37</f>
        <v>3</v>
      </c>
      <c r="C17" s="66">
        <f t="shared" si="47"/>
        <v>3</v>
      </c>
      <c r="D17" s="66">
        <f t="shared" si="47"/>
        <v>0</v>
      </c>
      <c r="E17" s="66"/>
      <c r="F17" s="66">
        <f t="shared" ref="F17:H17" si="48">+F27+F37</f>
        <v>2</v>
      </c>
      <c r="G17" s="66">
        <f t="shared" si="48"/>
        <v>2</v>
      </c>
      <c r="H17" s="66">
        <f t="shared" si="48"/>
        <v>0</v>
      </c>
      <c r="I17" s="66"/>
      <c r="J17" s="66">
        <f t="shared" ref="J17:L17" si="49">+J27+J37</f>
        <v>1</v>
      </c>
      <c r="K17" s="66">
        <f t="shared" si="49"/>
        <v>1</v>
      </c>
      <c r="L17" s="66">
        <f t="shared" si="49"/>
        <v>0</v>
      </c>
      <c r="M17" s="66"/>
      <c r="N17" s="66">
        <f t="shared" ref="N17:P17" si="50">+N27+N37</f>
        <v>0</v>
      </c>
      <c r="O17" s="66">
        <f t="shared" si="50"/>
        <v>0</v>
      </c>
      <c r="P17" s="66">
        <f t="shared" si="50"/>
        <v>0</v>
      </c>
      <c r="T17" s="100">
        <f t="shared" ref="T17:V17" si="51">+T27+T37</f>
        <v>3539</v>
      </c>
      <c r="U17" s="100">
        <f t="shared" si="51"/>
        <v>1108</v>
      </c>
      <c r="V17" s="100">
        <f t="shared" si="51"/>
        <v>2431</v>
      </c>
      <c r="X17" s="37">
        <v>0</v>
      </c>
      <c r="Y17" s="37">
        <v>0</v>
      </c>
      <c r="Z17" s="37">
        <v>0</v>
      </c>
      <c r="AB17" s="37">
        <v>0</v>
      </c>
      <c r="AC17" s="37">
        <v>0</v>
      </c>
      <c r="AD17" s="37">
        <v>0</v>
      </c>
      <c r="AF17" s="37">
        <v>0</v>
      </c>
      <c r="AG17" s="37">
        <v>0</v>
      </c>
      <c r="AH17" s="37">
        <v>0</v>
      </c>
      <c r="AJ17" s="100">
        <f t="shared" ref="AJ17:AL17" si="52">+AJ27+AJ37</f>
        <v>1747</v>
      </c>
      <c r="AK17" s="100">
        <f t="shared" si="52"/>
        <v>547</v>
      </c>
      <c r="AL17" s="100">
        <f t="shared" si="52"/>
        <v>1200</v>
      </c>
      <c r="AN17" s="100">
        <f t="shared" ref="AN17:AP17" si="53">+AN27+AN37</f>
        <v>1039</v>
      </c>
      <c r="AO17" s="100">
        <f t="shared" si="53"/>
        <v>325</v>
      </c>
      <c r="AP17" s="100">
        <f t="shared" si="53"/>
        <v>714</v>
      </c>
      <c r="AR17" s="100">
        <f t="shared" ref="AR17:AT17" si="54">+AR27+AR37</f>
        <v>753</v>
      </c>
      <c r="AS17" s="100">
        <f t="shared" si="54"/>
        <v>236</v>
      </c>
      <c r="AT17" s="100">
        <f t="shared" si="54"/>
        <v>517</v>
      </c>
    </row>
    <row r="18" spans="1:47" x14ac:dyDescent="0.2">
      <c r="A18" s="64" t="s">
        <v>88</v>
      </c>
      <c r="B18" s="66">
        <f t="shared" ref="B18:D18" si="55">+B28+B38</f>
        <v>28</v>
      </c>
      <c r="C18" s="66">
        <f t="shared" si="55"/>
        <v>7</v>
      </c>
      <c r="D18" s="66">
        <f t="shared" si="55"/>
        <v>21</v>
      </c>
      <c r="E18" s="66"/>
      <c r="F18" s="66">
        <f t="shared" ref="F18:H18" si="56">+F28+F38</f>
        <v>6</v>
      </c>
      <c r="G18" s="66">
        <f t="shared" si="56"/>
        <v>2</v>
      </c>
      <c r="H18" s="66">
        <f t="shared" si="56"/>
        <v>4</v>
      </c>
      <c r="I18" s="66"/>
      <c r="J18" s="66">
        <f t="shared" ref="J18:L18" si="57">+J28+J38</f>
        <v>14</v>
      </c>
      <c r="K18" s="66">
        <f t="shared" si="57"/>
        <v>3</v>
      </c>
      <c r="L18" s="66">
        <f t="shared" si="57"/>
        <v>11</v>
      </c>
      <c r="M18" s="66"/>
      <c r="N18" s="66">
        <f t="shared" ref="N18:P18" si="58">+N28+N38</f>
        <v>8</v>
      </c>
      <c r="O18" s="66">
        <f t="shared" si="58"/>
        <v>2</v>
      </c>
      <c r="P18" s="66">
        <f t="shared" si="58"/>
        <v>6</v>
      </c>
      <c r="T18" s="100">
        <f t="shared" ref="T18:V18" si="59">+T28+T38</f>
        <v>1537</v>
      </c>
      <c r="U18" s="100">
        <f t="shared" si="59"/>
        <v>384</v>
      </c>
      <c r="V18" s="100">
        <f t="shared" si="59"/>
        <v>1153</v>
      </c>
      <c r="X18" s="37">
        <v>0</v>
      </c>
      <c r="Y18" s="37">
        <v>0</v>
      </c>
      <c r="Z18" s="37">
        <v>0</v>
      </c>
      <c r="AB18" s="37">
        <v>0</v>
      </c>
      <c r="AC18" s="37">
        <v>0</v>
      </c>
      <c r="AD18" s="37">
        <v>0</v>
      </c>
      <c r="AF18" s="37">
        <v>0</v>
      </c>
      <c r="AG18" s="37">
        <v>0</v>
      </c>
      <c r="AH18" s="37">
        <v>0</v>
      </c>
      <c r="AJ18" s="100">
        <f t="shared" ref="AJ18:AL18" si="60">+AJ28+AJ38</f>
        <v>691</v>
      </c>
      <c r="AK18" s="100">
        <f t="shared" si="60"/>
        <v>156</v>
      </c>
      <c r="AL18" s="100">
        <f t="shared" si="60"/>
        <v>535</v>
      </c>
      <c r="AN18" s="100">
        <f t="shared" ref="AN18:AP18" si="61">+AN28+AN38</f>
        <v>506</v>
      </c>
      <c r="AO18" s="100">
        <f t="shared" si="61"/>
        <v>130</v>
      </c>
      <c r="AP18" s="100">
        <f t="shared" si="61"/>
        <v>376</v>
      </c>
      <c r="AR18" s="100">
        <f t="shared" ref="AR18:AT18" si="62">+AR28+AR38</f>
        <v>340</v>
      </c>
      <c r="AS18" s="100">
        <f t="shared" si="62"/>
        <v>98</v>
      </c>
      <c r="AT18" s="100">
        <f t="shared" si="62"/>
        <v>242</v>
      </c>
    </row>
    <row r="19" spans="1:47" x14ac:dyDescent="0.2">
      <c r="A19" s="64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47" x14ac:dyDescent="0.2">
      <c r="A20" s="2" t="s">
        <v>29</v>
      </c>
      <c r="B20" s="65">
        <v>81</v>
      </c>
      <c r="C20" s="65">
        <v>40</v>
      </c>
      <c r="D20" s="65">
        <v>41</v>
      </c>
      <c r="E20" s="65"/>
      <c r="F20" s="65">
        <v>30</v>
      </c>
      <c r="G20" s="65">
        <v>17</v>
      </c>
      <c r="H20" s="65">
        <v>13</v>
      </c>
      <c r="I20" s="65"/>
      <c r="J20" s="65">
        <v>39</v>
      </c>
      <c r="K20" s="65">
        <v>17</v>
      </c>
      <c r="L20" s="65">
        <v>22</v>
      </c>
      <c r="M20" s="65"/>
      <c r="N20" s="65">
        <v>12</v>
      </c>
      <c r="O20" s="65">
        <v>6</v>
      </c>
      <c r="P20" s="65">
        <v>6</v>
      </c>
      <c r="T20" s="37">
        <v>14240</v>
      </c>
      <c r="U20" s="37">
        <v>4991</v>
      </c>
      <c r="V20" s="37">
        <v>9249</v>
      </c>
      <c r="X20" s="37">
        <v>0</v>
      </c>
      <c r="Y20" s="37">
        <v>0</v>
      </c>
      <c r="Z20" s="37">
        <v>0</v>
      </c>
      <c r="AB20" s="37">
        <v>0</v>
      </c>
      <c r="AC20" s="37">
        <v>0</v>
      </c>
      <c r="AD20" s="37">
        <v>0</v>
      </c>
      <c r="AF20" s="37">
        <v>0</v>
      </c>
      <c r="AG20" s="37">
        <v>0</v>
      </c>
      <c r="AH20" s="37">
        <v>0</v>
      </c>
      <c r="AJ20" s="102">
        <v>7181</v>
      </c>
      <c r="AK20" s="102">
        <v>2515</v>
      </c>
      <c r="AL20" s="102">
        <v>4666</v>
      </c>
      <c r="AM20" s="102"/>
      <c r="AN20" s="102">
        <v>3991</v>
      </c>
      <c r="AO20" s="102">
        <v>1430</v>
      </c>
      <c r="AP20" s="102">
        <v>2561</v>
      </c>
      <c r="AQ20" s="102"/>
      <c r="AR20" s="102">
        <v>3068</v>
      </c>
      <c r="AS20" s="102">
        <v>1046</v>
      </c>
      <c r="AT20" s="102">
        <v>2022</v>
      </c>
    </row>
    <row r="21" spans="1:47" x14ac:dyDescent="0.2">
      <c r="A21" s="64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</row>
    <row r="22" spans="1:47" x14ac:dyDescent="0.2">
      <c r="A22" s="67" t="s">
        <v>82</v>
      </c>
      <c r="B22" s="69">
        <v>13</v>
      </c>
      <c r="C22" s="69">
        <v>6</v>
      </c>
      <c r="D22" s="69">
        <v>7</v>
      </c>
      <c r="E22" s="69"/>
      <c r="F22" s="69">
        <v>1</v>
      </c>
      <c r="G22" s="69">
        <v>0</v>
      </c>
      <c r="H22" s="69">
        <v>1</v>
      </c>
      <c r="I22" s="69"/>
      <c r="J22" s="69">
        <v>11</v>
      </c>
      <c r="K22" s="69">
        <v>5</v>
      </c>
      <c r="L22" s="69">
        <v>6</v>
      </c>
      <c r="M22" s="69"/>
      <c r="N22" s="69">
        <v>1</v>
      </c>
      <c r="O22" s="69">
        <v>1</v>
      </c>
      <c r="P22" s="69">
        <v>0</v>
      </c>
      <c r="T22" s="37">
        <v>3588</v>
      </c>
      <c r="U22" s="37">
        <v>1222</v>
      </c>
      <c r="V22" s="37">
        <v>2366</v>
      </c>
      <c r="X22" s="37">
        <v>0</v>
      </c>
      <c r="Y22" s="37">
        <v>0</v>
      </c>
      <c r="Z22" s="37">
        <v>0</v>
      </c>
      <c r="AB22" s="37">
        <v>0</v>
      </c>
      <c r="AC22" s="37">
        <v>0</v>
      </c>
      <c r="AD22" s="37">
        <v>0</v>
      </c>
      <c r="AF22" s="37">
        <v>0</v>
      </c>
      <c r="AG22" s="37">
        <v>0</v>
      </c>
      <c r="AH22" s="37">
        <v>0</v>
      </c>
      <c r="AJ22" s="103">
        <v>1864</v>
      </c>
      <c r="AK22" s="103">
        <v>642</v>
      </c>
      <c r="AL22" s="103">
        <v>1222</v>
      </c>
      <c r="AM22" s="103"/>
      <c r="AN22" s="103">
        <v>980</v>
      </c>
      <c r="AO22" s="103">
        <v>334</v>
      </c>
      <c r="AP22" s="103">
        <v>646</v>
      </c>
      <c r="AQ22" s="103"/>
      <c r="AR22" s="103">
        <v>744</v>
      </c>
      <c r="AS22" s="103">
        <v>246</v>
      </c>
      <c r="AT22" s="103">
        <v>498</v>
      </c>
    </row>
    <row r="23" spans="1:47" x14ac:dyDescent="0.2">
      <c r="A23" s="64" t="s">
        <v>83</v>
      </c>
      <c r="B23" s="69">
        <v>6</v>
      </c>
      <c r="C23" s="69">
        <v>3</v>
      </c>
      <c r="D23" s="69">
        <v>3</v>
      </c>
      <c r="E23" s="69"/>
      <c r="F23" s="69">
        <v>2</v>
      </c>
      <c r="G23" s="69">
        <v>1</v>
      </c>
      <c r="H23" s="69">
        <v>1</v>
      </c>
      <c r="I23" s="69"/>
      <c r="J23" s="69">
        <v>4</v>
      </c>
      <c r="K23" s="69">
        <v>2</v>
      </c>
      <c r="L23" s="69">
        <v>2</v>
      </c>
      <c r="M23" s="69"/>
      <c r="N23" s="69">
        <v>0</v>
      </c>
      <c r="O23" s="69">
        <v>0</v>
      </c>
      <c r="P23" s="69">
        <v>0</v>
      </c>
      <c r="T23" s="37">
        <v>2198</v>
      </c>
      <c r="U23" s="37">
        <v>840</v>
      </c>
      <c r="V23" s="37">
        <v>1358</v>
      </c>
      <c r="X23" s="37">
        <v>0</v>
      </c>
      <c r="Y23" s="37">
        <v>0</v>
      </c>
      <c r="Z23" s="37">
        <v>0</v>
      </c>
      <c r="AB23" s="37">
        <v>0</v>
      </c>
      <c r="AC23" s="37">
        <v>0</v>
      </c>
      <c r="AD23" s="37">
        <v>0</v>
      </c>
      <c r="AF23" s="37">
        <v>0</v>
      </c>
      <c r="AG23" s="37">
        <v>0</v>
      </c>
      <c r="AH23" s="37">
        <v>0</v>
      </c>
      <c r="AJ23" s="103">
        <v>1125</v>
      </c>
      <c r="AK23" s="103">
        <v>400</v>
      </c>
      <c r="AL23" s="103">
        <v>725</v>
      </c>
      <c r="AM23" s="103"/>
      <c r="AN23" s="103">
        <v>607</v>
      </c>
      <c r="AO23" s="103">
        <v>265</v>
      </c>
      <c r="AP23" s="103">
        <v>342</v>
      </c>
      <c r="AQ23" s="103"/>
      <c r="AR23" s="103">
        <v>466</v>
      </c>
      <c r="AS23" s="103">
        <v>175</v>
      </c>
      <c r="AT23" s="103">
        <v>291</v>
      </c>
    </row>
    <row r="24" spans="1:47" x14ac:dyDescent="0.2">
      <c r="A24" s="64" t="s">
        <v>84</v>
      </c>
      <c r="B24" s="69">
        <v>14</v>
      </c>
      <c r="C24" s="69">
        <v>12</v>
      </c>
      <c r="D24" s="69">
        <v>2</v>
      </c>
      <c r="E24" s="69"/>
      <c r="F24" s="69">
        <v>4</v>
      </c>
      <c r="G24" s="69">
        <v>3</v>
      </c>
      <c r="H24" s="69">
        <v>1</v>
      </c>
      <c r="I24" s="69"/>
      <c r="J24" s="69">
        <v>8</v>
      </c>
      <c r="K24" s="69">
        <v>7</v>
      </c>
      <c r="L24" s="69">
        <v>1</v>
      </c>
      <c r="M24" s="69"/>
      <c r="N24" s="69">
        <v>2</v>
      </c>
      <c r="O24" s="69">
        <v>2</v>
      </c>
      <c r="P24" s="69">
        <v>0</v>
      </c>
      <c r="T24" s="37">
        <v>1804</v>
      </c>
      <c r="U24" s="37">
        <v>721</v>
      </c>
      <c r="V24" s="37">
        <v>1083</v>
      </c>
      <c r="X24" s="37">
        <v>0</v>
      </c>
      <c r="Y24" s="37">
        <v>0</v>
      </c>
      <c r="Z24" s="37">
        <v>0</v>
      </c>
      <c r="AB24" s="37">
        <v>0</v>
      </c>
      <c r="AC24" s="37">
        <v>0</v>
      </c>
      <c r="AD24" s="37">
        <v>0</v>
      </c>
      <c r="AF24" s="37">
        <v>0</v>
      </c>
      <c r="AG24" s="37">
        <v>0</v>
      </c>
      <c r="AH24" s="37">
        <v>0</v>
      </c>
      <c r="AJ24" s="103">
        <v>855</v>
      </c>
      <c r="AK24" s="103">
        <v>356</v>
      </c>
      <c r="AL24" s="103">
        <v>499</v>
      </c>
      <c r="AM24" s="103"/>
      <c r="AN24" s="103">
        <v>505</v>
      </c>
      <c r="AO24" s="103">
        <v>198</v>
      </c>
      <c r="AP24" s="103">
        <v>307</v>
      </c>
      <c r="AQ24" s="103"/>
      <c r="AR24" s="103">
        <v>444</v>
      </c>
      <c r="AS24" s="103">
        <v>167</v>
      </c>
      <c r="AT24" s="103">
        <v>277</v>
      </c>
    </row>
    <row r="25" spans="1:47" x14ac:dyDescent="0.2">
      <c r="A25" s="64" t="s">
        <v>85</v>
      </c>
      <c r="B25" s="69">
        <v>12</v>
      </c>
      <c r="C25" s="69">
        <v>5</v>
      </c>
      <c r="D25" s="69">
        <v>7</v>
      </c>
      <c r="E25" s="69"/>
      <c r="F25" s="69">
        <v>10</v>
      </c>
      <c r="G25" s="69">
        <v>5</v>
      </c>
      <c r="H25" s="69">
        <v>5</v>
      </c>
      <c r="I25" s="69"/>
      <c r="J25" s="69">
        <v>2</v>
      </c>
      <c r="K25" s="69">
        <v>0</v>
      </c>
      <c r="L25" s="69">
        <v>2</v>
      </c>
      <c r="M25" s="69"/>
      <c r="N25" s="69">
        <v>0</v>
      </c>
      <c r="O25" s="69">
        <v>0</v>
      </c>
      <c r="P25" s="69">
        <v>0</v>
      </c>
      <c r="T25" s="37">
        <v>662</v>
      </c>
      <c r="U25" s="37">
        <v>247</v>
      </c>
      <c r="V25" s="37">
        <v>415</v>
      </c>
      <c r="X25" s="37">
        <v>0</v>
      </c>
      <c r="Y25" s="37">
        <v>0</v>
      </c>
      <c r="Z25" s="37">
        <v>0</v>
      </c>
      <c r="AB25" s="37">
        <v>0</v>
      </c>
      <c r="AC25" s="37">
        <v>0</v>
      </c>
      <c r="AD25" s="37">
        <v>0</v>
      </c>
      <c r="AF25" s="37">
        <v>0</v>
      </c>
      <c r="AG25" s="37">
        <v>0</v>
      </c>
      <c r="AH25" s="37">
        <v>0</v>
      </c>
      <c r="AJ25" s="103">
        <v>378</v>
      </c>
      <c r="AK25" s="103">
        <v>140</v>
      </c>
      <c r="AL25" s="103">
        <v>238</v>
      </c>
      <c r="AM25" s="103"/>
      <c r="AN25" s="103">
        <v>150</v>
      </c>
      <c r="AO25" s="103">
        <v>51</v>
      </c>
      <c r="AP25" s="103">
        <v>99</v>
      </c>
      <c r="AQ25" s="103"/>
      <c r="AR25" s="103">
        <v>134</v>
      </c>
      <c r="AS25" s="103">
        <v>56</v>
      </c>
      <c r="AT25" s="103">
        <v>78</v>
      </c>
    </row>
    <row r="26" spans="1:47" x14ac:dyDescent="0.2">
      <c r="A26" s="64" t="s">
        <v>86</v>
      </c>
      <c r="B26" s="69">
        <v>8</v>
      </c>
      <c r="C26" s="69">
        <v>7</v>
      </c>
      <c r="D26" s="69">
        <v>1</v>
      </c>
      <c r="E26" s="69"/>
      <c r="F26" s="69">
        <v>7</v>
      </c>
      <c r="G26" s="69">
        <v>6</v>
      </c>
      <c r="H26" s="69">
        <v>1</v>
      </c>
      <c r="I26" s="69"/>
      <c r="J26" s="69">
        <v>0</v>
      </c>
      <c r="K26" s="69">
        <v>0</v>
      </c>
      <c r="L26" s="69">
        <v>0</v>
      </c>
      <c r="M26" s="69"/>
      <c r="N26" s="69">
        <v>1</v>
      </c>
      <c r="O26" s="69">
        <v>1</v>
      </c>
      <c r="P26" s="69">
        <v>0</v>
      </c>
      <c r="T26" s="37">
        <v>2700</v>
      </c>
      <c r="U26" s="37">
        <v>965</v>
      </c>
      <c r="V26" s="37">
        <v>1735</v>
      </c>
      <c r="X26" s="37">
        <v>0</v>
      </c>
      <c r="Y26" s="37">
        <v>0</v>
      </c>
      <c r="Z26" s="37">
        <v>0</v>
      </c>
      <c r="AB26" s="37">
        <v>0</v>
      </c>
      <c r="AC26" s="37">
        <v>0</v>
      </c>
      <c r="AD26" s="37">
        <v>0</v>
      </c>
      <c r="AF26" s="37">
        <v>0</v>
      </c>
      <c r="AG26" s="37">
        <v>0</v>
      </c>
      <c r="AH26" s="37">
        <v>0</v>
      </c>
      <c r="AJ26" s="103">
        <v>1429</v>
      </c>
      <c r="AK26" s="103">
        <v>527</v>
      </c>
      <c r="AL26" s="103">
        <v>902</v>
      </c>
      <c r="AM26" s="103"/>
      <c r="AN26" s="103">
        <v>730</v>
      </c>
      <c r="AO26" s="103">
        <v>265</v>
      </c>
      <c r="AP26" s="103">
        <v>465</v>
      </c>
      <c r="AQ26" s="103"/>
      <c r="AR26" s="103">
        <v>541</v>
      </c>
      <c r="AS26" s="103">
        <v>173</v>
      </c>
      <c r="AT26" s="103">
        <v>368</v>
      </c>
    </row>
    <row r="27" spans="1:47" x14ac:dyDescent="0.2">
      <c r="A27" s="68" t="s">
        <v>87</v>
      </c>
      <c r="B27" s="69">
        <v>0</v>
      </c>
      <c r="C27" s="69">
        <v>0</v>
      </c>
      <c r="D27" s="69">
        <v>0</v>
      </c>
      <c r="E27" s="69"/>
      <c r="F27" s="69">
        <v>0</v>
      </c>
      <c r="G27" s="69">
        <v>0</v>
      </c>
      <c r="H27" s="69">
        <v>0</v>
      </c>
      <c r="I27" s="69"/>
      <c r="J27" s="69">
        <v>0</v>
      </c>
      <c r="K27" s="69">
        <v>0</v>
      </c>
      <c r="L27" s="69">
        <v>0</v>
      </c>
      <c r="M27" s="69"/>
      <c r="N27" s="69">
        <v>0</v>
      </c>
      <c r="O27" s="69">
        <v>0</v>
      </c>
      <c r="P27" s="69">
        <v>0</v>
      </c>
      <c r="T27" s="37">
        <v>1890</v>
      </c>
      <c r="U27" s="37">
        <v>644</v>
      </c>
      <c r="V27" s="37">
        <v>1246</v>
      </c>
      <c r="X27" s="37">
        <v>0</v>
      </c>
      <c r="Y27" s="37">
        <v>0</v>
      </c>
      <c r="Z27" s="37">
        <v>0</v>
      </c>
      <c r="AB27" s="37">
        <v>0</v>
      </c>
      <c r="AC27" s="37">
        <v>0</v>
      </c>
      <c r="AD27" s="37">
        <v>0</v>
      </c>
      <c r="AF27" s="37">
        <v>0</v>
      </c>
      <c r="AG27" s="37">
        <v>0</v>
      </c>
      <c r="AH27" s="37">
        <v>0</v>
      </c>
      <c r="AJ27" s="103">
        <v>906</v>
      </c>
      <c r="AK27" s="103">
        <v>302</v>
      </c>
      <c r="AL27" s="103">
        <v>604</v>
      </c>
      <c r="AM27" s="103"/>
      <c r="AN27" s="103">
        <v>565</v>
      </c>
      <c r="AO27" s="103">
        <v>203</v>
      </c>
      <c r="AP27" s="103">
        <v>362</v>
      </c>
      <c r="AQ27" s="103"/>
      <c r="AR27" s="103">
        <v>419</v>
      </c>
      <c r="AS27" s="103">
        <v>139</v>
      </c>
      <c r="AT27" s="103">
        <v>280</v>
      </c>
    </row>
    <row r="28" spans="1:47" x14ac:dyDescent="0.2">
      <c r="A28" s="64" t="s">
        <v>88</v>
      </c>
      <c r="B28" s="69">
        <v>28</v>
      </c>
      <c r="C28" s="69">
        <v>7</v>
      </c>
      <c r="D28" s="69">
        <v>21</v>
      </c>
      <c r="E28" s="69"/>
      <c r="F28" s="69">
        <v>6</v>
      </c>
      <c r="G28" s="69">
        <v>2</v>
      </c>
      <c r="H28" s="69">
        <v>4</v>
      </c>
      <c r="I28" s="69"/>
      <c r="J28" s="69">
        <v>14</v>
      </c>
      <c r="K28" s="69">
        <v>3</v>
      </c>
      <c r="L28" s="69">
        <v>11</v>
      </c>
      <c r="M28" s="69"/>
      <c r="N28" s="69">
        <v>8</v>
      </c>
      <c r="O28" s="69">
        <v>2</v>
      </c>
      <c r="P28" s="69">
        <v>6</v>
      </c>
      <c r="T28" s="37">
        <v>1398</v>
      </c>
      <c r="U28" s="37">
        <v>352</v>
      </c>
      <c r="V28" s="37">
        <v>1046</v>
      </c>
      <c r="X28" s="37">
        <v>0</v>
      </c>
      <c r="Y28" s="37">
        <v>0</v>
      </c>
      <c r="Z28" s="37">
        <v>0</v>
      </c>
      <c r="AB28" s="37">
        <v>0</v>
      </c>
      <c r="AC28" s="37">
        <v>0</v>
      </c>
      <c r="AD28" s="37">
        <v>0</v>
      </c>
      <c r="AF28" s="37">
        <v>0</v>
      </c>
      <c r="AG28" s="37">
        <v>0</v>
      </c>
      <c r="AH28" s="37">
        <v>0</v>
      </c>
      <c r="AJ28" s="103">
        <v>624</v>
      </c>
      <c r="AK28" s="103">
        <v>148</v>
      </c>
      <c r="AL28" s="103">
        <v>476</v>
      </c>
      <c r="AM28" s="103"/>
      <c r="AN28" s="103">
        <v>454</v>
      </c>
      <c r="AO28" s="103">
        <v>114</v>
      </c>
      <c r="AP28" s="103">
        <v>340</v>
      </c>
      <c r="AQ28" s="103"/>
      <c r="AR28" s="103">
        <v>320</v>
      </c>
      <c r="AS28" s="103">
        <v>90</v>
      </c>
      <c r="AT28" s="103">
        <v>230</v>
      </c>
    </row>
    <row r="29" spans="1:47" x14ac:dyDescent="0.2">
      <c r="A29" s="64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</row>
    <row r="30" spans="1:47" s="6" customFormat="1" x14ac:dyDescent="0.2">
      <c r="A30" s="2" t="s">
        <v>30</v>
      </c>
      <c r="B30" s="65">
        <v>24</v>
      </c>
      <c r="C30" s="65">
        <v>10</v>
      </c>
      <c r="D30" s="65">
        <v>14</v>
      </c>
      <c r="E30" s="65"/>
      <c r="F30" s="65">
        <v>9</v>
      </c>
      <c r="G30" s="65">
        <v>4</v>
      </c>
      <c r="H30" s="65">
        <v>5</v>
      </c>
      <c r="I30" s="65"/>
      <c r="J30" s="65">
        <v>9</v>
      </c>
      <c r="K30" s="65">
        <v>3</v>
      </c>
      <c r="L30" s="65">
        <v>6</v>
      </c>
      <c r="M30" s="65"/>
      <c r="N30" s="65">
        <v>6</v>
      </c>
      <c r="O30" s="65">
        <v>3</v>
      </c>
      <c r="P30" s="65">
        <v>3</v>
      </c>
      <c r="T30" s="60">
        <v>6090</v>
      </c>
      <c r="U30" s="60">
        <v>2052</v>
      </c>
      <c r="V30" s="60">
        <v>4038</v>
      </c>
      <c r="W30" s="60"/>
      <c r="X30" s="60">
        <v>0</v>
      </c>
      <c r="Y30" s="60">
        <v>0</v>
      </c>
      <c r="Z30" s="60">
        <v>0</v>
      </c>
      <c r="AA30" s="60"/>
      <c r="AB30" s="60">
        <v>0</v>
      </c>
      <c r="AC30" s="60">
        <v>0</v>
      </c>
      <c r="AD30" s="60">
        <v>0</v>
      </c>
      <c r="AE30" s="60"/>
      <c r="AF30" s="60">
        <v>0</v>
      </c>
      <c r="AG30" s="60">
        <v>0</v>
      </c>
      <c r="AH30" s="60">
        <v>0</v>
      </c>
      <c r="AI30" s="60"/>
      <c r="AJ30" s="102">
        <v>2924</v>
      </c>
      <c r="AK30" s="102">
        <v>1049</v>
      </c>
      <c r="AL30" s="102">
        <v>1875</v>
      </c>
      <c r="AM30" s="102"/>
      <c r="AN30" s="102">
        <v>1811</v>
      </c>
      <c r="AO30" s="102">
        <v>565</v>
      </c>
      <c r="AP30" s="102">
        <v>1246</v>
      </c>
      <c r="AQ30" s="102"/>
      <c r="AR30" s="102">
        <v>1355</v>
      </c>
      <c r="AS30" s="102">
        <v>438</v>
      </c>
      <c r="AT30" s="102">
        <v>917</v>
      </c>
      <c r="AU30" s="60"/>
    </row>
    <row r="31" spans="1:47" x14ac:dyDescent="0.2">
      <c r="A31" s="64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</row>
    <row r="32" spans="1:47" x14ac:dyDescent="0.2">
      <c r="A32" s="67" t="s">
        <v>82</v>
      </c>
      <c r="B32" s="69">
        <v>8</v>
      </c>
      <c r="C32" s="69">
        <v>3</v>
      </c>
      <c r="D32" s="69">
        <v>5</v>
      </c>
      <c r="E32" s="69"/>
      <c r="F32" s="69">
        <v>4</v>
      </c>
      <c r="G32" s="69">
        <v>1</v>
      </c>
      <c r="H32" s="69">
        <v>3</v>
      </c>
      <c r="I32" s="69"/>
      <c r="J32" s="69">
        <v>2</v>
      </c>
      <c r="K32" s="69">
        <v>1</v>
      </c>
      <c r="L32" s="69">
        <v>1</v>
      </c>
      <c r="M32" s="69"/>
      <c r="N32" s="69">
        <v>2</v>
      </c>
      <c r="O32" s="69">
        <v>1</v>
      </c>
      <c r="P32" s="69">
        <v>1</v>
      </c>
      <c r="T32" s="37">
        <v>1322</v>
      </c>
      <c r="U32" s="37">
        <v>512</v>
      </c>
      <c r="V32" s="37">
        <v>810</v>
      </c>
      <c r="X32" s="37">
        <v>0</v>
      </c>
      <c r="Y32" s="37">
        <v>0</v>
      </c>
      <c r="Z32" s="37">
        <v>0</v>
      </c>
      <c r="AB32" s="37">
        <v>0</v>
      </c>
      <c r="AC32" s="37">
        <v>0</v>
      </c>
      <c r="AD32" s="37">
        <v>0</v>
      </c>
      <c r="AF32" s="37">
        <v>0</v>
      </c>
      <c r="AG32" s="37">
        <v>0</v>
      </c>
      <c r="AH32" s="37">
        <v>0</v>
      </c>
      <c r="AJ32" s="103">
        <v>543</v>
      </c>
      <c r="AK32" s="103">
        <v>222</v>
      </c>
      <c r="AL32" s="103">
        <v>321</v>
      </c>
      <c r="AM32" s="103"/>
      <c r="AN32" s="103">
        <v>391</v>
      </c>
      <c r="AO32" s="103">
        <v>147</v>
      </c>
      <c r="AP32" s="103">
        <v>244</v>
      </c>
      <c r="AQ32" s="103"/>
      <c r="AR32" s="103">
        <v>388</v>
      </c>
      <c r="AS32" s="103">
        <v>143</v>
      </c>
      <c r="AT32" s="103">
        <v>245</v>
      </c>
    </row>
    <row r="33" spans="1:47" x14ac:dyDescent="0.2">
      <c r="A33" s="64" t="s">
        <v>83</v>
      </c>
      <c r="B33" s="69">
        <v>13</v>
      </c>
      <c r="C33" s="69">
        <v>4</v>
      </c>
      <c r="D33" s="69">
        <v>9</v>
      </c>
      <c r="E33" s="69"/>
      <c r="F33" s="69">
        <v>3</v>
      </c>
      <c r="G33" s="69">
        <v>1</v>
      </c>
      <c r="H33" s="69">
        <v>2</v>
      </c>
      <c r="I33" s="69"/>
      <c r="J33" s="69">
        <v>6</v>
      </c>
      <c r="K33" s="69">
        <v>1</v>
      </c>
      <c r="L33" s="69">
        <v>5</v>
      </c>
      <c r="M33" s="69"/>
      <c r="N33" s="69">
        <v>4</v>
      </c>
      <c r="O33" s="69">
        <v>2</v>
      </c>
      <c r="P33" s="69">
        <v>2</v>
      </c>
      <c r="T33" s="37">
        <v>1784</v>
      </c>
      <c r="U33" s="37">
        <v>603</v>
      </c>
      <c r="V33" s="37">
        <v>1181</v>
      </c>
      <c r="X33" s="37">
        <v>0</v>
      </c>
      <c r="Y33" s="37">
        <v>0</v>
      </c>
      <c r="Z33" s="37">
        <v>0</v>
      </c>
      <c r="AB33" s="37">
        <v>0</v>
      </c>
      <c r="AC33" s="37">
        <v>0</v>
      </c>
      <c r="AD33" s="37">
        <v>0</v>
      </c>
      <c r="AF33" s="37">
        <v>0</v>
      </c>
      <c r="AG33" s="37">
        <v>0</v>
      </c>
      <c r="AH33" s="37">
        <v>0</v>
      </c>
      <c r="AJ33" s="103">
        <v>918</v>
      </c>
      <c r="AK33" s="103">
        <v>346</v>
      </c>
      <c r="AL33" s="103">
        <v>572</v>
      </c>
      <c r="AM33" s="103"/>
      <c r="AN33" s="103">
        <v>500</v>
      </c>
      <c r="AO33" s="103">
        <v>147</v>
      </c>
      <c r="AP33" s="103">
        <v>353</v>
      </c>
      <c r="AQ33" s="103"/>
      <c r="AR33" s="103">
        <v>366</v>
      </c>
      <c r="AS33" s="103">
        <v>110</v>
      </c>
      <c r="AT33" s="103">
        <v>256</v>
      </c>
    </row>
    <row r="34" spans="1:47" x14ac:dyDescent="0.2">
      <c r="A34" s="64" t="s">
        <v>84</v>
      </c>
      <c r="B34" s="69">
        <v>0</v>
      </c>
      <c r="C34" s="69">
        <v>0</v>
      </c>
      <c r="D34" s="69">
        <v>0</v>
      </c>
      <c r="E34" s="69"/>
      <c r="F34" s="69">
        <v>0</v>
      </c>
      <c r="G34" s="69">
        <v>0</v>
      </c>
      <c r="H34" s="69">
        <v>0</v>
      </c>
      <c r="I34" s="69"/>
      <c r="J34" s="69">
        <v>0</v>
      </c>
      <c r="K34" s="69">
        <v>0</v>
      </c>
      <c r="L34" s="69">
        <v>0</v>
      </c>
      <c r="M34" s="69"/>
      <c r="N34" s="69">
        <v>0</v>
      </c>
      <c r="O34" s="69">
        <v>0</v>
      </c>
      <c r="P34" s="69">
        <v>0</v>
      </c>
      <c r="T34" s="37">
        <v>146</v>
      </c>
      <c r="U34" s="37">
        <v>46</v>
      </c>
      <c r="V34" s="37">
        <v>100</v>
      </c>
      <c r="X34" s="37">
        <v>0</v>
      </c>
      <c r="Y34" s="37">
        <v>0</v>
      </c>
      <c r="Z34" s="37">
        <v>0</v>
      </c>
      <c r="AB34" s="37">
        <v>0</v>
      </c>
      <c r="AC34" s="37">
        <v>0</v>
      </c>
      <c r="AD34" s="37">
        <v>0</v>
      </c>
      <c r="AF34" s="37">
        <v>0</v>
      </c>
      <c r="AG34" s="37">
        <v>0</v>
      </c>
      <c r="AH34" s="37">
        <v>0</v>
      </c>
      <c r="AJ34" s="103">
        <v>62</v>
      </c>
      <c r="AK34" s="103">
        <v>20</v>
      </c>
      <c r="AL34" s="103">
        <v>42</v>
      </c>
      <c r="AM34" s="103"/>
      <c r="AN34" s="103">
        <v>48</v>
      </c>
      <c r="AO34" s="103">
        <v>17</v>
      </c>
      <c r="AP34" s="103">
        <v>31</v>
      </c>
      <c r="AQ34" s="103"/>
      <c r="AR34" s="103">
        <v>36</v>
      </c>
      <c r="AS34" s="103">
        <v>9</v>
      </c>
      <c r="AT34" s="103">
        <v>27</v>
      </c>
    </row>
    <row r="35" spans="1:47" x14ac:dyDescent="0.2">
      <c r="A35" s="64" t="s">
        <v>85</v>
      </c>
      <c r="B35" s="69">
        <v>0</v>
      </c>
      <c r="C35" s="69">
        <v>0</v>
      </c>
      <c r="D35" s="69">
        <v>0</v>
      </c>
      <c r="E35" s="69"/>
      <c r="F35" s="69">
        <v>0</v>
      </c>
      <c r="G35" s="69">
        <v>0</v>
      </c>
      <c r="H35" s="69">
        <v>0</v>
      </c>
      <c r="I35" s="69"/>
      <c r="J35" s="69">
        <v>0</v>
      </c>
      <c r="K35" s="69">
        <v>0</v>
      </c>
      <c r="L35" s="69">
        <v>0</v>
      </c>
      <c r="M35" s="69"/>
      <c r="N35" s="69">
        <v>0</v>
      </c>
      <c r="O35" s="69">
        <v>0</v>
      </c>
      <c r="P35" s="69">
        <v>0</v>
      </c>
      <c r="T35" s="37">
        <v>202</v>
      </c>
      <c r="U35" s="37">
        <v>56</v>
      </c>
      <c r="V35" s="37">
        <v>146</v>
      </c>
      <c r="X35" s="37">
        <v>0</v>
      </c>
      <c r="Y35" s="37">
        <v>0</v>
      </c>
      <c r="Z35" s="37">
        <v>0</v>
      </c>
      <c r="AB35" s="37">
        <v>0</v>
      </c>
      <c r="AC35" s="37">
        <v>0</v>
      </c>
      <c r="AD35" s="37">
        <v>0</v>
      </c>
      <c r="AF35" s="37">
        <v>0</v>
      </c>
      <c r="AG35" s="37">
        <v>0</v>
      </c>
      <c r="AH35" s="37">
        <v>0</v>
      </c>
      <c r="AJ35" s="103">
        <v>92</v>
      </c>
      <c r="AK35" s="103">
        <v>26</v>
      </c>
      <c r="AL35" s="103">
        <v>66</v>
      </c>
      <c r="AM35" s="103"/>
      <c r="AN35" s="103">
        <v>58</v>
      </c>
      <c r="AO35" s="103">
        <v>18</v>
      </c>
      <c r="AP35" s="103">
        <v>40</v>
      </c>
      <c r="AQ35" s="103"/>
      <c r="AR35" s="103">
        <v>52</v>
      </c>
      <c r="AS35" s="103">
        <v>12</v>
      </c>
      <c r="AT35" s="103">
        <v>40</v>
      </c>
    </row>
    <row r="36" spans="1:47" x14ac:dyDescent="0.2">
      <c r="A36" s="64" t="s">
        <v>86</v>
      </c>
      <c r="B36" s="69">
        <v>0</v>
      </c>
      <c r="C36" s="69">
        <v>0</v>
      </c>
      <c r="D36" s="69">
        <v>0</v>
      </c>
      <c r="E36" s="69"/>
      <c r="F36" s="69">
        <v>0</v>
      </c>
      <c r="G36" s="69">
        <v>0</v>
      </c>
      <c r="H36" s="69">
        <v>0</v>
      </c>
      <c r="I36" s="69"/>
      <c r="J36" s="69">
        <v>0</v>
      </c>
      <c r="K36" s="69">
        <v>0</v>
      </c>
      <c r="L36" s="69">
        <v>0</v>
      </c>
      <c r="M36" s="69"/>
      <c r="N36" s="69">
        <v>0</v>
      </c>
      <c r="O36" s="69">
        <v>0</v>
      </c>
      <c r="P36" s="69">
        <v>0</v>
      </c>
      <c r="T36" s="37">
        <v>848</v>
      </c>
      <c r="U36" s="37">
        <v>339</v>
      </c>
      <c r="V36" s="37">
        <v>509</v>
      </c>
      <c r="X36" s="37">
        <v>0</v>
      </c>
      <c r="Y36" s="37">
        <v>0</v>
      </c>
      <c r="Z36" s="37">
        <v>0</v>
      </c>
      <c r="AB36" s="37">
        <v>0</v>
      </c>
      <c r="AC36" s="37">
        <v>0</v>
      </c>
      <c r="AD36" s="37">
        <v>0</v>
      </c>
      <c r="AF36" s="37">
        <v>0</v>
      </c>
      <c r="AG36" s="37">
        <v>0</v>
      </c>
      <c r="AH36" s="37">
        <v>0</v>
      </c>
      <c r="AJ36" s="103">
        <v>401</v>
      </c>
      <c r="AK36" s="103">
        <v>182</v>
      </c>
      <c r="AL36" s="103">
        <v>219</v>
      </c>
      <c r="AM36" s="103"/>
      <c r="AN36" s="103">
        <v>288</v>
      </c>
      <c r="AO36" s="103">
        <v>98</v>
      </c>
      <c r="AP36" s="103">
        <v>190</v>
      </c>
      <c r="AQ36" s="103"/>
      <c r="AR36" s="103">
        <v>159</v>
      </c>
      <c r="AS36" s="103">
        <v>59</v>
      </c>
      <c r="AT36" s="103">
        <v>100</v>
      </c>
    </row>
    <row r="37" spans="1:47" x14ac:dyDescent="0.2">
      <c r="A37" s="68" t="s">
        <v>87</v>
      </c>
      <c r="B37" s="69">
        <v>3</v>
      </c>
      <c r="C37" s="69">
        <v>3</v>
      </c>
      <c r="D37" s="69">
        <v>0</v>
      </c>
      <c r="E37" s="69"/>
      <c r="F37" s="69">
        <v>2</v>
      </c>
      <c r="G37" s="69">
        <v>2</v>
      </c>
      <c r="H37" s="69">
        <v>0</v>
      </c>
      <c r="I37" s="69"/>
      <c r="J37" s="69">
        <v>1</v>
      </c>
      <c r="K37" s="69">
        <v>1</v>
      </c>
      <c r="L37" s="69">
        <v>0</v>
      </c>
      <c r="M37" s="69"/>
      <c r="N37" s="69">
        <v>0</v>
      </c>
      <c r="O37" s="69">
        <v>0</v>
      </c>
      <c r="P37" s="69">
        <v>0</v>
      </c>
      <c r="T37" s="37">
        <v>1649</v>
      </c>
      <c r="U37" s="37">
        <v>464</v>
      </c>
      <c r="V37" s="37">
        <v>1185</v>
      </c>
      <c r="X37" s="37">
        <v>0</v>
      </c>
      <c r="Y37" s="37">
        <v>0</v>
      </c>
      <c r="Z37" s="37">
        <v>0</v>
      </c>
      <c r="AB37" s="37">
        <v>0</v>
      </c>
      <c r="AC37" s="37">
        <v>0</v>
      </c>
      <c r="AD37" s="37">
        <v>0</v>
      </c>
      <c r="AF37" s="37">
        <v>0</v>
      </c>
      <c r="AG37" s="37">
        <v>0</v>
      </c>
      <c r="AH37" s="37">
        <v>0</v>
      </c>
      <c r="AJ37" s="103">
        <v>841</v>
      </c>
      <c r="AK37" s="103">
        <v>245</v>
      </c>
      <c r="AL37" s="103">
        <v>596</v>
      </c>
      <c r="AM37" s="103"/>
      <c r="AN37" s="103">
        <v>474</v>
      </c>
      <c r="AO37" s="103">
        <v>122</v>
      </c>
      <c r="AP37" s="103">
        <v>352</v>
      </c>
      <c r="AQ37" s="103"/>
      <c r="AR37" s="103">
        <v>334</v>
      </c>
      <c r="AS37" s="103">
        <v>97</v>
      </c>
      <c r="AT37" s="103">
        <v>237</v>
      </c>
    </row>
    <row r="38" spans="1:47" ht="13.5" thickBot="1" x14ac:dyDescent="0.25">
      <c r="A38" s="70" t="s">
        <v>88</v>
      </c>
      <c r="B38" s="71">
        <v>0</v>
      </c>
      <c r="C38" s="71">
        <v>0</v>
      </c>
      <c r="D38" s="71">
        <v>0</v>
      </c>
      <c r="E38" s="71"/>
      <c r="F38" s="71">
        <v>0</v>
      </c>
      <c r="G38" s="71">
        <v>0</v>
      </c>
      <c r="H38" s="71">
        <v>0</v>
      </c>
      <c r="I38" s="71"/>
      <c r="J38" s="71">
        <v>0</v>
      </c>
      <c r="K38" s="71">
        <v>0</v>
      </c>
      <c r="L38" s="71">
        <v>0</v>
      </c>
      <c r="M38" s="71"/>
      <c r="N38" s="71">
        <v>0</v>
      </c>
      <c r="O38" s="71">
        <v>0</v>
      </c>
      <c r="P38" s="71">
        <v>0</v>
      </c>
      <c r="T38" s="37">
        <v>139</v>
      </c>
      <c r="U38" s="37">
        <v>32</v>
      </c>
      <c r="V38" s="37">
        <v>107</v>
      </c>
      <c r="X38" s="37">
        <v>0</v>
      </c>
      <c r="Y38" s="37">
        <v>0</v>
      </c>
      <c r="Z38" s="37">
        <v>0</v>
      </c>
      <c r="AB38" s="37">
        <v>0</v>
      </c>
      <c r="AC38" s="37">
        <v>0</v>
      </c>
      <c r="AD38" s="37">
        <v>0</v>
      </c>
      <c r="AF38" s="37">
        <v>0</v>
      </c>
      <c r="AG38" s="37">
        <v>0</v>
      </c>
      <c r="AH38" s="37">
        <v>0</v>
      </c>
      <c r="AJ38" s="103">
        <v>67</v>
      </c>
      <c r="AK38" s="103">
        <v>8</v>
      </c>
      <c r="AL38" s="103">
        <v>59</v>
      </c>
      <c r="AM38" s="103"/>
      <c r="AN38" s="103">
        <v>52</v>
      </c>
      <c r="AO38" s="103">
        <v>16</v>
      </c>
      <c r="AP38" s="103">
        <v>36</v>
      </c>
      <c r="AQ38" s="103"/>
      <c r="AR38" s="103">
        <v>20</v>
      </c>
      <c r="AS38" s="103">
        <v>8</v>
      </c>
      <c r="AT38" s="103">
        <v>12</v>
      </c>
    </row>
    <row r="39" spans="1:47" ht="15" x14ac:dyDescent="0.25">
      <c r="A39" s="134" t="s">
        <v>260</v>
      </c>
      <c r="B39" s="134"/>
      <c r="C39" s="134"/>
      <c r="D39" s="134"/>
      <c r="E39" s="134"/>
      <c r="F39" s="134"/>
      <c r="G39" s="134"/>
      <c r="H39" s="134"/>
      <c r="I39" s="134"/>
      <c r="J39" s="40"/>
      <c r="K39" s="40"/>
      <c r="L39" s="40"/>
      <c r="M39" s="40"/>
      <c r="N39" s="40"/>
      <c r="O39" s="19"/>
      <c r="P39" s="1"/>
      <c r="Q39" s="1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2"/>
    </row>
    <row r="41" spans="1:47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2"/>
    </row>
    <row r="42" spans="1:47" x14ac:dyDescent="0.2">
      <c r="A42" s="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2"/>
    </row>
    <row r="43" spans="1:47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2"/>
    </row>
    <row r="44" spans="1:47" s="112" customFormat="1" ht="15.75" x14ac:dyDescent="0.25">
      <c r="A44" s="250" t="s">
        <v>347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159" t="s">
        <v>158</v>
      </c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</row>
    <row r="45" spans="1:47" s="112" customFormat="1" ht="15.75" x14ac:dyDescent="0.25">
      <c r="A45" s="250" t="s">
        <v>309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118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</row>
    <row r="46" spans="1:47" s="112" customFormat="1" ht="15.75" x14ac:dyDescent="0.25">
      <c r="A46" s="250" t="s">
        <v>73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118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</row>
    <row r="47" spans="1:47" s="112" customFormat="1" ht="15.75" x14ac:dyDescent="0.25">
      <c r="A47" s="250" t="s">
        <v>294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118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</row>
    <row r="48" spans="1:47" s="112" customFormat="1" ht="15.75" x14ac:dyDescent="0.25">
      <c r="A48" s="250" t="s">
        <v>78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118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</row>
    <row r="49" spans="1:47" s="112" customFormat="1" ht="16.5" thickBot="1" x14ac:dyDescent="0.3">
      <c r="A49" s="250" t="s">
        <v>205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118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47" ht="18" customHeight="1" x14ac:dyDescent="0.25">
      <c r="A50" s="236" t="s">
        <v>331</v>
      </c>
      <c r="B50" s="238" t="s">
        <v>9</v>
      </c>
      <c r="C50" s="238"/>
      <c r="D50" s="238"/>
      <c r="E50" s="180"/>
      <c r="F50" s="238" t="s">
        <v>22</v>
      </c>
      <c r="G50" s="238"/>
      <c r="H50" s="238"/>
      <c r="I50" s="180"/>
      <c r="J50" s="238" t="s">
        <v>23</v>
      </c>
      <c r="K50" s="238"/>
      <c r="L50" s="238"/>
      <c r="M50" s="180"/>
      <c r="N50" s="238" t="s">
        <v>24</v>
      </c>
      <c r="O50" s="238"/>
      <c r="P50" s="238"/>
      <c r="Q50" s="1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27" customHeight="1" thickBot="1" x14ac:dyDescent="0.3">
      <c r="A51" s="237"/>
      <c r="B51" s="181" t="s">
        <v>9</v>
      </c>
      <c r="C51" s="182" t="s">
        <v>333</v>
      </c>
      <c r="D51" s="182" t="s">
        <v>334</v>
      </c>
      <c r="E51" s="181"/>
      <c r="F51" s="181" t="s">
        <v>9</v>
      </c>
      <c r="G51" s="182" t="s">
        <v>333</v>
      </c>
      <c r="H51" s="182" t="s">
        <v>334</v>
      </c>
      <c r="I51" s="181"/>
      <c r="J51" s="181" t="s">
        <v>9</v>
      </c>
      <c r="K51" s="182" t="s">
        <v>333</v>
      </c>
      <c r="L51" s="182" t="s">
        <v>334</v>
      </c>
      <c r="M51" s="181"/>
      <c r="N51" s="181" t="s">
        <v>9</v>
      </c>
      <c r="O51" s="182" t="s">
        <v>333</v>
      </c>
      <c r="P51" s="182" t="s">
        <v>334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">
      <c r="A52" s="3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1:47" s="6" customFormat="1" x14ac:dyDescent="0.2">
      <c r="A53" s="2" t="s">
        <v>9</v>
      </c>
      <c r="B53" s="75">
        <f t="shared" ref="B53:B81" si="63">IFERROR(B10/T10*100,"")</f>
        <v>0.51647811116576481</v>
      </c>
      <c r="C53" s="75">
        <f t="shared" ref="C53:C81" si="64">IFERROR(C10/U10*100,"")</f>
        <v>0.70992474797671445</v>
      </c>
      <c r="D53" s="75">
        <f t="shared" ref="D53:D81" si="65">IFERROR(D10/V10*100,"")</f>
        <v>0.41393843606532699</v>
      </c>
      <c r="E53" s="75" t="str">
        <f t="shared" ref="E53:E81" si="66">IFERROR(E10/W10*100,"")</f>
        <v/>
      </c>
      <c r="F53" s="75">
        <f t="shared" ref="F53:F81" si="67">IFERROR(F10/AJ10*100,"")</f>
        <v>0.38594755071746661</v>
      </c>
      <c r="G53" s="75">
        <f t="shared" ref="G53:G81" si="68">IFERROR(G10/AK10*100,"")</f>
        <v>0.58922558922558921</v>
      </c>
      <c r="H53" s="75">
        <f t="shared" ref="H53:H81" si="69">IFERROR(H10/AL10*100,"")</f>
        <v>0.27518728023238037</v>
      </c>
      <c r="I53" s="75" t="str">
        <f t="shared" ref="I53:I81" si="70">IFERROR(I10/AM10*100,"")</f>
        <v/>
      </c>
      <c r="J53" s="75">
        <f t="shared" ref="J53:J81" si="71">IFERROR(J10/AN10*100,"")</f>
        <v>0.82730093071354716</v>
      </c>
      <c r="K53" s="75">
        <f t="shared" ref="K53:K81" si="72">IFERROR(K10/AO10*100,"")</f>
        <v>1.0025062656641603</v>
      </c>
      <c r="L53" s="75">
        <f t="shared" ref="L53:L81" si="73">IFERROR(L10/AP10*100,"")</f>
        <v>0.73548726030995526</v>
      </c>
      <c r="M53" s="75" t="str">
        <f t="shared" ref="M53:M81" si="74">IFERROR(M10/AQ10*100,"")</f>
        <v/>
      </c>
      <c r="N53" s="75">
        <f t="shared" ref="N53:N81" si="75">IFERROR(N10/AR10*100,"")</f>
        <v>0.40696359936694554</v>
      </c>
      <c r="O53" s="75">
        <f t="shared" ref="O53:O81" si="76">IFERROR(O10/AS10*100,"")</f>
        <v>0.60646900269541781</v>
      </c>
      <c r="P53" s="75">
        <f t="shared" ref="P53:P81" si="77">IFERROR(P10/AT10*100,"")</f>
        <v>0.3062266076896904</v>
      </c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</row>
    <row r="54" spans="1:47" s="6" customFormat="1" x14ac:dyDescent="0.2">
      <c r="A54" s="64"/>
      <c r="B54" s="76" t="str">
        <f t="shared" si="63"/>
        <v/>
      </c>
      <c r="C54" s="76" t="str">
        <f t="shared" si="64"/>
        <v/>
      </c>
      <c r="D54" s="76" t="str">
        <f t="shared" si="65"/>
        <v/>
      </c>
      <c r="E54" s="76" t="str">
        <f t="shared" si="66"/>
        <v/>
      </c>
      <c r="F54" s="76" t="str">
        <f t="shared" si="67"/>
        <v/>
      </c>
      <c r="G54" s="76" t="str">
        <f t="shared" si="68"/>
        <v/>
      </c>
      <c r="H54" s="76" t="str">
        <f t="shared" si="69"/>
        <v/>
      </c>
      <c r="I54" s="76" t="str">
        <f t="shared" si="70"/>
        <v/>
      </c>
      <c r="J54" s="76" t="str">
        <f t="shared" si="71"/>
        <v/>
      </c>
      <c r="K54" s="76" t="str">
        <f t="shared" si="72"/>
        <v/>
      </c>
      <c r="L54" s="76" t="str">
        <f t="shared" si="73"/>
        <v/>
      </c>
      <c r="M54" s="76" t="str">
        <f t="shared" si="74"/>
        <v/>
      </c>
      <c r="N54" s="76" t="str">
        <f t="shared" si="75"/>
        <v/>
      </c>
      <c r="O54" s="76" t="str">
        <f t="shared" si="76"/>
        <v/>
      </c>
      <c r="P54" s="76" t="str">
        <f t="shared" si="77"/>
        <v/>
      </c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</row>
    <row r="55" spans="1:47" x14ac:dyDescent="0.2">
      <c r="A55" s="67" t="s">
        <v>82</v>
      </c>
      <c r="B55" s="76">
        <f t="shared" si="63"/>
        <v>0.42769857433808556</v>
      </c>
      <c r="C55" s="76">
        <f t="shared" si="64"/>
        <v>0.51903114186851207</v>
      </c>
      <c r="D55" s="76">
        <f t="shared" si="65"/>
        <v>0.37783375314861462</v>
      </c>
      <c r="E55" s="76" t="str">
        <f t="shared" si="66"/>
        <v/>
      </c>
      <c r="F55" s="76">
        <f t="shared" si="67"/>
        <v>0.2077274615704196</v>
      </c>
      <c r="G55" s="76">
        <f t="shared" si="68"/>
        <v>0.11574074074074073</v>
      </c>
      <c r="H55" s="76">
        <f t="shared" si="69"/>
        <v>0.25923525599481528</v>
      </c>
      <c r="I55" s="76" t="str">
        <f t="shared" si="70"/>
        <v/>
      </c>
      <c r="J55" s="76">
        <f t="shared" si="71"/>
        <v>0.94821298322392411</v>
      </c>
      <c r="K55" s="76">
        <f t="shared" si="72"/>
        <v>1.2474012474012475</v>
      </c>
      <c r="L55" s="76">
        <f t="shared" si="73"/>
        <v>0.7865168539325843</v>
      </c>
      <c r="M55" s="76" t="str">
        <f t="shared" si="74"/>
        <v/>
      </c>
      <c r="N55" s="76">
        <f t="shared" si="75"/>
        <v>0.26501766784452296</v>
      </c>
      <c r="O55" s="76">
        <f t="shared" si="76"/>
        <v>0.51413881748071977</v>
      </c>
      <c r="P55" s="76">
        <f t="shared" si="77"/>
        <v>0.13458950201884254</v>
      </c>
    </row>
    <row r="56" spans="1:47" x14ac:dyDescent="0.2">
      <c r="A56" s="64" t="s">
        <v>83</v>
      </c>
      <c r="B56" s="76">
        <f t="shared" si="63"/>
        <v>0.47714716223003512</v>
      </c>
      <c r="C56" s="76">
        <f t="shared" si="64"/>
        <v>0.48510048510048509</v>
      </c>
      <c r="D56" s="76">
        <f t="shared" si="65"/>
        <v>0.47262701851122485</v>
      </c>
      <c r="E56" s="76" t="str">
        <f t="shared" si="66"/>
        <v/>
      </c>
      <c r="F56" s="76">
        <f t="shared" si="67"/>
        <v>0.24473813020068524</v>
      </c>
      <c r="G56" s="76">
        <f t="shared" si="68"/>
        <v>0.26809651474530832</v>
      </c>
      <c r="H56" s="76">
        <f t="shared" si="69"/>
        <v>0.2313030069390902</v>
      </c>
      <c r="I56" s="76" t="str">
        <f t="shared" si="70"/>
        <v/>
      </c>
      <c r="J56" s="76">
        <f t="shared" si="71"/>
        <v>0.90334236675700086</v>
      </c>
      <c r="K56" s="76">
        <f t="shared" si="72"/>
        <v>0.72815533980582525</v>
      </c>
      <c r="L56" s="76">
        <f t="shared" si="73"/>
        <v>1.0071942446043165</v>
      </c>
      <c r="M56" s="76" t="str">
        <f t="shared" si="74"/>
        <v/>
      </c>
      <c r="N56" s="76">
        <f t="shared" si="75"/>
        <v>0.48076923076923078</v>
      </c>
      <c r="O56" s="76">
        <f t="shared" si="76"/>
        <v>0.70175438596491224</v>
      </c>
      <c r="P56" s="76">
        <f t="shared" si="77"/>
        <v>0.3656307129798903</v>
      </c>
    </row>
    <row r="57" spans="1:47" x14ac:dyDescent="0.2">
      <c r="A57" s="64" t="s">
        <v>84</v>
      </c>
      <c r="B57" s="76">
        <f t="shared" si="63"/>
        <v>0.71794871794871795</v>
      </c>
      <c r="C57" s="76">
        <f t="shared" si="64"/>
        <v>1.5645371577574969</v>
      </c>
      <c r="D57" s="76">
        <f t="shared" si="65"/>
        <v>0.16906170752324598</v>
      </c>
      <c r="E57" s="76" t="str">
        <f t="shared" si="66"/>
        <v/>
      </c>
      <c r="F57" s="76">
        <f t="shared" si="67"/>
        <v>0.43620501635768816</v>
      </c>
      <c r="G57" s="76">
        <f t="shared" si="68"/>
        <v>0.7978723404255319</v>
      </c>
      <c r="H57" s="76">
        <f t="shared" si="69"/>
        <v>0.18484288354898337</v>
      </c>
      <c r="I57" s="76" t="str">
        <f t="shared" si="70"/>
        <v/>
      </c>
      <c r="J57" s="76">
        <f t="shared" si="71"/>
        <v>1.4466546112115732</v>
      </c>
      <c r="K57" s="76">
        <f t="shared" si="72"/>
        <v>3.2558139534883721</v>
      </c>
      <c r="L57" s="76">
        <f t="shared" si="73"/>
        <v>0.29585798816568049</v>
      </c>
      <c r="M57" s="76" t="str">
        <f t="shared" si="74"/>
        <v/>
      </c>
      <c r="N57" s="76">
        <f t="shared" si="75"/>
        <v>0.41666666666666669</v>
      </c>
      <c r="O57" s="76">
        <f t="shared" si="76"/>
        <v>1.1363636363636365</v>
      </c>
      <c r="P57" s="76">
        <f t="shared" si="77"/>
        <v>0</v>
      </c>
    </row>
    <row r="58" spans="1:47" x14ac:dyDescent="0.2">
      <c r="A58" s="64" t="s">
        <v>85</v>
      </c>
      <c r="B58" s="76">
        <f t="shared" si="63"/>
        <v>1.3888888888888888</v>
      </c>
      <c r="C58" s="76">
        <f t="shared" si="64"/>
        <v>1.6501650165016499</v>
      </c>
      <c r="D58" s="76">
        <f t="shared" si="65"/>
        <v>1.2477718360071302</v>
      </c>
      <c r="E58" s="76" t="str">
        <f t="shared" si="66"/>
        <v/>
      </c>
      <c r="F58" s="76">
        <f t="shared" si="67"/>
        <v>2.1276595744680851</v>
      </c>
      <c r="G58" s="76">
        <f t="shared" si="68"/>
        <v>3.0120481927710845</v>
      </c>
      <c r="H58" s="76">
        <f t="shared" si="69"/>
        <v>1.6447368421052631</v>
      </c>
      <c r="I58" s="76" t="str">
        <f t="shared" si="70"/>
        <v/>
      </c>
      <c r="J58" s="76">
        <f t="shared" si="71"/>
        <v>0.96153846153846156</v>
      </c>
      <c r="K58" s="76">
        <f t="shared" si="72"/>
        <v>0</v>
      </c>
      <c r="L58" s="76">
        <f t="shared" si="73"/>
        <v>1.4388489208633095</v>
      </c>
      <c r="M58" s="76" t="str">
        <f t="shared" si="74"/>
        <v/>
      </c>
      <c r="N58" s="76">
        <f t="shared" si="75"/>
        <v>0</v>
      </c>
      <c r="O58" s="76">
        <f t="shared" si="76"/>
        <v>0</v>
      </c>
      <c r="P58" s="76">
        <f t="shared" si="77"/>
        <v>0</v>
      </c>
    </row>
    <row r="59" spans="1:47" x14ac:dyDescent="0.2">
      <c r="A59" s="64" t="s">
        <v>86</v>
      </c>
      <c r="B59" s="76">
        <f t="shared" si="63"/>
        <v>0.22547914317925591</v>
      </c>
      <c r="C59" s="76">
        <f t="shared" si="64"/>
        <v>0.53680981595092025</v>
      </c>
      <c r="D59" s="76">
        <f t="shared" si="65"/>
        <v>4.4563279857397504E-2</v>
      </c>
      <c r="E59" s="76" t="str">
        <f t="shared" si="66"/>
        <v/>
      </c>
      <c r="F59" s="76">
        <f t="shared" si="67"/>
        <v>0.38251366120218577</v>
      </c>
      <c r="G59" s="76">
        <f t="shared" si="68"/>
        <v>0.84626234132581102</v>
      </c>
      <c r="H59" s="76">
        <f t="shared" si="69"/>
        <v>8.9206066012488858E-2</v>
      </c>
      <c r="I59" s="76" t="str">
        <f t="shared" si="70"/>
        <v/>
      </c>
      <c r="J59" s="76">
        <f t="shared" si="71"/>
        <v>0</v>
      </c>
      <c r="K59" s="76">
        <f t="shared" si="72"/>
        <v>0</v>
      </c>
      <c r="L59" s="76">
        <f t="shared" si="73"/>
        <v>0</v>
      </c>
      <c r="M59" s="76" t="str">
        <f t="shared" si="74"/>
        <v/>
      </c>
      <c r="N59" s="76">
        <f t="shared" si="75"/>
        <v>0.14285714285714285</v>
      </c>
      <c r="O59" s="76">
        <f t="shared" si="76"/>
        <v>0.43103448275862066</v>
      </c>
      <c r="P59" s="76">
        <f t="shared" si="77"/>
        <v>0</v>
      </c>
    </row>
    <row r="60" spans="1:47" x14ac:dyDescent="0.2">
      <c r="A60" s="68" t="s">
        <v>87</v>
      </c>
      <c r="B60" s="76">
        <f t="shared" si="63"/>
        <v>8.4769708957332573E-2</v>
      </c>
      <c r="C60" s="76">
        <f t="shared" si="64"/>
        <v>0.27075812274368227</v>
      </c>
      <c r="D60" s="76">
        <f t="shared" si="65"/>
        <v>0</v>
      </c>
      <c r="E60" s="76" t="str">
        <f t="shared" si="66"/>
        <v/>
      </c>
      <c r="F60" s="76">
        <f t="shared" si="67"/>
        <v>0.11448196908986834</v>
      </c>
      <c r="G60" s="76">
        <f t="shared" si="68"/>
        <v>0.3656307129798903</v>
      </c>
      <c r="H60" s="76">
        <f t="shared" si="69"/>
        <v>0</v>
      </c>
      <c r="I60" s="76" t="str">
        <f t="shared" si="70"/>
        <v/>
      </c>
      <c r="J60" s="76">
        <f t="shared" si="71"/>
        <v>9.6246390760346495E-2</v>
      </c>
      <c r="K60" s="76">
        <f t="shared" si="72"/>
        <v>0.30769230769230771</v>
      </c>
      <c r="L60" s="76">
        <f t="shared" si="73"/>
        <v>0</v>
      </c>
      <c r="M60" s="76" t="str">
        <f t="shared" si="74"/>
        <v/>
      </c>
      <c r="N60" s="76">
        <f t="shared" si="75"/>
        <v>0</v>
      </c>
      <c r="O60" s="76">
        <f t="shared" si="76"/>
        <v>0</v>
      </c>
      <c r="P60" s="76">
        <f t="shared" si="77"/>
        <v>0</v>
      </c>
    </row>
    <row r="61" spans="1:47" x14ac:dyDescent="0.2">
      <c r="A61" s="64" t="s">
        <v>88</v>
      </c>
      <c r="B61" s="76">
        <f t="shared" si="63"/>
        <v>1.8217306441119063</v>
      </c>
      <c r="C61" s="76">
        <f t="shared" si="64"/>
        <v>1.8229166666666667</v>
      </c>
      <c r="D61" s="76">
        <f t="shared" si="65"/>
        <v>1.8213356461405028</v>
      </c>
      <c r="E61" s="76" t="str">
        <f t="shared" si="66"/>
        <v/>
      </c>
      <c r="F61" s="76">
        <f t="shared" si="67"/>
        <v>0.86830680173661368</v>
      </c>
      <c r="G61" s="76">
        <f t="shared" si="68"/>
        <v>1.2820512820512819</v>
      </c>
      <c r="H61" s="76">
        <f t="shared" si="69"/>
        <v>0.74766355140186924</v>
      </c>
      <c r="I61" s="76" t="str">
        <f t="shared" si="70"/>
        <v/>
      </c>
      <c r="J61" s="76">
        <f t="shared" si="71"/>
        <v>2.766798418972332</v>
      </c>
      <c r="K61" s="76">
        <f t="shared" si="72"/>
        <v>2.3076923076923079</v>
      </c>
      <c r="L61" s="76">
        <f t="shared" si="73"/>
        <v>2.9255319148936172</v>
      </c>
      <c r="M61" s="76" t="str">
        <f t="shared" si="74"/>
        <v/>
      </c>
      <c r="N61" s="76">
        <f t="shared" si="75"/>
        <v>2.3529411764705883</v>
      </c>
      <c r="O61" s="76">
        <f t="shared" si="76"/>
        <v>2.0408163265306123</v>
      </c>
      <c r="P61" s="76">
        <f t="shared" si="77"/>
        <v>2.4793388429752068</v>
      </c>
    </row>
    <row r="62" spans="1:47" x14ac:dyDescent="0.2">
      <c r="A62" s="64"/>
      <c r="B62" s="76" t="str">
        <f t="shared" si="63"/>
        <v/>
      </c>
      <c r="C62" s="76" t="str">
        <f t="shared" si="64"/>
        <v/>
      </c>
      <c r="D62" s="76" t="str">
        <f t="shared" si="65"/>
        <v/>
      </c>
      <c r="E62" s="76" t="str">
        <f t="shared" si="66"/>
        <v/>
      </c>
      <c r="F62" s="76" t="str">
        <f t="shared" si="67"/>
        <v/>
      </c>
      <c r="G62" s="76" t="str">
        <f t="shared" si="68"/>
        <v/>
      </c>
      <c r="H62" s="76" t="str">
        <f t="shared" si="69"/>
        <v/>
      </c>
      <c r="I62" s="76" t="str">
        <f t="shared" si="70"/>
        <v/>
      </c>
      <c r="J62" s="76" t="str">
        <f t="shared" si="71"/>
        <v/>
      </c>
      <c r="K62" s="76" t="str">
        <f t="shared" si="72"/>
        <v/>
      </c>
      <c r="L62" s="76" t="str">
        <f t="shared" si="73"/>
        <v/>
      </c>
      <c r="M62" s="76" t="str">
        <f t="shared" si="74"/>
        <v/>
      </c>
      <c r="N62" s="76" t="str">
        <f t="shared" si="75"/>
        <v/>
      </c>
      <c r="O62" s="76" t="str">
        <f t="shared" si="76"/>
        <v/>
      </c>
      <c r="P62" s="76" t="str">
        <f t="shared" si="77"/>
        <v/>
      </c>
    </row>
    <row r="63" spans="1:47" s="6" customFormat="1" x14ac:dyDescent="0.2">
      <c r="A63" s="2" t="s">
        <v>29</v>
      </c>
      <c r="B63" s="75">
        <f t="shared" si="63"/>
        <v>0.5688202247191011</v>
      </c>
      <c r="C63" s="75">
        <f t="shared" si="64"/>
        <v>0.8014425966740133</v>
      </c>
      <c r="D63" s="75">
        <f t="shared" si="65"/>
        <v>0.44329116661260676</v>
      </c>
      <c r="E63" s="75" t="str">
        <f t="shared" si="66"/>
        <v/>
      </c>
      <c r="F63" s="75">
        <f t="shared" si="67"/>
        <v>0.41776911293691688</v>
      </c>
      <c r="G63" s="75">
        <f t="shared" si="68"/>
        <v>0.67594433399602383</v>
      </c>
      <c r="H63" s="75">
        <f t="shared" si="69"/>
        <v>0.27861123017573941</v>
      </c>
      <c r="I63" s="75" t="str">
        <f t="shared" si="70"/>
        <v/>
      </c>
      <c r="J63" s="75">
        <f t="shared" si="71"/>
        <v>0.97719869706840379</v>
      </c>
      <c r="K63" s="75">
        <f t="shared" si="72"/>
        <v>1.1888111888111887</v>
      </c>
      <c r="L63" s="75">
        <f t="shared" si="73"/>
        <v>0.85903943771964075</v>
      </c>
      <c r="M63" s="75" t="str">
        <f t="shared" si="74"/>
        <v/>
      </c>
      <c r="N63" s="75">
        <f t="shared" si="75"/>
        <v>0.39113428943937423</v>
      </c>
      <c r="O63" s="75">
        <f t="shared" si="76"/>
        <v>0.57361376673040154</v>
      </c>
      <c r="P63" s="75">
        <f t="shared" si="77"/>
        <v>0.29673590504451042</v>
      </c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</row>
    <row r="64" spans="1:47" x14ac:dyDescent="0.2">
      <c r="A64" s="64"/>
      <c r="B64" s="76" t="str">
        <f t="shared" si="63"/>
        <v/>
      </c>
      <c r="C64" s="76" t="str">
        <f t="shared" si="64"/>
        <v/>
      </c>
      <c r="D64" s="76" t="str">
        <f t="shared" si="65"/>
        <v/>
      </c>
      <c r="E64" s="76" t="str">
        <f t="shared" si="66"/>
        <v/>
      </c>
      <c r="F64" s="76" t="str">
        <f t="shared" si="67"/>
        <v/>
      </c>
      <c r="G64" s="76" t="str">
        <f t="shared" si="68"/>
        <v/>
      </c>
      <c r="H64" s="76" t="str">
        <f t="shared" si="69"/>
        <v/>
      </c>
      <c r="I64" s="76" t="str">
        <f t="shared" si="70"/>
        <v/>
      </c>
      <c r="J64" s="76" t="str">
        <f t="shared" si="71"/>
        <v/>
      </c>
      <c r="K64" s="76" t="str">
        <f t="shared" si="72"/>
        <v/>
      </c>
      <c r="L64" s="76" t="str">
        <f t="shared" si="73"/>
        <v/>
      </c>
      <c r="M64" s="76" t="str">
        <f t="shared" si="74"/>
        <v/>
      </c>
      <c r="N64" s="76" t="str">
        <f t="shared" si="75"/>
        <v/>
      </c>
      <c r="O64" s="76" t="str">
        <f t="shared" si="76"/>
        <v/>
      </c>
      <c r="P64" s="76" t="str">
        <f t="shared" si="77"/>
        <v/>
      </c>
    </row>
    <row r="65" spans="1:47" x14ac:dyDescent="0.2">
      <c r="A65" s="67" t="s">
        <v>82</v>
      </c>
      <c r="B65" s="76">
        <f t="shared" si="63"/>
        <v>0.36231884057971014</v>
      </c>
      <c r="C65" s="76">
        <f t="shared" si="64"/>
        <v>0.49099836333878888</v>
      </c>
      <c r="D65" s="76">
        <f t="shared" si="65"/>
        <v>0.29585798816568049</v>
      </c>
      <c r="E65" s="76" t="str">
        <f t="shared" si="66"/>
        <v/>
      </c>
      <c r="F65" s="76">
        <f t="shared" si="67"/>
        <v>5.3648068669527899E-2</v>
      </c>
      <c r="G65" s="76">
        <f t="shared" si="68"/>
        <v>0</v>
      </c>
      <c r="H65" s="76">
        <f t="shared" si="69"/>
        <v>8.1833060556464818E-2</v>
      </c>
      <c r="I65" s="76" t="str">
        <f t="shared" si="70"/>
        <v/>
      </c>
      <c r="J65" s="76">
        <f t="shared" si="71"/>
        <v>1.1224489795918366</v>
      </c>
      <c r="K65" s="76">
        <f t="shared" si="72"/>
        <v>1.4970059880239521</v>
      </c>
      <c r="L65" s="76">
        <f t="shared" si="73"/>
        <v>0.92879256965944268</v>
      </c>
      <c r="M65" s="76" t="str">
        <f t="shared" si="74"/>
        <v/>
      </c>
      <c r="N65" s="76">
        <f t="shared" si="75"/>
        <v>0.13440860215053765</v>
      </c>
      <c r="O65" s="76">
        <f t="shared" si="76"/>
        <v>0.40650406504065045</v>
      </c>
      <c r="P65" s="76">
        <f t="shared" si="77"/>
        <v>0</v>
      </c>
    </row>
    <row r="66" spans="1:47" x14ac:dyDescent="0.2">
      <c r="A66" s="64" t="s">
        <v>83</v>
      </c>
      <c r="B66" s="76">
        <f t="shared" si="63"/>
        <v>0.27297543221110104</v>
      </c>
      <c r="C66" s="76">
        <f t="shared" si="64"/>
        <v>0.35714285714285715</v>
      </c>
      <c r="D66" s="76">
        <f t="shared" si="65"/>
        <v>0.22091310751104565</v>
      </c>
      <c r="E66" s="76" t="str">
        <f t="shared" si="66"/>
        <v/>
      </c>
      <c r="F66" s="76">
        <f t="shared" si="67"/>
        <v>0.17777777777777778</v>
      </c>
      <c r="G66" s="76">
        <f t="shared" si="68"/>
        <v>0.25</v>
      </c>
      <c r="H66" s="76">
        <f t="shared" si="69"/>
        <v>0.13793103448275862</v>
      </c>
      <c r="I66" s="76" t="str">
        <f t="shared" si="70"/>
        <v/>
      </c>
      <c r="J66" s="76">
        <f t="shared" si="71"/>
        <v>0.65897858319604619</v>
      </c>
      <c r="K66" s="76">
        <f t="shared" si="72"/>
        <v>0.75471698113207553</v>
      </c>
      <c r="L66" s="76">
        <f t="shared" si="73"/>
        <v>0.58479532163742687</v>
      </c>
      <c r="M66" s="76" t="str">
        <f t="shared" si="74"/>
        <v/>
      </c>
      <c r="N66" s="76">
        <f t="shared" si="75"/>
        <v>0</v>
      </c>
      <c r="O66" s="76">
        <f t="shared" si="76"/>
        <v>0</v>
      </c>
      <c r="P66" s="76">
        <f t="shared" si="77"/>
        <v>0</v>
      </c>
    </row>
    <row r="67" spans="1:47" x14ac:dyDescent="0.2">
      <c r="A67" s="64" t="s">
        <v>84</v>
      </c>
      <c r="B67" s="76">
        <f t="shared" si="63"/>
        <v>0.77605321507760539</v>
      </c>
      <c r="C67" s="76">
        <f t="shared" si="64"/>
        <v>1.6643550624133148</v>
      </c>
      <c r="D67" s="76">
        <f t="shared" si="65"/>
        <v>0.18467220683287164</v>
      </c>
      <c r="E67" s="76" t="str">
        <f t="shared" si="66"/>
        <v/>
      </c>
      <c r="F67" s="76">
        <f t="shared" si="67"/>
        <v>0.46783625730994155</v>
      </c>
      <c r="G67" s="76">
        <f t="shared" si="68"/>
        <v>0.84269662921348309</v>
      </c>
      <c r="H67" s="76">
        <f t="shared" si="69"/>
        <v>0.20040080160320639</v>
      </c>
      <c r="I67" s="76" t="str">
        <f t="shared" si="70"/>
        <v/>
      </c>
      <c r="J67" s="76">
        <f t="shared" si="71"/>
        <v>1.5841584158415842</v>
      </c>
      <c r="K67" s="76">
        <f t="shared" si="72"/>
        <v>3.535353535353535</v>
      </c>
      <c r="L67" s="76">
        <f t="shared" si="73"/>
        <v>0.32573289902280134</v>
      </c>
      <c r="M67" s="76" t="str">
        <f t="shared" si="74"/>
        <v/>
      </c>
      <c r="N67" s="76">
        <f t="shared" si="75"/>
        <v>0.45045045045045046</v>
      </c>
      <c r="O67" s="76">
        <f t="shared" si="76"/>
        <v>1.1976047904191618</v>
      </c>
      <c r="P67" s="76">
        <f t="shared" si="77"/>
        <v>0</v>
      </c>
    </row>
    <row r="68" spans="1:47" x14ac:dyDescent="0.2">
      <c r="A68" s="64" t="s">
        <v>85</v>
      </c>
      <c r="B68" s="76">
        <f t="shared" si="63"/>
        <v>1.8126888217522661</v>
      </c>
      <c r="C68" s="76">
        <f t="shared" si="64"/>
        <v>2.0242914979757085</v>
      </c>
      <c r="D68" s="76">
        <f t="shared" si="65"/>
        <v>1.6867469879518073</v>
      </c>
      <c r="E68" s="76" t="str">
        <f t="shared" si="66"/>
        <v/>
      </c>
      <c r="F68" s="76">
        <f t="shared" si="67"/>
        <v>2.6455026455026456</v>
      </c>
      <c r="G68" s="76">
        <f t="shared" si="68"/>
        <v>3.5714285714285712</v>
      </c>
      <c r="H68" s="76">
        <f t="shared" si="69"/>
        <v>2.1008403361344539</v>
      </c>
      <c r="I68" s="76" t="str">
        <f t="shared" si="70"/>
        <v/>
      </c>
      <c r="J68" s="76">
        <f t="shared" si="71"/>
        <v>1.3333333333333335</v>
      </c>
      <c r="K68" s="76">
        <f t="shared" si="72"/>
        <v>0</v>
      </c>
      <c r="L68" s="76">
        <f t="shared" si="73"/>
        <v>2.0202020202020203</v>
      </c>
      <c r="M68" s="76" t="str">
        <f t="shared" si="74"/>
        <v/>
      </c>
      <c r="N68" s="76">
        <f t="shared" si="75"/>
        <v>0</v>
      </c>
      <c r="O68" s="76">
        <f t="shared" si="76"/>
        <v>0</v>
      </c>
      <c r="P68" s="76">
        <f t="shared" si="77"/>
        <v>0</v>
      </c>
    </row>
    <row r="69" spans="1:47" x14ac:dyDescent="0.2">
      <c r="A69" s="64" t="s">
        <v>86</v>
      </c>
      <c r="B69" s="76">
        <f t="shared" si="63"/>
        <v>0.29629629629629628</v>
      </c>
      <c r="C69" s="76">
        <f t="shared" si="64"/>
        <v>0.72538860103626945</v>
      </c>
      <c r="D69" s="76">
        <f t="shared" si="65"/>
        <v>5.7636887608069169E-2</v>
      </c>
      <c r="E69" s="76" t="str">
        <f t="shared" si="66"/>
        <v/>
      </c>
      <c r="F69" s="76">
        <f t="shared" si="67"/>
        <v>0.48985304408677399</v>
      </c>
      <c r="G69" s="76">
        <f t="shared" si="68"/>
        <v>1.1385199240986716</v>
      </c>
      <c r="H69" s="76">
        <f t="shared" si="69"/>
        <v>0.11086474501108648</v>
      </c>
      <c r="I69" s="76" t="str">
        <f t="shared" si="70"/>
        <v/>
      </c>
      <c r="J69" s="76">
        <f t="shared" si="71"/>
        <v>0</v>
      </c>
      <c r="K69" s="76">
        <f t="shared" si="72"/>
        <v>0</v>
      </c>
      <c r="L69" s="76">
        <f t="shared" si="73"/>
        <v>0</v>
      </c>
      <c r="M69" s="76" t="str">
        <f t="shared" si="74"/>
        <v/>
      </c>
      <c r="N69" s="76">
        <f t="shared" si="75"/>
        <v>0.18484288354898337</v>
      </c>
      <c r="O69" s="76">
        <f t="shared" si="76"/>
        <v>0.57803468208092479</v>
      </c>
      <c r="P69" s="76">
        <f t="shared" si="77"/>
        <v>0</v>
      </c>
    </row>
    <row r="70" spans="1:47" x14ac:dyDescent="0.2">
      <c r="A70" s="68" t="s">
        <v>87</v>
      </c>
      <c r="B70" s="76">
        <f t="shared" si="63"/>
        <v>0</v>
      </c>
      <c r="C70" s="76">
        <f t="shared" si="64"/>
        <v>0</v>
      </c>
      <c r="D70" s="76">
        <f t="shared" si="65"/>
        <v>0</v>
      </c>
      <c r="E70" s="76" t="str">
        <f t="shared" si="66"/>
        <v/>
      </c>
      <c r="F70" s="76">
        <f t="shared" si="67"/>
        <v>0</v>
      </c>
      <c r="G70" s="76">
        <f t="shared" si="68"/>
        <v>0</v>
      </c>
      <c r="H70" s="76">
        <f t="shared" si="69"/>
        <v>0</v>
      </c>
      <c r="I70" s="76" t="str">
        <f t="shared" si="70"/>
        <v/>
      </c>
      <c r="J70" s="76">
        <f t="shared" si="71"/>
        <v>0</v>
      </c>
      <c r="K70" s="76">
        <f t="shared" si="72"/>
        <v>0</v>
      </c>
      <c r="L70" s="76">
        <f t="shared" si="73"/>
        <v>0</v>
      </c>
      <c r="M70" s="76" t="str">
        <f t="shared" si="74"/>
        <v/>
      </c>
      <c r="N70" s="76">
        <f t="shared" si="75"/>
        <v>0</v>
      </c>
      <c r="O70" s="76">
        <f t="shared" si="76"/>
        <v>0</v>
      </c>
      <c r="P70" s="76">
        <f t="shared" si="77"/>
        <v>0</v>
      </c>
    </row>
    <row r="71" spans="1:47" x14ac:dyDescent="0.2">
      <c r="A71" s="64" t="s">
        <v>88</v>
      </c>
      <c r="B71" s="76">
        <f t="shared" si="63"/>
        <v>2.0028612303290414</v>
      </c>
      <c r="C71" s="76">
        <f t="shared" si="64"/>
        <v>1.9886363636363635</v>
      </c>
      <c r="D71" s="76">
        <f t="shared" si="65"/>
        <v>2.0076481835564053</v>
      </c>
      <c r="E71" s="76" t="str">
        <f t="shared" si="66"/>
        <v/>
      </c>
      <c r="F71" s="76">
        <f t="shared" si="67"/>
        <v>0.96153846153846156</v>
      </c>
      <c r="G71" s="76">
        <f t="shared" si="68"/>
        <v>1.3513513513513513</v>
      </c>
      <c r="H71" s="76">
        <f t="shared" si="69"/>
        <v>0.84033613445378152</v>
      </c>
      <c r="I71" s="76" t="str">
        <f t="shared" si="70"/>
        <v/>
      </c>
      <c r="J71" s="76">
        <f t="shared" si="71"/>
        <v>3.0837004405286343</v>
      </c>
      <c r="K71" s="76">
        <f t="shared" si="72"/>
        <v>2.6315789473684208</v>
      </c>
      <c r="L71" s="76">
        <f t="shared" si="73"/>
        <v>3.2352941176470593</v>
      </c>
      <c r="M71" s="76" t="str">
        <f t="shared" si="74"/>
        <v/>
      </c>
      <c r="N71" s="76">
        <f t="shared" si="75"/>
        <v>2.5</v>
      </c>
      <c r="O71" s="76">
        <f t="shared" si="76"/>
        <v>2.2222222222222223</v>
      </c>
      <c r="P71" s="76">
        <f t="shared" si="77"/>
        <v>2.6086956521739131</v>
      </c>
    </row>
    <row r="72" spans="1:47" x14ac:dyDescent="0.2">
      <c r="A72" s="64"/>
      <c r="B72" s="77" t="str">
        <f t="shared" si="63"/>
        <v/>
      </c>
      <c r="C72" s="77" t="str">
        <f t="shared" si="64"/>
        <v/>
      </c>
      <c r="D72" s="77" t="str">
        <f t="shared" si="65"/>
        <v/>
      </c>
      <c r="E72" s="77" t="str">
        <f t="shared" si="66"/>
        <v/>
      </c>
      <c r="F72" s="77" t="str">
        <f t="shared" si="67"/>
        <v/>
      </c>
      <c r="G72" s="77" t="str">
        <f t="shared" si="68"/>
        <v/>
      </c>
      <c r="H72" s="77" t="str">
        <f t="shared" si="69"/>
        <v/>
      </c>
      <c r="I72" s="77" t="str">
        <f t="shared" si="70"/>
        <v/>
      </c>
      <c r="J72" s="77" t="str">
        <f t="shared" si="71"/>
        <v/>
      </c>
      <c r="K72" s="77" t="str">
        <f t="shared" si="72"/>
        <v/>
      </c>
      <c r="L72" s="77" t="str">
        <f t="shared" si="73"/>
        <v/>
      </c>
      <c r="M72" s="77" t="str">
        <f t="shared" si="74"/>
        <v/>
      </c>
      <c r="N72" s="77" t="str">
        <f t="shared" si="75"/>
        <v/>
      </c>
      <c r="O72" s="77" t="str">
        <f t="shared" si="76"/>
        <v/>
      </c>
      <c r="P72" s="77" t="str">
        <f t="shared" si="77"/>
        <v/>
      </c>
    </row>
    <row r="73" spans="1:47" s="6" customFormat="1" x14ac:dyDescent="0.2">
      <c r="A73" s="2" t="s">
        <v>30</v>
      </c>
      <c r="B73" s="75">
        <f t="shared" si="63"/>
        <v>0.39408866995073888</v>
      </c>
      <c r="C73" s="75">
        <f t="shared" si="64"/>
        <v>0.48732943469785572</v>
      </c>
      <c r="D73" s="75">
        <f t="shared" si="65"/>
        <v>0.34670629024269439</v>
      </c>
      <c r="E73" s="75" t="str">
        <f t="shared" si="66"/>
        <v/>
      </c>
      <c r="F73" s="75">
        <f t="shared" si="67"/>
        <v>0.30779753761969902</v>
      </c>
      <c r="G73" s="75">
        <f t="shared" si="68"/>
        <v>0.38131553860819828</v>
      </c>
      <c r="H73" s="75">
        <f t="shared" si="69"/>
        <v>0.26666666666666666</v>
      </c>
      <c r="I73" s="75" t="str">
        <f t="shared" si="70"/>
        <v/>
      </c>
      <c r="J73" s="75">
        <f t="shared" si="71"/>
        <v>0.49696300386526782</v>
      </c>
      <c r="K73" s="75">
        <f t="shared" si="72"/>
        <v>0.53097345132743357</v>
      </c>
      <c r="L73" s="75">
        <f t="shared" si="73"/>
        <v>0.4815409309791332</v>
      </c>
      <c r="M73" s="75" t="str">
        <f t="shared" si="74"/>
        <v/>
      </c>
      <c r="N73" s="75">
        <f t="shared" si="75"/>
        <v>0.44280442804428044</v>
      </c>
      <c r="O73" s="75">
        <f t="shared" si="76"/>
        <v>0.68493150684931503</v>
      </c>
      <c r="P73" s="75">
        <f t="shared" si="77"/>
        <v>0.32715376226826609</v>
      </c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</row>
    <row r="74" spans="1:47" x14ac:dyDescent="0.2">
      <c r="A74" s="64"/>
      <c r="B74" s="76" t="str">
        <f t="shared" si="63"/>
        <v/>
      </c>
      <c r="C74" s="76" t="str">
        <f t="shared" si="64"/>
        <v/>
      </c>
      <c r="D74" s="76" t="str">
        <f t="shared" si="65"/>
        <v/>
      </c>
      <c r="E74" s="76" t="str">
        <f t="shared" si="66"/>
        <v/>
      </c>
      <c r="F74" s="76" t="str">
        <f t="shared" si="67"/>
        <v/>
      </c>
      <c r="G74" s="76" t="str">
        <f t="shared" si="68"/>
        <v/>
      </c>
      <c r="H74" s="76" t="str">
        <f t="shared" si="69"/>
        <v/>
      </c>
      <c r="I74" s="76" t="str">
        <f t="shared" si="70"/>
        <v/>
      </c>
      <c r="J74" s="76" t="str">
        <f t="shared" si="71"/>
        <v/>
      </c>
      <c r="K74" s="76" t="str">
        <f t="shared" si="72"/>
        <v/>
      </c>
      <c r="L74" s="76" t="str">
        <f t="shared" si="73"/>
        <v/>
      </c>
      <c r="M74" s="76" t="str">
        <f t="shared" si="74"/>
        <v/>
      </c>
      <c r="N74" s="76" t="str">
        <f t="shared" si="75"/>
        <v/>
      </c>
      <c r="O74" s="76" t="str">
        <f t="shared" si="76"/>
        <v/>
      </c>
      <c r="P74" s="76" t="str">
        <f t="shared" si="77"/>
        <v/>
      </c>
    </row>
    <row r="75" spans="1:47" x14ac:dyDescent="0.2">
      <c r="A75" s="67" t="s">
        <v>82</v>
      </c>
      <c r="B75" s="76">
        <f t="shared" si="63"/>
        <v>0.60514372163388808</v>
      </c>
      <c r="C75" s="76">
        <f t="shared" si="64"/>
        <v>0.5859375</v>
      </c>
      <c r="D75" s="76">
        <f t="shared" si="65"/>
        <v>0.61728395061728392</v>
      </c>
      <c r="E75" s="76" t="str">
        <f t="shared" si="66"/>
        <v/>
      </c>
      <c r="F75" s="76">
        <f t="shared" si="67"/>
        <v>0.73664825046040516</v>
      </c>
      <c r="G75" s="76">
        <f t="shared" si="68"/>
        <v>0.45045045045045046</v>
      </c>
      <c r="H75" s="76">
        <f t="shared" si="69"/>
        <v>0.93457943925233633</v>
      </c>
      <c r="I75" s="76" t="str">
        <f t="shared" si="70"/>
        <v/>
      </c>
      <c r="J75" s="76">
        <f t="shared" si="71"/>
        <v>0.51150895140664965</v>
      </c>
      <c r="K75" s="76">
        <f t="shared" si="72"/>
        <v>0.68027210884353739</v>
      </c>
      <c r="L75" s="76">
        <f t="shared" si="73"/>
        <v>0.4098360655737705</v>
      </c>
      <c r="M75" s="76" t="str">
        <f t="shared" si="74"/>
        <v/>
      </c>
      <c r="N75" s="76">
        <f t="shared" si="75"/>
        <v>0.51546391752577314</v>
      </c>
      <c r="O75" s="76">
        <f t="shared" si="76"/>
        <v>0.69930069930069927</v>
      </c>
      <c r="P75" s="76">
        <f t="shared" si="77"/>
        <v>0.40816326530612246</v>
      </c>
    </row>
    <row r="76" spans="1:47" x14ac:dyDescent="0.2">
      <c r="A76" s="64" t="s">
        <v>83</v>
      </c>
      <c r="B76" s="76">
        <f t="shared" si="63"/>
        <v>0.72869955156950672</v>
      </c>
      <c r="C76" s="76">
        <f t="shared" si="64"/>
        <v>0.66334991708126034</v>
      </c>
      <c r="D76" s="76">
        <f t="shared" si="65"/>
        <v>0.76206604572396275</v>
      </c>
      <c r="E76" s="76" t="str">
        <f t="shared" si="66"/>
        <v/>
      </c>
      <c r="F76" s="76">
        <f t="shared" si="67"/>
        <v>0.32679738562091504</v>
      </c>
      <c r="G76" s="76">
        <f t="shared" si="68"/>
        <v>0.28901734104046239</v>
      </c>
      <c r="H76" s="76">
        <f t="shared" si="69"/>
        <v>0.34965034965034963</v>
      </c>
      <c r="I76" s="76" t="str">
        <f t="shared" si="70"/>
        <v/>
      </c>
      <c r="J76" s="76">
        <f t="shared" si="71"/>
        <v>1.2</v>
      </c>
      <c r="K76" s="76">
        <f t="shared" si="72"/>
        <v>0.68027210884353739</v>
      </c>
      <c r="L76" s="76">
        <f t="shared" si="73"/>
        <v>1.41643059490085</v>
      </c>
      <c r="M76" s="76" t="str">
        <f t="shared" si="74"/>
        <v/>
      </c>
      <c r="N76" s="76">
        <f t="shared" si="75"/>
        <v>1.0928961748633881</v>
      </c>
      <c r="O76" s="76">
        <f t="shared" si="76"/>
        <v>1.8181818181818181</v>
      </c>
      <c r="P76" s="76">
        <f t="shared" si="77"/>
        <v>0.78125</v>
      </c>
    </row>
    <row r="77" spans="1:47" x14ac:dyDescent="0.2">
      <c r="A77" s="64" t="s">
        <v>84</v>
      </c>
      <c r="B77" s="76">
        <f t="shared" si="63"/>
        <v>0</v>
      </c>
      <c r="C77" s="76">
        <f t="shared" si="64"/>
        <v>0</v>
      </c>
      <c r="D77" s="76">
        <f t="shared" si="65"/>
        <v>0</v>
      </c>
      <c r="E77" s="76" t="str">
        <f t="shared" si="66"/>
        <v/>
      </c>
      <c r="F77" s="76">
        <f t="shared" si="67"/>
        <v>0</v>
      </c>
      <c r="G77" s="76">
        <f t="shared" si="68"/>
        <v>0</v>
      </c>
      <c r="H77" s="76">
        <f t="shared" si="69"/>
        <v>0</v>
      </c>
      <c r="I77" s="76" t="str">
        <f t="shared" si="70"/>
        <v/>
      </c>
      <c r="J77" s="76">
        <f t="shared" si="71"/>
        <v>0</v>
      </c>
      <c r="K77" s="76">
        <f t="shared" si="72"/>
        <v>0</v>
      </c>
      <c r="L77" s="76">
        <f t="shared" si="73"/>
        <v>0</v>
      </c>
      <c r="M77" s="76" t="str">
        <f t="shared" si="74"/>
        <v/>
      </c>
      <c r="N77" s="76">
        <f t="shared" si="75"/>
        <v>0</v>
      </c>
      <c r="O77" s="76">
        <f t="shared" si="76"/>
        <v>0</v>
      </c>
      <c r="P77" s="76">
        <f t="shared" si="77"/>
        <v>0</v>
      </c>
    </row>
    <row r="78" spans="1:47" x14ac:dyDescent="0.2">
      <c r="A78" s="64" t="s">
        <v>85</v>
      </c>
      <c r="B78" s="76">
        <f t="shared" si="63"/>
        <v>0</v>
      </c>
      <c r="C78" s="76">
        <f t="shared" si="64"/>
        <v>0</v>
      </c>
      <c r="D78" s="76">
        <f t="shared" si="65"/>
        <v>0</v>
      </c>
      <c r="E78" s="76" t="str">
        <f t="shared" si="66"/>
        <v/>
      </c>
      <c r="F78" s="76">
        <f t="shared" si="67"/>
        <v>0</v>
      </c>
      <c r="G78" s="76">
        <f t="shared" si="68"/>
        <v>0</v>
      </c>
      <c r="H78" s="76">
        <f t="shared" si="69"/>
        <v>0</v>
      </c>
      <c r="I78" s="76" t="str">
        <f t="shared" si="70"/>
        <v/>
      </c>
      <c r="J78" s="76">
        <f t="shared" si="71"/>
        <v>0</v>
      </c>
      <c r="K78" s="76">
        <f t="shared" si="72"/>
        <v>0</v>
      </c>
      <c r="L78" s="76">
        <f t="shared" si="73"/>
        <v>0</v>
      </c>
      <c r="M78" s="76" t="str">
        <f t="shared" si="74"/>
        <v/>
      </c>
      <c r="N78" s="76">
        <f t="shared" si="75"/>
        <v>0</v>
      </c>
      <c r="O78" s="76">
        <f t="shared" si="76"/>
        <v>0</v>
      </c>
      <c r="P78" s="76">
        <f t="shared" si="77"/>
        <v>0</v>
      </c>
    </row>
    <row r="79" spans="1:47" x14ac:dyDescent="0.2">
      <c r="A79" s="64" t="s">
        <v>86</v>
      </c>
      <c r="B79" s="76">
        <f t="shared" si="63"/>
        <v>0</v>
      </c>
      <c r="C79" s="76">
        <f t="shared" si="64"/>
        <v>0</v>
      </c>
      <c r="D79" s="76">
        <f t="shared" si="65"/>
        <v>0</v>
      </c>
      <c r="E79" s="76" t="str">
        <f t="shared" si="66"/>
        <v/>
      </c>
      <c r="F79" s="76">
        <f t="shared" si="67"/>
        <v>0</v>
      </c>
      <c r="G79" s="76">
        <f t="shared" si="68"/>
        <v>0</v>
      </c>
      <c r="H79" s="76">
        <f t="shared" si="69"/>
        <v>0</v>
      </c>
      <c r="I79" s="76" t="str">
        <f t="shared" si="70"/>
        <v/>
      </c>
      <c r="J79" s="76">
        <f t="shared" si="71"/>
        <v>0</v>
      </c>
      <c r="K79" s="76">
        <f t="shared" si="72"/>
        <v>0</v>
      </c>
      <c r="L79" s="76">
        <f t="shared" si="73"/>
        <v>0</v>
      </c>
      <c r="M79" s="76" t="str">
        <f t="shared" si="74"/>
        <v/>
      </c>
      <c r="N79" s="76">
        <f t="shared" si="75"/>
        <v>0</v>
      </c>
      <c r="O79" s="76">
        <f t="shared" si="76"/>
        <v>0</v>
      </c>
      <c r="P79" s="76">
        <f t="shared" si="77"/>
        <v>0</v>
      </c>
    </row>
    <row r="80" spans="1:47" s="8" customFormat="1" x14ac:dyDescent="0.2">
      <c r="A80" s="35" t="s">
        <v>87</v>
      </c>
      <c r="B80" s="76">
        <f t="shared" si="63"/>
        <v>0.18192844147968465</v>
      </c>
      <c r="C80" s="76">
        <f t="shared" si="64"/>
        <v>0.64655172413793105</v>
      </c>
      <c r="D80" s="76">
        <f t="shared" si="65"/>
        <v>0</v>
      </c>
      <c r="E80" s="76" t="str">
        <f t="shared" si="66"/>
        <v/>
      </c>
      <c r="F80" s="76">
        <f t="shared" si="67"/>
        <v>0.23781212841854932</v>
      </c>
      <c r="G80" s="76">
        <f t="shared" si="68"/>
        <v>0.81632653061224492</v>
      </c>
      <c r="H80" s="76">
        <f t="shared" si="69"/>
        <v>0</v>
      </c>
      <c r="I80" s="76" t="str">
        <f t="shared" si="70"/>
        <v/>
      </c>
      <c r="J80" s="76">
        <f t="shared" si="71"/>
        <v>0.21097046413502107</v>
      </c>
      <c r="K80" s="76">
        <f t="shared" si="72"/>
        <v>0.81967213114754101</v>
      </c>
      <c r="L80" s="76">
        <f t="shared" si="73"/>
        <v>0</v>
      </c>
      <c r="M80" s="76" t="str">
        <f t="shared" si="74"/>
        <v/>
      </c>
      <c r="N80" s="76">
        <f t="shared" si="75"/>
        <v>0</v>
      </c>
      <c r="O80" s="76">
        <f t="shared" si="76"/>
        <v>0</v>
      </c>
      <c r="P80" s="76">
        <f t="shared" si="77"/>
        <v>0</v>
      </c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</row>
    <row r="81" spans="1:47" s="8" customFormat="1" ht="13.5" thickBot="1" x14ac:dyDescent="0.25">
      <c r="A81" s="36" t="s">
        <v>88</v>
      </c>
      <c r="B81" s="97">
        <f t="shared" si="63"/>
        <v>0</v>
      </c>
      <c r="C81" s="97">
        <f t="shared" si="64"/>
        <v>0</v>
      </c>
      <c r="D81" s="97">
        <f t="shared" si="65"/>
        <v>0</v>
      </c>
      <c r="E81" s="97" t="str">
        <f t="shared" si="66"/>
        <v/>
      </c>
      <c r="F81" s="97">
        <f t="shared" si="67"/>
        <v>0</v>
      </c>
      <c r="G81" s="97">
        <f t="shared" si="68"/>
        <v>0</v>
      </c>
      <c r="H81" s="97">
        <f t="shared" si="69"/>
        <v>0</v>
      </c>
      <c r="I81" s="97" t="str">
        <f t="shared" si="70"/>
        <v/>
      </c>
      <c r="J81" s="97">
        <f t="shared" si="71"/>
        <v>0</v>
      </c>
      <c r="K81" s="97">
        <f t="shared" si="72"/>
        <v>0</v>
      </c>
      <c r="L81" s="97">
        <f t="shared" si="73"/>
        <v>0</v>
      </c>
      <c r="M81" s="97" t="str">
        <f t="shared" si="74"/>
        <v/>
      </c>
      <c r="N81" s="97">
        <f t="shared" si="75"/>
        <v>0</v>
      </c>
      <c r="O81" s="97">
        <f t="shared" si="76"/>
        <v>0</v>
      </c>
      <c r="P81" s="97">
        <f t="shared" si="77"/>
        <v>0</v>
      </c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</row>
    <row r="82" spans="1:47" ht="15" x14ac:dyDescent="0.25">
      <c r="A82" s="134" t="s">
        <v>260</v>
      </c>
      <c r="B82" s="134"/>
      <c r="C82" s="134"/>
      <c r="D82" s="134"/>
      <c r="E82" s="134"/>
      <c r="F82" s="134"/>
      <c r="G82" s="134"/>
      <c r="H82" s="134"/>
      <c r="I82" s="134"/>
      <c r="J82" s="40"/>
      <c r="K82" s="40"/>
      <c r="L82" s="40"/>
      <c r="M82" s="40"/>
      <c r="N82" s="40"/>
      <c r="O82" s="19"/>
      <c r="P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</sheetData>
  <mergeCells count="22">
    <mergeCell ref="A47:P47"/>
    <mergeCell ref="A48:P48"/>
    <mergeCell ref="A49:P49"/>
    <mergeCell ref="A7:A8"/>
    <mergeCell ref="B7:D7"/>
    <mergeCell ref="A45:P45"/>
    <mergeCell ref="F7:H7"/>
    <mergeCell ref="J7:L7"/>
    <mergeCell ref="N7:P7"/>
    <mergeCell ref="A44:P44"/>
    <mergeCell ref="A46:P46"/>
    <mergeCell ref="A1:P1"/>
    <mergeCell ref="A3:P3"/>
    <mergeCell ref="A4:P4"/>
    <mergeCell ref="A5:P5"/>
    <mergeCell ref="A6:P6"/>
    <mergeCell ref="A2:P2"/>
    <mergeCell ref="A50:A51"/>
    <mergeCell ref="B50:D50"/>
    <mergeCell ref="F50:H50"/>
    <mergeCell ref="J50:L50"/>
    <mergeCell ref="N50:P50"/>
  </mergeCells>
  <hyperlinks>
    <hyperlink ref="Q1" location="'CONTENIDO-INDICE'!D5" display="Indice"/>
    <hyperlink ref="Q44" location="'CONTENIDO-INDICE'!D5" display="Indice"/>
  </hyperlinks>
  <printOptions horizontalCentered="1"/>
  <pageMargins left="0.19685039370078741" right="0.19685039370078741" top="0.74803149606299213" bottom="0.74803149606299213" header="0.31496062992125984" footer="0.31496062992125984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sqref="A1:XFD1048576"/>
    </sheetView>
  </sheetViews>
  <sheetFormatPr baseColWidth="10" defaultColWidth="6.28515625" defaultRowHeight="15" x14ac:dyDescent="0.25"/>
  <cols>
    <col min="1" max="1" width="12.85546875" style="1" customWidth="1"/>
    <col min="2" max="10" width="7.5703125" style="9" bestFit="1" customWidth="1"/>
    <col min="11" max="11" width="6.5703125" style="9" bestFit="1" customWidth="1"/>
    <col min="12" max="12" width="7.5703125" style="9" bestFit="1" customWidth="1"/>
    <col min="13" max="13" width="5.140625" style="9" bestFit="1" customWidth="1"/>
    <col min="14" max="14" width="11.42578125" style="19" customWidth="1"/>
    <col min="15" max="244" width="11.42578125" style="1" customWidth="1"/>
    <col min="245" max="245" width="11.85546875" style="1" customWidth="1"/>
    <col min="246" max="16384" width="6.28515625" style="1"/>
  </cols>
  <sheetData>
    <row r="1" spans="1:14" s="10" customFormat="1" ht="16.5" thickBot="1" x14ac:dyDescent="0.3">
      <c r="A1" s="226" t="s">
        <v>265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9"/>
    </row>
    <row r="2" spans="1:14" s="10" customFormat="1" ht="16.5" thickBot="1" x14ac:dyDescent="0.3">
      <c r="A2" s="226" t="s">
        <v>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110" t="s">
        <v>158</v>
      </c>
    </row>
    <row r="3" spans="1:14" s="10" customFormat="1" ht="15.75" x14ac:dyDescent="0.25">
      <c r="A3" s="226" t="s">
        <v>74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9"/>
    </row>
    <row r="4" spans="1:14" s="10" customFormat="1" ht="15.75" x14ac:dyDescent="0.25">
      <c r="A4" s="226" t="s">
        <v>78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9"/>
    </row>
    <row r="5" spans="1:14" s="10" customFormat="1" ht="16.5" thickBot="1" x14ac:dyDescent="0.3">
      <c r="A5" s="226" t="s">
        <v>259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9"/>
    </row>
    <row r="6" spans="1:14" ht="19.5" customHeight="1" thickBot="1" x14ac:dyDescent="0.25">
      <c r="A6" s="178" t="s">
        <v>70</v>
      </c>
      <c r="B6" s="179">
        <v>2010</v>
      </c>
      <c r="C6" s="179">
        <v>2011</v>
      </c>
      <c r="D6" s="179">
        <v>2012</v>
      </c>
      <c r="E6" s="179">
        <v>2013</v>
      </c>
      <c r="F6" s="179">
        <v>2014</v>
      </c>
      <c r="G6" s="179">
        <v>2015</v>
      </c>
      <c r="H6" s="179">
        <v>2016</v>
      </c>
      <c r="I6" s="179">
        <v>2017</v>
      </c>
      <c r="J6" s="179">
        <v>2018</v>
      </c>
      <c r="K6" s="179">
        <v>2019</v>
      </c>
      <c r="L6" s="179">
        <v>2020</v>
      </c>
      <c r="M6" s="179">
        <v>2021</v>
      </c>
      <c r="N6" s="45"/>
    </row>
    <row r="7" spans="1:14" ht="12.75" x14ac:dyDescent="0.2">
      <c r="N7" s="45"/>
    </row>
    <row r="8" spans="1:14" ht="15" customHeight="1" x14ac:dyDescent="0.2">
      <c r="A8" s="233" t="s">
        <v>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45"/>
    </row>
    <row r="9" spans="1:14" ht="15" customHeight="1" x14ac:dyDescent="0.2">
      <c r="A9" s="108" t="s">
        <v>9</v>
      </c>
      <c r="B9" s="106">
        <f t="shared" ref="B9:J9" si="0">+B11+B16</f>
        <v>29550</v>
      </c>
      <c r="C9" s="106">
        <f t="shared" si="0"/>
        <v>27846</v>
      </c>
      <c r="D9" s="106">
        <f t="shared" si="0"/>
        <v>26366</v>
      </c>
      <c r="E9" s="106">
        <f t="shared" si="0"/>
        <v>23195</v>
      </c>
      <c r="F9" s="106">
        <f t="shared" si="0"/>
        <v>19024</v>
      </c>
      <c r="G9" s="106">
        <f t="shared" si="0"/>
        <v>13658</v>
      </c>
      <c r="H9" s="106">
        <f t="shared" si="0"/>
        <v>14169</v>
      </c>
      <c r="I9" s="106">
        <f t="shared" si="0"/>
        <v>12093</v>
      </c>
      <c r="J9" s="106">
        <f t="shared" si="0"/>
        <v>10579</v>
      </c>
      <c r="K9" s="47">
        <f>+K11+K16</f>
        <v>3626</v>
      </c>
      <c r="L9" s="47">
        <v>10854</v>
      </c>
      <c r="M9" s="47">
        <v>723</v>
      </c>
      <c r="N9" s="45"/>
    </row>
    <row r="10" spans="1:14" ht="15" customHeight="1" x14ac:dyDescent="0.2">
      <c r="A10" s="10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</row>
    <row r="11" spans="1:14" ht="15" customHeight="1" x14ac:dyDescent="0.2">
      <c r="A11" s="108" t="s">
        <v>10</v>
      </c>
      <c r="B11" s="47">
        <f t="shared" ref="B11:E11" si="1">+B12+B13+B14</f>
        <v>19801</v>
      </c>
      <c r="C11" s="47">
        <f t="shared" si="1"/>
        <v>18635</v>
      </c>
      <c r="D11" s="47">
        <f t="shared" si="1"/>
        <v>17262</v>
      </c>
      <c r="E11" s="47">
        <f t="shared" si="1"/>
        <v>15490</v>
      </c>
      <c r="F11" s="47">
        <f t="shared" ref="F11:K11" si="2">+F12+F13+F14</f>
        <v>12190</v>
      </c>
      <c r="G11" s="47">
        <f t="shared" si="2"/>
        <v>8096</v>
      </c>
      <c r="H11" s="47">
        <f t="shared" si="2"/>
        <v>8636</v>
      </c>
      <c r="I11" s="47">
        <f t="shared" si="2"/>
        <v>7752</v>
      </c>
      <c r="J11" s="47">
        <f t="shared" si="2"/>
        <v>7053</v>
      </c>
      <c r="K11" s="47">
        <f t="shared" si="2"/>
        <v>2847</v>
      </c>
      <c r="L11" s="47">
        <v>7538</v>
      </c>
      <c r="M11" s="47">
        <f>SUM(M12:M14)</f>
        <v>523</v>
      </c>
      <c r="N11" s="45"/>
    </row>
    <row r="12" spans="1:14" ht="15" customHeight="1" x14ac:dyDescent="0.2">
      <c r="A12" s="104" t="s">
        <v>11</v>
      </c>
      <c r="B12" s="41">
        <v>9556</v>
      </c>
      <c r="C12" s="41">
        <v>9440</v>
      </c>
      <c r="D12" s="41">
        <v>9034</v>
      </c>
      <c r="E12" s="41">
        <v>8400</v>
      </c>
      <c r="F12" s="41">
        <v>6292</v>
      </c>
      <c r="G12" s="41">
        <v>2674</v>
      </c>
      <c r="H12" s="41">
        <v>919</v>
      </c>
      <c r="I12" s="41">
        <v>676</v>
      </c>
      <c r="J12" s="41">
        <v>513</v>
      </c>
      <c r="K12" s="41">
        <v>331</v>
      </c>
      <c r="L12" s="41">
        <v>579</v>
      </c>
      <c r="M12" s="41">
        <v>47</v>
      </c>
      <c r="N12" s="45"/>
    </row>
    <row r="13" spans="1:14" ht="15" customHeight="1" x14ac:dyDescent="0.2">
      <c r="A13" s="104" t="s">
        <v>12</v>
      </c>
      <c r="B13" s="41">
        <v>5799</v>
      </c>
      <c r="C13" s="41">
        <v>5066</v>
      </c>
      <c r="D13" s="41">
        <v>4469</v>
      </c>
      <c r="E13" s="41">
        <v>3972</v>
      </c>
      <c r="F13" s="41">
        <v>3391</v>
      </c>
      <c r="G13" s="41">
        <v>3170</v>
      </c>
      <c r="H13" s="41">
        <v>5150</v>
      </c>
      <c r="I13" s="41">
        <v>4828</v>
      </c>
      <c r="J13" s="41">
        <v>4628</v>
      </c>
      <c r="K13" s="41">
        <v>1947</v>
      </c>
      <c r="L13" s="41">
        <v>4448</v>
      </c>
      <c r="M13" s="41">
        <v>331</v>
      </c>
      <c r="N13" s="45"/>
    </row>
    <row r="14" spans="1:14" ht="15" customHeight="1" x14ac:dyDescent="0.2">
      <c r="A14" s="104" t="s">
        <v>13</v>
      </c>
      <c r="B14" s="41">
        <v>4446</v>
      </c>
      <c r="C14" s="41">
        <v>4129</v>
      </c>
      <c r="D14" s="41">
        <v>3759</v>
      </c>
      <c r="E14" s="41">
        <v>3118</v>
      </c>
      <c r="F14" s="41">
        <v>2507</v>
      </c>
      <c r="G14" s="41">
        <v>2252</v>
      </c>
      <c r="H14" s="41">
        <v>2567</v>
      </c>
      <c r="I14" s="41">
        <v>2248</v>
      </c>
      <c r="J14" s="41">
        <v>1912</v>
      </c>
      <c r="K14" s="41">
        <v>569</v>
      </c>
      <c r="L14" s="41">
        <v>2511</v>
      </c>
      <c r="M14" s="41">
        <v>145</v>
      </c>
      <c r="N14" s="45"/>
    </row>
    <row r="15" spans="1:14" ht="15" customHeight="1" x14ac:dyDescent="0.2">
      <c r="A15" s="10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</row>
    <row r="16" spans="1:14" ht="15" customHeight="1" x14ac:dyDescent="0.2">
      <c r="A16" s="108" t="s">
        <v>14</v>
      </c>
      <c r="B16" s="47">
        <f t="shared" ref="B16:E16" si="3">+B17+B18+B19</f>
        <v>9749</v>
      </c>
      <c r="C16" s="47">
        <f t="shared" si="3"/>
        <v>9211</v>
      </c>
      <c r="D16" s="47">
        <f t="shared" si="3"/>
        <v>9104</v>
      </c>
      <c r="E16" s="47">
        <f t="shared" si="3"/>
        <v>7705</v>
      </c>
      <c r="F16" s="47">
        <f t="shared" ref="F16:K16" si="4">+F17+F18+F19</f>
        <v>6834</v>
      </c>
      <c r="G16" s="47">
        <f t="shared" si="4"/>
        <v>5562</v>
      </c>
      <c r="H16" s="47">
        <f t="shared" si="4"/>
        <v>5533</v>
      </c>
      <c r="I16" s="47">
        <f t="shared" si="4"/>
        <v>4341</v>
      </c>
      <c r="J16" s="47">
        <f t="shared" si="4"/>
        <v>3526</v>
      </c>
      <c r="K16" s="47">
        <f t="shared" si="4"/>
        <v>779</v>
      </c>
      <c r="L16" s="47">
        <v>3316</v>
      </c>
      <c r="M16" s="47">
        <f>SUM(M17:M19)</f>
        <v>200</v>
      </c>
      <c r="N16" s="45"/>
    </row>
    <row r="17" spans="1:14" ht="15" customHeight="1" x14ac:dyDescent="0.2">
      <c r="A17" s="104" t="s">
        <v>15</v>
      </c>
      <c r="B17" s="41">
        <v>5846</v>
      </c>
      <c r="C17" s="41">
        <v>5441</v>
      </c>
      <c r="D17" s="41">
        <v>5085</v>
      </c>
      <c r="E17" s="41">
        <v>4498</v>
      </c>
      <c r="F17" s="41">
        <v>3550</v>
      </c>
      <c r="G17" s="41">
        <v>3021</v>
      </c>
      <c r="H17" s="41">
        <v>2927</v>
      </c>
      <c r="I17" s="41">
        <v>2342</v>
      </c>
      <c r="J17" s="41">
        <v>1986</v>
      </c>
      <c r="K17" s="41">
        <v>433</v>
      </c>
      <c r="L17" s="41">
        <v>1837</v>
      </c>
      <c r="M17" s="41">
        <v>78</v>
      </c>
      <c r="N17" s="45"/>
    </row>
    <row r="18" spans="1:14" ht="15" customHeight="1" x14ac:dyDescent="0.2">
      <c r="A18" s="104" t="s">
        <v>16</v>
      </c>
      <c r="B18" s="41">
        <v>3098</v>
      </c>
      <c r="C18" s="41">
        <v>2956</v>
      </c>
      <c r="D18" s="41">
        <v>2962</v>
      </c>
      <c r="E18" s="41">
        <v>2388</v>
      </c>
      <c r="F18" s="41">
        <v>2275</v>
      </c>
      <c r="G18" s="41">
        <v>1802</v>
      </c>
      <c r="H18" s="41">
        <v>1922</v>
      </c>
      <c r="I18" s="41">
        <v>1531</v>
      </c>
      <c r="J18" s="41">
        <v>1202</v>
      </c>
      <c r="K18" s="41">
        <v>259</v>
      </c>
      <c r="L18" s="41">
        <v>1201</v>
      </c>
      <c r="M18" s="41">
        <v>83</v>
      </c>
      <c r="N18" s="45"/>
    </row>
    <row r="19" spans="1:14" ht="15" customHeight="1" x14ac:dyDescent="0.2">
      <c r="A19" s="104" t="s">
        <v>17</v>
      </c>
      <c r="B19" s="41">
        <v>805</v>
      </c>
      <c r="C19" s="41">
        <v>814</v>
      </c>
      <c r="D19" s="41">
        <v>1057</v>
      </c>
      <c r="E19" s="41">
        <v>819</v>
      </c>
      <c r="F19" s="41">
        <v>1009</v>
      </c>
      <c r="G19" s="41">
        <v>739</v>
      </c>
      <c r="H19" s="41">
        <v>684</v>
      </c>
      <c r="I19" s="41">
        <v>468</v>
      </c>
      <c r="J19" s="41">
        <v>338</v>
      </c>
      <c r="K19" s="41">
        <v>87</v>
      </c>
      <c r="L19" s="41">
        <v>278</v>
      </c>
      <c r="M19" s="41">
        <v>39</v>
      </c>
      <c r="N19" s="45"/>
    </row>
    <row r="20" spans="1:14" ht="15" customHeight="1" x14ac:dyDescent="0.2">
      <c r="N20" s="45"/>
    </row>
    <row r="21" spans="1:14" ht="15" customHeight="1" x14ac:dyDescent="0.2">
      <c r="A21" s="233" t="s">
        <v>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45"/>
    </row>
    <row r="22" spans="1:14" s="6" customFormat="1" ht="15" customHeight="1" x14ac:dyDescent="0.2">
      <c r="A22" s="108" t="s">
        <v>9</v>
      </c>
      <c r="B22" s="55">
        <v>6</v>
      </c>
      <c r="C22" s="55">
        <v>5.8</v>
      </c>
      <c r="D22" s="55">
        <v>5.6</v>
      </c>
      <c r="E22" s="55">
        <v>5.0999999999999996</v>
      </c>
      <c r="F22" s="55">
        <v>4.3</v>
      </c>
      <c r="G22" s="55">
        <v>3.1</v>
      </c>
      <c r="H22" s="55">
        <v>3.1853620373367866</v>
      </c>
      <c r="I22" s="55">
        <v>2.7296612809296152</v>
      </c>
      <c r="J22" s="55">
        <v>2.3408906846756743</v>
      </c>
      <c r="K22" s="55">
        <v>0.8</v>
      </c>
      <c r="L22" s="55">
        <v>2.3428393814593207</v>
      </c>
      <c r="M22" s="55">
        <v>0.15789852999307691</v>
      </c>
      <c r="N22" s="45"/>
    </row>
    <row r="23" spans="1:14" ht="15" customHeight="1" x14ac:dyDescent="0.2">
      <c r="A23" s="10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15" customHeight="1" x14ac:dyDescent="0.2">
      <c r="A24" s="108" t="s">
        <v>10</v>
      </c>
      <c r="B24" s="55">
        <v>8.0736062908040687</v>
      </c>
      <c r="C24" s="55">
        <v>7.7451644831201403</v>
      </c>
      <c r="D24" s="55">
        <v>7.3</v>
      </c>
      <c r="E24" s="55">
        <v>6.8</v>
      </c>
      <c r="F24" s="55">
        <v>5.4</v>
      </c>
      <c r="G24" s="55">
        <v>3.5</v>
      </c>
      <c r="H24" s="55">
        <v>3.8</v>
      </c>
      <c r="I24" s="55">
        <v>3.4029253217678357</v>
      </c>
      <c r="J24" s="55">
        <v>3.0286634460547504</v>
      </c>
      <c r="K24" s="55">
        <v>1.2</v>
      </c>
      <c r="L24" s="55">
        <v>3.1398390509671934</v>
      </c>
      <c r="M24" s="55">
        <v>0.22655600221790961</v>
      </c>
      <c r="N24" s="45"/>
    </row>
    <row r="25" spans="1:14" ht="15" customHeight="1" x14ac:dyDescent="0.2">
      <c r="A25" s="104" t="s">
        <v>11</v>
      </c>
      <c r="B25" s="42">
        <v>11.2</v>
      </c>
      <c r="C25" s="42">
        <v>11.3</v>
      </c>
      <c r="D25" s="42">
        <v>11</v>
      </c>
      <c r="E25" s="42">
        <v>10.5</v>
      </c>
      <c r="F25" s="42">
        <v>7.9</v>
      </c>
      <c r="G25" s="42">
        <v>3.5</v>
      </c>
      <c r="H25" s="42">
        <v>1.2328785500596988</v>
      </c>
      <c r="I25" s="42">
        <v>0.95125520657435547</v>
      </c>
      <c r="J25" s="42">
        <v>0.64327632040928928</v>
      </c>
      <c r="K25" s="42">
        <v>0.4</v>
      </c>
      <c r="L25" s="42">
        <v>0.80307359427445979</v>
      </c>
      <c r="M25" s="42">
        <v>6.5893700842598171E-2</v>
      </c>
      <c r="N25" s="45"/>
    </row>
    <row r="26" spans="1:14" ht="15" customHeight="1" x14ac:dyDescent="0.2">
      <c r="A26" s="104" t="s">
        <v>12</v>
      </c>
      <c r="B26" s="42">
        <v>7.2</v>
      </c>
      <c r="C26" s="42">
        <v>6.4</v>
      </c>
      <c r="D26" s="42">
        <v>5.8</v>
      </c>
      <c r="E26" s="42">
        <v>5.3</v>
      </c>
      <c r="F26" s="42">
        <v>4.5</v>
      </c>
      <c r="G26" s="42">
        <v>4</v>
      </c>
      <c r="H26" s="42">
        <v>6.3594378997801986</v>
      </c>
      <c r="I26" s="42">
        <v>5.9958769032065771</v>
      </c>
      <c r="J26" s="42">
        <v>5.9989370941190199</v>
      </c>
      <c r="K26" s="42">
        <v>2.2999999999999998</v>
      </c>
      <c r="L26" s="42">
        <v>5.027011143509414</v>
      </c>
      <c r="M26" s="42">
        <v>0.4590145747528116</v>
      </c>
      <c r="N26" s="45"/>
    </row>
    <row r="27" spans="1:14" ht="15" customHeight="1" x14ac:dyDescent="0.2">
      <c r="A27" s="104" t="s">
        <v>13</v>
      </c>
      <c r="B27" s="42">
        <v>5.6</v>
      </c>
      <c r="C27" s="42">
        <v>5.3</v>
      </c>
      <c r="D27" s="42">
        <v>4.9000000000000004</v>
      </c>
      <c r="E27" s="42">
        <v>4.2</v>
      </c>
      <c r="F27" s="42">
        <v>3.4</v>
      </c>
      <c r="G27" s="42">
        <v>3.1</v>
      </c>
      <c r="H27" s="42">
        <v>3.4362283144142212</v>
      </c>
      <c r="I27" s="42">
        <v>2.9494345167808129</v>
      </c>
      <c r="J27" s="42">
        <v>2.5164516978152145</v>
      </c>
      <c r="K27" s="42">
        <v>0.8</v>
      </c>
      <c r="L27" s="42">
        <v>3.1586494917983292</v>
      </c>
      <c r="M27" s="42">
        <v>0.16588491019334173</v>
      </c>
      <c r="N27" s="45"/>
    </row>
    <row r="28" spans="1:14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</row>
    <row r="29" spans="1:14" ht="15" customHeight="1" x14ac:dyDescent="0.2">
      <c r="A29" s="108" t="s">
        <v>14</v>
      </c>
      <c r="B29" s="55">
        <v>3.8964778619357467</v>
      </c>
      <c r="C29" s="55">
        <v>3.7823505177881049</v>
      </c>
      <c r="D29" s="55">
        <v>3.9</v>
      </c>
      <c r="E29" s="55">
        <v>3.4</v>
      </c>
      <c r="F29" s="55">
        <v>3.1</v>
      </c>
      <c r="G29" s="55">
        <v>2.6</v>
      </c>
      <c r="H29" s="55">
        <v>2.6</v>
      </c>
      <c r="I29" s="55">
        <v>2.0170245983142676</v>
      </c>
      <c r="J29" s="55">
        <v>1.6097002013266561</v>
      </c>
      <c r="K29" s="55">
        <v>0.3</v>
      </c>
      <c r="L29" s="55">
        <v>1.4856098347729472</v>
      </c>
      <c r="M29" s="55">
        <v>8.8089816376777763E-2</v>
      </c>
      <c r="N29" s="45"/>
    </row>
    <row r="30" spans="1:14" ht="15" customHeight="1" x14ac:dyDescent="0.2">
      <c r="A30" s="104" t="s">
        <v>15</v>
      </c>
      <c r="B30" s="42">
        <v>6.8</v>
      </c>
      <c r="C30" s="42">
        <v>6.8</v>
      </c>
      <c r="D30" s="42">
        <v>6.5</v>
      </c>
      <c r="E30" s="42">
        <v>5.8</v>
      </c>
      <c r="F30" s="42">
        <v>4.8</v>
      </c>
      <c r="G30" s="42">
        <v>4.0999999999999996</v>
      </c>
      <c r="H30" s="42">
        <v>3.9899127589967285</v>
      </c>
      <c r="I30" s="42">
        <v>3.1483572619239659</v>
      </c>
      <c r="J30" s="42">
        <v>2.606299212598425</v>
      </c>
      <c r="K30" s="42">
        <v>0.6</v>
      </c>
      <c r="L30" s="42">
        <v>2.4892948127269769</v>
      </c>
      <c r="M30" s="42">
        <v>9.8640531141321541E-2</v>
      </c>
      <c r="N30" s="45"/>
    </row>
    <row r="31" spans="1:14" ht="15" customHeight="1" x14ac:dyDescent="0.2">
      <c r="A31" s="104" t="s">
        <v>16</v>
      </c>
      <c r="B31" s="42">
        <v>3.7</v>
      </c>
      <c r="C31" s="42">
        <v>3.6</v>
      </c>
      <c r="D31" s="42">
        <v>3.9</v>
      </c>
      <c r="E31" s="42">
        <v>3.2</v>
      </c>
      <c r="F31" s="42">
        <v>3.1</v>
      </c>
      <c r="G31" s="42">
        <v>2.5</v>
      </c>
      <c r="H31" s="42">
        <v>2.6926309890725695</v>
      </c>
      <c r="I31" s="42">
        <v>2.1364778118894781</v>
      </c>
      <c r="J31" s="42">
        <v>1.6561720655304022</v>
      </c>
      <c r="K31" s="42">
        <v>0.3</v>
      </c>
      <c r="L31" s="42">
        <v>1.6057867151567011</v>
      </c>
      <c r="M31" s="42">
        <v>0.1132719208461276</v>
      </c>
      <c r="N31" s="45"/>
    </row>
    <row r="32" spans="1:14" ht="15" customHeight="1" thickBot="1" x14ac:dyDescent="0.25">
      <c r="A32" s="105" t="s">
        <v>17</v>
      </c>
      <c r="B32" s="73">
        <v>1</v>
      </c>
      <c r="C32" s="73">
        <v>1</v>
      </c>
      <c r="D32" s="73">
        <v>1.4</v>
      </c>
      <c r="E32" s="73">
        <v>1.1000000000000001</v>
      </c>
      <c r="F32" s="73">
        <v>1.4</v>
      </c>
      <c r="G32" s="73">
        <v>1</v>
      </c>
      <c r="H32" s="73">
        <v>0.97925525061203444</v>
      </c>
      <c r="I32" s="73">
        <v>0.67659389908920053</v>
      </c>
      <c r="J32" s="73">
        <v>0.48100185000711537</v>
      </c>
      <c r="K32" s="73">
        <v>0.1</v>
      </c>
      <c r="L32" s="73">
        <v>0.37255427499329941</v>
      </c>
      <c r="M32" s="73">
        <v>5.2215126320440217E-2</v>
      </c>
      <c r="N32" s="45"/>
    </row>
    <row r="33" spans="1:13" x14ac:dyDescent="0.25">
      <c r="A33" s="225" t="s">
        <v>260</v>
      </c>
      <c r="B33" s="225"/>
      <c r="C33" s="225"/>
      <c r="D33" s="225"/>
      <c r="E33" s="225"/>
      <c r="F33" s="225"/>
      <c r="G33" s="225"/>
      <c r="H33" s="225"/>
      <c r="I33" s="225"/>
      <c r="J33" s="40"/>
      <c r="K33" s="40"/>
      <c r="L33" s="40"/>
      <c r="M33" s="40"/>
    </row>
    <row r="34" spans="1:13" x14ac:dyDescent="0.25">
      <c r="A34" s="6"/>
    </row>
  </sheetData>
  <mergeCells count="8">
    <mergeCell ref="A8:M8"/>
    <mergeCell ref="A21:M21"/>
    <mergeCell ref="A33:I33"/>
    <mergeCell ref="A1:M1"/>
    <mergeCell ref="A2:M2"/>
    <mergeCell ref="A3:M3"/>
    <mergeCell ref="A4:M4"/>
    <mergeCell ref="A5:M5"/>
  </mergeCells>
  <hyperlinks>
    <hyperlink ref="N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sqref="A1:XFD1048576"/>
    </sheetView>
  </sheetViews>
  <sheetFormatPr baseColWidth="10" defaultColWidth="6.28515625" defaultRowHeight="15" x14ac:dyDescent="0.25"/>
  <cols>
    <col min="1" max="1" width="12.85546875" style="1" customWidth="1"/>
    <col min="2" max="10" width="7.5703125" style="9" bestFit="1" customWidth="1"/>
    <col min="11" max="11" width="6.5703125" style="9" bestFit="1" customWidth="1"/>
    <col min="12" max="12" width="7.5703125" style="9" bestFit="1" customWidth="1"/>
    <col min="13" max="13" width="6.5703125" style="9" bestFit="1" customWidth="1"/>
    <col min="14" max="14" width="11.42578125" style="19" customWidth="1"/>
    <col min="15" max="244" width="11.42578125" style="1" customWidth="1"/>
    <col min="245" max="245" width="11.85546875" style="1" customWidth="1"/>
    <col min="246" max="16384" width="6.28515625" style="1"/>
  </cols>
  <sheetData>
    <row r="1" spans="1:14" s="10" customFormat="1" ht="16.5" thickBot="1" x14ac:dyDescent="0.3">
      <c r="A1" s="226" t="s">
        <v>266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9"/>
    </row>
    <row r="2" spans="1:14" s="10" customFormat="1" ht="16.5" thickBot="1" x14ac:dyDescent="0.3">
      <c r="A2" s="226" t="s">
        <v>76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110" t="s">
        <v>158</v>
      </c>
    </row>
    <row r="3" spans="1:14" s="10" customFormat="1" ht="15.75" x14ac:dyDescent="0.25">
      <c r="A3" s="226" t="s">
        <v>74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9"/>
    </row>
    <row r="4" spans="1:14" s="10" customFormat="1" ht="15.75" x14ac:dyDescent="0.25">
      <c r="A4" s="226" t="s">
        <v>78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9"/>
    </row>
    <row r="5" spans="1:14" s="10" customFormat="1" ht="16.5" thickBot="1" x14ac:dyDescent="0.3">
      <c r="A5" s="226" t="s">
        <v>259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9"/>
    </row>
    <row r="6" spans="1:14" ht="19.5" customHeight="1" thickBot="1" x14ac:dyDescent="0.25">
      <c r="A6" s="178" t="s">
        <v>70</v>
      </c>
      <c r="B6" s="179">
        <v>2010</v>
      </c>
      <c r="C6" s="179">
        <v>2011</v>
      </c>
      <c r="D6" s="179">
        <v>2012</v>
      </c>
      <c r="E6" s="179">
        <v>2013</v>
      </c>
      <c r="F6" s="179">
        <v>2014</v>
      </c>
      <c r="G6" s="179">
        <v>2015</v>
      </c>
      <c r="H6" s="179">
        <v>2016</v>
      </c>
      <c r="I6" s="179">
        <v>2017</v>
      </c>
      <c r="J6" s="179">
        <v>2018</v>
      </c>
      <c r="K6" s="179">
        <v>2019</v>
      </c>
      <c r="L6" s="179">
        <v>2020</v>
      </c>
      <c r="M6" s="179">
        <v>2021</v>
      </c>
      <c r="N6" s="45"/>
    </row>
    <row r="7" spans="1:14" ht="12.75" x14ac:dyDescent="0.2">
      <c r="N7" s="45"/>
    </row>
    <row r="8" spans="1:14" ht="15" customHeight="1" x14ac:dyDescent="0.2">
      <c r="A8" s="233" t="s">
        <v>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45"/>
    </row>
    <row r="9" spans="1:14" ht="15" customHeight="1" x14ac:dyDescent="0.2">
      <c r="A9" s="108" t="s">
        <v>9</v>
      </c>
      <c r="B9" s="106">
        <f t="shared" ref="B9:F9" si="0">+B11+B16</f>
        <v>44154</v>
      </c>
      <c r="C9" s="106">
        <f t="shared" si="0"/>
        <v>48355</v>
      </c>
      <c r="D9" s="106">
        <f t="shared" si="0"/>
        <v>46264</v>
      </c>
      <c r="E9" s="106">
        <f t="shared" si="0"/>
        <v>38145</v>
      </c>
      <c r="F9" s="106">
        <f t="shared" si="0"/>
        <v>38194</v>
      </c>
      <c r="G9" s="106">
        <f>+G11+G16</f>
        <v>38710</v>
      </c>
      <c r="H9" s="106">
        <v>36215</v>
      </c>
      <c r="I9" s="106">
        <f>+I11+I16</f>
        <v>28519</v>
      </c>
      <c r="J9" s="106">
        <f>+J11+J16</f>
        <v>26506</v>
      </c>
      <c r="K9" s="47">
        <f>+K11+K16</f>
        <v>8491</v>
      </c>
      <c r="L9" s="47">
        <f>+L11+L16</f>
        <v>17735</v>
      </c>
      <c r="M9" s="47">
        <f>+M11+M16</f>
        <v>7150</v>
      </c>
      <c r="N9" s="45"/>
    </row>
    <row r="10" spans="1:14" ht="15" customHeight="1" x14ac:dyDescent="0.2">
      <c r="A10" s="10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</row>
    <row r="11" spans="1:14" ht="15" customHeight="1" x14ac:dyDescent="0.2">
      <c r="A11" s="108" t="s">
        <v>18</v>
      </c>
      <c r="B11" s="47">
        <f t="shared" ref="B11:F11" si="1">+B12+B13+B14</f>
        <v>33993</v>
      </c>
      <c r="C11" s="47">
        <f t="shared" si="1"/>
        <v>36806</v>
      </c>
      <c r="D11" s="47">
        <f t="shared" si="1"/>
        <v>35615</v>
      </c>
      <c r="E11" s="47">
        <f t="shared" si="1"/>
        <v>29513</v>
      </c>
      <c r="F11" s="47">
        <f t="shared" si="1"/>
        <v>29298</v>
      </c>
      <c r="G11" s="47">
        <f>+G12+G13+G14</f>
        <v>29588</v>
      </c>
      <c r="H11" s="47">
        <v>27149</v>
      </c>
      <c r="I11" s="47">
        <f>+I12+I13+I14</f>
        <v>20864</v>
      </c>
      <c r="J11" s="47">
        <f>+J12+J13+J14</f>
        <v>19328</v>
      </c>
      <c r="K11" s="47">
        <f>+K12+K13+K14</f>
        <v>6130</v>
      </c>
      <c r="L11" s="47">
        <f>+L12+L13+L14</f>
        <v>13164</v>
      </c>
      <c r="M11" s="47">
        <f>SUM(M12:M14)</f>
        <v>4890</v>
      </c>
      <c r="N11" s="45"/>
    </row>
    <row r="12" spans="1:14" ht="15" customHeight="1" x14ac:dyDescent="0.2">
      <c r="A12" s="104" t="s">
        <v>19</v>
      </c>
      <c r="B12" s="41">
        <v>15672</v>
      </c>
      <c r="C12" s="41">
        <v>16476</v>
      </c>
      <c r="D12" s="41">
        <v>16227</v>
      </c>
      <c r="E12" s="41">
        <v>13963</v>
      </c>
      <c r="F12" s="41">
        <v>13378</v>
      </c>
      <c r="G12" s="41">
        <v>12962</v>
      </c>
      <c r="H12" s="41">
        <v>11703</v>
      </c>
      <c r="I12" s="41">
        <v>9348</v>
      </c>
      <c r="J12" s="41">
        <v>8585</v>
      </c>
      <c r="K12" s="41">
        <v>2584</v>
      </c>
      <c r="L12" s="41">
        <v>4493</v>
      </c>
      <c r="M12" s="41">
        <v>1882</v>
      </c>
      <c r="N12" s="45"/>
    </row>
    <row r="13" spans="1:14" ht="15" customHeight="1" x14ac:dyDescent="0.2">
      <c r="A13" s="104" t="s">
        <v>20</v>
      </c>
      <c r="B13" s="41">
        <v>11712</v>
      </c>
      <c r="C13" s="41">
        <v>12709</v>
      </c>
      <c r="D13" s="41">
        <v>12211</v>
      </c>
      <c r="E13" s="41">
        <v>9959</v>
      </c>
      <c r="F13" s="41">
        <v>10433</v>
      </c>
      <c r="G13" s="41">
        <v>11098</v>
      </c>
      <c r="H13" s="41">
        <v>9795</v>
      </c>
      <c r="I13" s="41">
        <v>7544</v>
      </c>
      <c r="J13" s="41">
        <v>6946</v>
      </c>
      <c r="K13" s="41">
        <v>2098</v>
      </c>
      <c r="L13" s="41">
        <v>5517</v>
      </c>
      <c r="M13" s="41">
        <v>1624</v>
      </c>
      <c r="N13" s="45"/>
    </row>
    <row r="14" spans="1:14" ht="15" customHeight="1" x14ac:dyDescent="0.2">
      <c r="A14" s="104" t="s">
        <v>21</v>
      </c>
      <c r="B14" s="41">
        <v>6609</v>
      </c>
      <c r="C14" s="41">
        <v>7621</v>
      </c>
      <c r="D14" s="41">
        <v>7177</v>
      </c>
      <c r="E14" s="41">
        <v>5591</v>
      </c>
      <c r="F14" s="41">
        <v>5487</v>
      </c>
      <c r="G14" s="41">
        <v>5528</v>
      </c>
      <c r="H14" s="41">
        <v>5651</v>
      </c>
      <c r="I14" s="41">
        <v>3972</v>
      </c>
      <c r="J14" s="41">
        <v>3797</v>
      </c>
      <c r="K14" s="41">
        <v>1448</v>
      </c>
      <c r="L14" s="41">
        <v>3154</v>
      </c>
      <c r="M14" s="41">
        <v>1384</v>
      </c>
      <c r="N14" s="45"/>
    </row>
    <row r="15" spans="1:14" ht="15" customHeight="1" x14ac:dyDescent="0.2">
      <c r="A15" s="10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</row>
    <row r="16" spans="1:14" ht="27" customHeight="1" x14ac:dyDescent="0.2">
      <c r="A16" s="107" t="s">
        <v>71</v>
      </c>
      <c r="B16" s="47">
        <f t="shared" ref="B16:F16" si="2">+B17+B18+B19</f>
        <v>10161</v>
      </c>
      <c r="C16" s="47">
        <f t="shared" si="2"/>
        <v>11549</v>
      </c>
      <c r="D16" s="47">
        <f t="shared" si="2"/>
        <v>10649</v>
      </c>
      <c r="E16" s="47">
        <f t="shared" si="2"/>
        <v>8632</v>
      </c>
      <c r="F16" s="47">
        <f t="shared" si="2"/>
        <v>8896</v>
      </c>
      <c r="G16" s="47">
        <f>+G17+G18+G19</f>
        <v>9122</v>
      </c>
      <c r="H16" s="47">
        <v>9066</v>
      </c>
      <c r="I16" s="47">
        <f>+I17+I18+I19</f>
        <v>7655</v>
      </c>
      <c r="J16" s="47">
        <f>+J17+J18+J19</f>
        <v>7178</v>
      </c>
      <c r="K16" s="47">
        <f>+K17+K18+K19</f>
        <v>2361</v>
      </c>
      <c r="L16" s="47">
        <f>+L17+L18+L19</f>
        <v>4571</v>
      </c>
      <c r="M16" s="47">
        <f>SUM(M17:M19)</f>
        <v>2260</v>
      </c>
      <c r="N16" s="45"/>
    </row>
    <row r="17" spans="1:14" ht="15" customHeight="1" x14ac:dyDescent="0.2">
      <c r="A17" s="104" t="s">
        <v>22</v>
      </c>
      <c r="B17" s="41">
        <v>7599</v>
      </c>
      <c r="C17" s="41">
        <v>8454</v>
      </c>
      <c r="D17" s="41">
        <v>7704</v>
      </c>
      <c r="E17" s="41">
        <v>6180</v>
      </c>
      <c r="F17" s="41">
        <v>6473</v>
      </c>
      <c r="G17" s="41">
        <v>6743</v>
      </c>
      <c r="H17" s="41">
        <v>6686</v>
      </c>
      <c r="I17" s="41">
        <v>5886</v>
      </c>
      <c r="J17" s="41">
        <v>5327</v>
      </c>
      <c r="K17" s="41">
        <v>1321</v>
      </c>
      <c r="L17" s="41">
        <v>3326</v>
      </c>
      <c r="M17" s="41">
        <v>1357</v>
      </c>
      <c r="N17" s="45"/>
    </row>
    <row r="18" spans="1:14" ht="15" customHeight="1" x14ac:dyDescent="0.2">
      <c r="A18" s="104" t="s">
        <v>23</v>
      </c>
      <c r="B18" s="41">
        <v>2333</v>
      </c>
      <c r="C18" s="41">
        <v>2810</v>
      </c>
      <c r="D18" s="41">
        <v>2570</v>
      </c>
      <c r="E18" s="41">
        <v>2214</v>
      </c>
      <c r="F18" s="41">
        <v>2222</v>
      </c>
      <c r="G18" s="41">
        <v>2128</v>
      </c>
      <c r="H18" s="41">
        <v>2184</v>
      </c>
      <c r="I18" s="41">
        <v>1562</v>
      </c>
      <c r="J18" s="41">
        <v>1703</v>
      </c>
      <c r="K18" s="41">
        <v>973</v>
      </c>
      <c r="L18" s="41">
        <v>1184</v>
      </c>
      <c r="M18" s="41">
        <v>831</v>
      </c>
      <c r="N18" s="45"/>
    </row>
    <row r="19" spans="1:14" ht="15" customHeight="1" x14ac:dyDescent="0.2">
      <c r="A19" s="104" t="s">
        <v>24</v>
      </c>
      <c r="B19" s="41">
        <v>229</v>
      </c>
      <c r="C19" s="41">
        <v>285</v>
      </c>
      <c r="D19" s="41">
        <v>375</v>
      </c>
      <c r="E19" s="41">
        <v>238</v>
      </c>
      <c r="F19" s="41">
        <v>201</v>
      </c>
      <c r="G19" s="41">
        <v>251</v>
      </c>
      <c r="H19" s="41">
        <v>196</v>
      </c>
      <c r="I19" s="41">
        <v>207</v>
      </c>
      <c r="J19" s="41">
        <v>148</v>
      </c>
      <c r="K19" s="41">
        <v>67</v>
      </c>
      <c r="L19" s="41">
        <v>61</v>
      </c>
      <c r="M19" s="41">
        <v>72</v>
      </c>
      <c r="N19" s="45"/>
    </row>
    <row r="20" spans="1:14" ht="15" customHeight="1" x14ac:dyDescent="0.2">
      <c r="N20" s="45"/>
    </row>
    <row r="21" spans="1:14" ht="15" customHeight="1" x14ac:dyDescent="0.2">
      <c r="A21" s="233" t="s">
        <v>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45"/>
    </row>
    <row r="22" spans="1:14" s="6" customFormat="1" ht="15" customHeight="1" x14ac:dyDescent="0.2">
      <c r="A22" s="108" t="s">
        <v>9</v>
      </c>
      <c r="B22" s="55">
        <v>12.586981992126367</v>
      </c>
      <c r="C22" s="55">
        <v>13.643686885074757</v>
      </c>
      <c r="D22" s="55">
        <v>12.9</v>
      </c>
      <c r="E22" s="55">
        <v>10.5</v>
      </c>
      <c r="F22" s="55">
        <v>10.3</v>
      </c>
      <c r="G22" s="55">
        <v>10.4</v>
      </c>
      <c r="H22" s="55">
        <v>9.7924958899368342</v>
      </c>
      <c r="I22" s="55">
        <v>7.7766294818761645</v>
      </c>
      <c r="J22" s="55">
        <v>7.2</v>
      </c>
      <c r="K22" s="55">
        <v>2.2000000000000002</v>
      </c>
      <c r="L22" s="55">
        <v>4.5534955492052243</v>
      </c>
      <c r="M22" s="55">
        <v>1.7374104565380091</v>
      </c>
      <c r="N22" s="45"/>
    </row>
    <row r="23" spans="1:14" ht="15" customHeight="1" x14ac:dyDescent="0.2">
      <c r="A23" s="10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15" customHeight="1" x14ac:dyDescent="0.2">
      <c r="A24" s="108" t="s">
        <v>18</v>
      </c>
      <c r="B24" s="55">
        <v>14.281212976733634</v>
      </c>
      <c r="C24" s="55">
        <v>15.254855475517463</v>
      </c>
      <c r="D24" s="55">
        <v>14.7</v>
      </c>
      <c r="E24" s="55">
        <v>12.2</v>
      </c>
      <c r="F24" s="55">
        <v>12.2</v>
      </c>
      <c r="G24" s="55">
        <v>12.6</v>
      </c>
      <c r="H24" s="55">
        <v>11.852094383690218</v>
      </c>
      <c r="I24" s="55">
        <v>9.2201496329881962</v>
      </c>
      <c r="J24" s="55">
        <v>8.6</v>
      </c>
      <c r="K24" s="55">
        <v>4</v>
      </c>
      <c r="L24" s="55">
        <v>5.7949067858164769</v>
      </c>
      <c r="M24" s="55">
        <v>2.1094589173169753</v>
      </c>
      <c r="N24" s="45"/>
    </row>
    <row r="25" spans="1:14" ht="15" customHeight="1" x14ac:dyDescent="0.2">
      <c r="A25" s="104" t="s">
        <v>19</v>
      </c>
      <c r="B25" s="42">
        <v>15.210660662117961</v>
      </c>
      <c r="C25" s="42">
        <v>15.726175931582162</v>
      </c>
      <c r="D25" s="42">
        <v>15.2</v>
      </c>
      <c r="E25" s="42">
        <v>13.8</v>
      </c>
      <c r="F25" s="42">
        <v>13.9</v>
      </c>
      <c r="G25" s="42">
        <v>13.8</v>
      </c>
      <c r="H25" s="42">
        <v>12.632226587798453</v>
      </c>
      <c r="I25" s="42">
        <v>10.461056401074305</v>
      </c>
      <c r="J25" s="42">
        <v>10</v>
      </c>
      <c r="K25" s="42">
        <v>3.3</v>
      </c>
      <c r="L25" s="42">
        <v>5.484217464541171</v>
      </c>
      <c r="M25" s="42">
        <v>2.3905090946042069</v>
      </c>
      <c r="N25" s="45"/>
    </row>
    <row r="26" spans="1:14" ht="15" customHeight="1" x14ac:dyDescent="0.2">
      <c r="A26" s="104" t="s">
        <v>20</v>
      </c>
      <c r="B26" s="42">
        <v>15.498828853864783</v>
      </c>
      <c r="C26" s="42">
        <v>16.530312292704501</v>
      </c>
      <c r="D26" s="42">
        <v>16.100000000000001</v>
      </c>
      <c r="E26" s="42">
        <v>12.5</v>
      </c>
      <c r="F26" s="42">
        <v>13.1</v>
      </c>
      <c r="G26" s="42">
        <v>14.6</v>
      </c>
      <c r="H26" s="42">
        <v>13.169924973781161</v>
      </c>
      <c r="I26" s="42">
        <v>10.090147928202658</v>
      </c>
      <c r="J26" s="42">
        <v>9.3000000000000007</v>
      </c>
      <c r="K26" s="42">
        <v>2.7</v>
      </c>
      <c r="L26" s="42">
        <v>7.4180146020733337</v>
      </c>
      <c r="M26" s="42">
        <v>2.0444645869526901</v>
      </c>
      <c r="N26" s="45"/>
    </row>
    <row r="27" spans="1:14" ht="15" customHeight="1" x14ac:dyDescent="0.2">
      <c r="A27" s="104" t="s">
        <v>21</v>
      </c>
      <c r="B27" s="42">
        <v>11.12139467573116</v>
      </c>
      <c r="C27" s="42">
        <v>12.781980108347449</v>
      </c>
      <c r="D27" s="42">
        <v>11.9</v>
      </c>
      <c r="E27" s="42">
        <v>9.1</v>
      </c>
      <c r="F27" s="42">
        <v>8.4</v>
      </c>
      <c r="G27" s="42">
        <v>8.5</v>
      </c>
      <c r="H27" s="42">
        <v>9.1076119715699377</v>
      </c>
      <c r="I27" s="42">
        <v>6.3898585930084781</v>
      </c>
      <c r="J27" s="42">
        <v>5.9</v>
      </c>
      <c r="K27" s="42">
        <v>2</v>
      </c>
      <c r="L27" s="42">
        <v>4.4506533457511352</v>
      </c>
      <c r="M27" s="42">
        <v>1.8791326662231334</v>
      </c>
      <c r="N27" s="45"/>
    </row>
    <row r="28" spans="1:14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</row>
    <row r="29" spans="1:14" ht="21" customHeight="1" x14ac:dyDescent="0.2">
      <c r="A29" s="107" t="s">
        <v>71</v>
      </c>
      <c r="B29" s="55">
        <v>9.0107746197845078</v>
      </c>
      <c r="C29" s="55">
        <v>10.207797488045678</v>
      </c>
      <c r="D29" s="55">
        <v>9.1999999999999993</v>
      </c>
      <c r="E29" s="55">
        <v>7.1</v>
      </c>
      <c r="F29" s="55">
        <v>6.9</v>
      </c>
      <c r="G29" s="55">
        <v>6.6</v>
      </c>
      <c r="H29" s="55">
        <v>6.4407959704175219</v>
      </c>
      <c r="I29" s="55">
        <v>5.4507262888066084</v>
      </c>
      <c r="J29" s="55">
        <v>5.0999999999999996</v>
      </c>
      <c r="K29" s="55">
        <v>1.5</v>
      </c>
      <c r="L29" s="55">
        <v>2.8161117819561841</v>
      </c>
      <c r="M29" s="55">
        <v>1.2575186819423656</v>
      </c>
      <c r="N29" s="45"/>
    </row>
    <row r="30" spans="1:14" ht="15" customHeight="1" x14ac:dyDescent="0.2">
      <c r="A30" s="104" t="s">
        <v>22</v>
      </c>
      <c r="B30" s="42">
        <v>12.5861269378561</v>
      </c>
      <c r="C30" s="42">
        <v>13.977481275730371</v>
      </c>
      <c r="D30" s="42">
        <v>12.3</v>
      </c>
      <c r="E30" s="42">
        <v>9.4</v>
      </c>
      <c r="F30" s="42">
        <v>9.5</v>
      </c>
      <c r="G30" s="42">
        <v>9.4</v>
      </c>
      <c r="H30" s="42">
        <v>9.3171683389074698</v>
      </c>
      <c r="I30" s="42">
        <v>8.3664998862861033</v>
      </c>
      <c r="J30" s="42">
        <v>7.5</v>
      </c>
      <c r="K30" s="42">
        <v>1.8</v>
      </c>
      <c r="L30" s="42">
        <v>4.11485976567816</v>
      </c>
      <c r="M30" s="42">
        <v>1.6234970389423939</v>
      </c>
      <c r="N30" s="45"/>
    </row>
    <row r="31" spans="1:14" ht="15" customHeight="1" x14ac:dyDescent="0.2">
      <c r="A31" s="104" t="s">
        <v>23</v>
      </c>
      <c r="B31" s="42">
        <v>5.249066282680106</v>
      </c>
      <c r="C31" s="42">
        <v>6.319150850049474</v>
      </c>
      <c r="D31" s="42">
        <v>5.7</v>
      </c>
      <c r="E31" s="42">
        <v>4.7</v>
      </c>
      <c r="F31" s="42">
        <v>4.4000000000000004</v>
      </c>
      <c r="G31" s="42">
        <v>4</v>
      </c>
      <c r="H31" s="42">
        <v>4.0058694057226711</v>
      </c>
      <c r="I31" s="42">
        <v>2.8582407729327164</v>
      </c>
      <c r="J31" s="42">
        <v>3.1</v>
      </c>
      <c r="K31" s="42">
        <v>1.5</v>
      </c>
      <c r="L31" s="42">
        <v>1.8754950102962142</v>
      </c>
      <c r="M31" s="42">
        <v>1.0954822890438589</v>
      </c>
      <c r="N31" s="45"/>
    </row>
    <row r="32" spans="1:14" ht="15" customHeight="1" thickBot="1" x14ac:dyDescent="0.25">
      <c r="A32" s="105" t="s">
        <v>24</v>
      </c>
      <c r="B32" s="73">
        <v>2.8830416719123759</v>
      </c>
      <c r="C32" s="73">
        <v>3.4807034684904736</v>
      </c>
      <c r="D32" s="73">
        <v>4.4000000000000004</v>
      </c>
      <c r="E32" s="73">
        <v>2.6</v>
      </c>
      <c r="F32" s="73">
        <v>1.8</v>
      </c>
      <c r="G32" s="73">
        <v>1.9</v>
      </c>
      <c r="H32" s="73">
        <v>1.3536846467297465</v>
      </c>
      <c r="I32" s="73">
        <v>1.3407604119437788</v>
      </c>
      <c r="J32" s="73">
        <v>0.9</v>
      </c>
      <c r="K32" s="73">
        <v>0.4</v>
      </c>
      <c r="L32" s="73">
        <v>0.33229830582339165</v>
      </c>
      <c r="M32" s="73">
        <v>0.35508211273857077</v>
      </c>
      <c r="N32" s="45"/>
    </row>
    <row r="33" spans="1:13" x14ac:dyDescent="0.25">
      <c r="A33" s="225" t="s">
        <v>260</v>
      </c>
      <c r="B33" s="225"/>
      <c r="C33" s="225"/>
      <c r="D33" s="225"/>
      <c r="E33" s="225"/>
      <c r="F33" s="225"/>
      <c r="G33" s="225"/>
      <c r="H33" s="225"/>
      <c r="I33" s="225"/>
      <c r="J33" s="40"/>
      <c r="K33" s="40"/>
      <c r="L33" s="40"/>
      <c r="M33" s="40"/>
    </row>
    <row r="34" spans="1:13" x14ac:dyDescent="0.25">
      <c r="A34" s="6"/>
    </row>
  </sheetData>
  <mergeCells count="8">
    <mergeCell ref="A8:M8"/>
    <mergeCell ref="A21:M21"/>
    <mergeCell ref="A33:I33"/>
    <mergeCell ref="A1:M1"/>
    <mergeCell ref="A2:M2"/>
    <mergeCell ref="A3:M3"/>
    <mergeCell ref="A4:M4"/>
    <mergeCell ref="A5:M5"/>
  </mergeCells>
  <hyperlinks>
    <hyperlink ref="N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sqref="A1:XFD1048576"/>
    </sheetView>
  </sheetViews>
  <sheetFormatPr baseColWidth="10" defaultColWidth="6.28515625" defaultRowHeight="15" x14ac:dyDescent="0.25"/>
  <cols>
    <col min="1" max="1" width="12.85546875" style="1" customWidth="1"/>
    <col min="2" max="10" width="7.5703125" style="9" bestFit="1" customWidth="1"/>
    <col min="11" max="11" width="6.5703125" style="9" bestFit="1" customWidth="1"/>
    <col min="12" max="12" width="7.5703125" style="9" bestFit="1" customWidth="1"/>
    <col min="13" max="13" width="6.5703125" style="9" bestFit="1" customWidth="1"/>
    <col min="14" max="14" width="11.42578125" style="19" customWidth="1"/>
    <col min="15" max="244" width="11.42578125" style="1" customWidth="1"/>
    <col min="245" max="245" width="11.85546875" style="1" customWidth="1"/>
    <col min="246" max="16384" width="6.28515625" style="1"/>
  </cols>
  <sheetData>
    <row r="1" spans="1:14" s="10" customFormat="1" ht="16.5" thickBot="1" x14ac:dyDescent="0.3">
      <c r="A1" s="226" t="s">
        <v>267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9"/>
    </row>
    <row r="2" spans="1:14" s="10" customFormat="1" ht="16.5" thickBot="1" x14ac:dyDescent="0.3">
      <c r="A2" s="226" t="s">
        <v>81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110" t="s">
        <v>158</v>
      </c>
    </row>
    <row r="3" spans="1:14" s="10" customFormat="1" ht="15.75" x14ac:dyDescent="0.25">
      <c r="A3" s="226" t="s">
        <v>74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9"/>
    </row>
    <row r="4" spans="1:14" s="10" customFormat="1" ht="15.75" x14ac:dyDescent="0.25">
      <c r="A4" s="226" t="s">
        <v>78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9"/>
    </row>
    <row r="5" spans="1:14" s="10" customFormat="1" ht="16.5" thickBot="1" x14ac:dyDescent="0.3">
      <c r="A5" s="226" t="s">
        <v>259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9"/>
    </row>
    <row r="6" spans="1:14" ht="19.5" customHeight="1" thickBot="1" x14ac:dyDescent="0.25">
      <c r="A6" s="178" t="s">
        <v>70</v>
      </c>
      <c r="B6" s="179">
        <v>2010</v>
      </c>
      <c r="C6" s="179">
        <v>2011</v>
      </c>
      <c r="D6" s="179">
        <v>2012</v>
      </c>
      <c r="E6" s="179">
        <v>2013</v>
      </c>
      <c r="F6" s="179">
        <v>2014</v>
      </c>
      <c r="G6" s="179">
        <v>2015</v>
      </c>
      <c r="H6" s="179">
        <v>2016</v>
      </c>
      <c r="I6" s="179">
        <v>2017</v>
      </c>
      <c r="J6" s="179">
        <v>2018</v>
      </c>
      <c r="K6" s="179">
        <v>2019</v>
      </c>
      <c r="L6" s="179">
        <v>2020</v>
      </c>
      <c r="M6" s="179">
        <v>2021</v>
      </c>
      <c r="N6" s="45"/>
    </row>
    <row r="7" spans="1:14" ht="12.75" x14ac:dyDescent="0.2">
      <c r="N7" s="45"/>
    </row>
    <row r="8" spans="1:14" ht="15" customHeight="1" x14ac:dyDescent="0.2">
      <c r="A8" s="233" t="s">
        <v>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45"/>
    </row>
    <row r="9" spans="1:14" ht="15" customHeight="1" x14ac:dyDescent="0.2">
      <c r="A9" s="108" t="s">
        <v>9</v>
      </c>
      <c r="B9" s="106">
        <v>36288</v>
      </c>
      <c r="C9" s="106">
        <v>40511</v>
      </c>
      <c r="D9" s="106">
        <v>37826</v>
      </c>
      <c r="E9" s="106">
        <v>31331</v>
      </c>
      <c r="F9" s="106">
        <v>31179</v>
      </c>
      <c r="G9" s="106">
        <v>31448</v>
      </c>
      <c r="H9" s="106">
        <v>29565</v>
      </c>
      <c r="I9" s="106">
        <f>+I11+I16</f>
        <v>22865</v>
      </c>
      <c r="J9" s="106">
        <f>+J11+J16</f>
        <v>20440</v>
      </c>
      <c r="K9" s="47">
        <f>+K11+K16</f>
        <v>3950</v>
      </c>
      <c r="L9" s="47">
        <v>12252</v>
      </c>
      <c r="M9" s="47">
        <v>3221</v>
      </c>
      <c r="N9" s="45"/>
    </row>
    <row r="10" spans="1:14" ht="15" customHeight="1" x14ac:dyDescent="0.2">
      <c r="A10" s="10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</row>
    <row r="11" spans="1:14" ht="15" customHeight="1" x14ac:dyDescent="0.2">
      <c r="A11" s="108" t="s">
        <v>18</v>
      </c>
      <c r="B11" s="47">
        <v>28522</v>
      </c>
      <c r="C11" s="47">
        <v>31371</v>
      </c>
      <c r="D11" s="47">
        <v>29727</v>
      </c>
      <c r="E11" s="47">
        <v>24878</v>
      </c>
      <c r="F11" s="47">
        <v>24644</v>
      </c>
      <c r="G11" s="47">
        <v>24572</v>
      </c>
      <c r="H11" s="47">
        <v>22615</v>
      </c>
      <c r="I11" s="47">
        <f>SUM(I12:I14)</f>
        <v>17144</v>
      </c>
      <c r="J11" s="47">
        <f>SUM(J12:J14)</f>
        <v>15277</v>
      </c>
      <c r="K11" s="47">
        <f>SUM(K12:K14)</f>
        <v>3078</v>
      </c>
      <c r="L11" s="47">
        <v>9511</v>
      </c>
      <c r="M11" s="47">
        <v>2483</v>
      </c>
      <c r="N11" s="45"/>
    </row>
    <row r="12" spans="1:14" ht="15" customHeight="1" x14ac:dyDescent="0.2">
      <c r="A12" s="104" t="s">
        <v>19</v>
      </c>
      <c r="B12" s="41">
        <v>13460</v>
      </c>
      <c r="C12" s="41">
        <v>14750</v>
      </c>
      <c r="D12" s="41">
        <v>14215</v>
      </c>
      <c r="E12" s="41">
        <v>12443</v>
      </c>
      <c r="F12" s="41">
        <v>11727</v>
      </c>
      <c r="G12" s="41">
        <v>11188</v>
      </c>
      <c r="H12" s="41">
        <v>10109</v>
      </c>
      <c r="I12" s="41">
        <f>1278+6769</f>
        <v>8047</v>
      </c>
      <c r="J12" s="41">
        <f>5983+1180+15</f>
        <v>7178</v>
      </c>
      <c r="K12" s="41">
        <v>1566</v>
      </c>
      <c r="L12" s="41">
        <v>3393</v>
      </c>
      <c r="M12" s="41">
        <v>1192</v>
      </c>
      <c r="N12" s="45"/>
    </row>
    <row r="13" spans="1:14" ht="15" customHeight="1" x14ac:dyDescent="0.2">
      <c r="A13" s="104" t="s">
        <v>20</v>
      </c>
      <c r="B13" s="41">
        <v>9861</v>
      </c>
      <c r="C13" s="41">
        <v>10626</v>
      </c>
      <c r="D13" s="41">
        <v>9985</v>
      </c>
      <c r="E13" s="41">
        <v>8144</v>
      </c>
      <c r="F13" s="41">
        <v>8739</v>
      </c>
      <c r="G13" s="41">
        <v>9257</v>
      </c>
      <c r="H13" s="41">
        <v>8188</v>
      </c>
      <c r="I13" s="41">
        <f>1237+4873</f>
        <v>6110</v>
      </c>
      <c r="J13" s="41">
        <f>4366+971+18</f>
        <v>5355</v>
      </c>
      <c r="K13" s="41">
        <v>919</v>
      </c>
      <c r="L13" s="41">
        <v>4061</v>
      </c>
      <c r="M13" s="41">
        <v>707</v>
      </c>
      <c r="N13" s="45"/>
    </row>
    <row r="14" spans="1:14" ht="15" customHeight="1" x14ac:dyDescent="0.2">
      <c r="A14" s="104" t="s">
        <v>21</v>
      </c>
      <c r="B14" s="41">
        <v>5201</v>
      </c>
      <c r="C14" s="41">
        <v>5995</v>
      </c>
      <c r="D14" s="41">
        <v>5527</v>
      </c>
      <c r="E14" s="41">
        <v>4291</v>
      </c>
      <c r="F14" s="41">
        <v>4178</v>
      </c>
      <c r="G14" s="41">
        <v>4127</v>
      </c>
      <c r="H14" s="41">
        <v>4318</v>
      </c>
      <c r="I14" s="41">
        <f>595+2392</f>
        <v>2987</v>
      </c>
      <c r="J14" s="41">
        <f>2294+438+12</f>
        <v>2744</v>
      </c>
      <c r="K14" s="41">
        <v>593</v>
      </c>
      <c r="L14" s="41">
        <v>2057</v>
      </c>
      <c r="M14" s="41">
        <v>584</v>
      </c>
      <c r="N14" s="45"/>
    </row>
    <row r="15" spans="1:14" ht="15" customHeight="1" x14ac:dyDescent="0.2">
      <c r="A15" s="10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</row>
    <row r="16" spans="1:14" ht="27" customHeight="1" x14ac:dyDescent="0.2">
      <c r="A16" s="107" t="s">
        <v>71</v>
      </c>
      <c r="B16" s="47">
        <v>7766</v>
      </c>
      <c r="C16" s="47">
        <v>9140</v>
      </c>
      <c r="D16" s="47">
        <v>8099</v>
      </c>
      <c r="E16" s="47">
        <v>6453</v>
      </c>
      <c r="F16" s="47">
        <v>6535</v>
      </c>
      <c r="G16" s="47">
        <v>6876</v>
      </c>
      <c r="H16" s="47">
        <v>6950</v>
      </c>
      <c r="I16" s="47">
        <f>SUM(I17:I19)</f>
        <v>5721</v>
      </c>
      <c r="J16" s="47">
        <f>SUM(J17:J19)</f>
        <v>5163</v>
      </c>
      <c r="K16" s="47">
        <f>SUM(K17:K19)</f>
        <v>872</v>
      </c>
      <c r="L16" s="47">
        <v>2741</v>
      </c>
      <c r="M16" s="47">
        <v>738</v>
      </c>
      <c r="N16" s="45"/>
    </row>
    <row r="17" spans="1:14" ht="15" customHeight="1" x14ac:dyDescent="0.2">
      <c r="A17" s="104" t="s">
        <v>22</v>
      </c>
      <c r="B17" s="41">
        <v>5929</v>
      </c>
      <c r="C17" s="41">
        <v>6802</v>
      </c>
      <c r="D17" s="41">
        <v>5979</v>
      </c>
      <c r="E17" s="41">
        <v>4774</v>
      </c>
      <c r="F17" s="41">
        <v>4937</v>
      </c>
      <c r="G17" s="41">
        <v>5144</v>
      </c>
      <c r="H17" s="41">
        <v>5284</v>
      </c>
      <c r="I17" s="41">
        <f>833+3750</f>
        <v>4583</v>
      </c>
      <c r="J17" s="41">
        <f>3260+725+7</f>
        <v>3992</v>
      </c>
      <c r="K17" s="41">
        <v>517</v>
      </c>
      <c r="L17" s="41">
        <v>2205</v>
      </c>
      <c r="M17" s="41">
        <v>489</v>
      </c>
      <c r="N17" s="45"/>
    </row>
    <row r="18" spans="1:14" ht="15" customHeight="1" x14ac:dyDescent="0.2">
      <c r="A18" s="104" t="s">
        <v>23</v>
      </c>
      <c r="B18" s="41">
        <v>1624</v>
      </c>
      <c r="C18" s="41">
        <v>2059</v>
      </c>
      <c r="D18" s="41">
        <v>1752</v>
      </c>
      <c r="E18" s="41">
        <v>1445</v>
      </c>
      <c r="F18" s="41">
        <v>1426</v>
      </c>
      <c r="G18" s="41">
        <v>1485</v>
      </c>
      <c r="H18" s="41">
        <v>1489</v>
      </c>
      <c r="I18" s="41">
        <f>333+610</f>
        <v>943</v>
      </c>
      <c r="J18" s="41">
        <f>683+351+6</f>
        <v>1040</v>
      </c>
      <c r="K18" s="41">
        <v>329</v>
      </c>
      <c r="L18" s="41">
        <v>498</v>
      </c>
      <c r="M18" s="41">
        <v>195</v>
      </c>
      <c r="N18" s="45"/>
    </row>
    <row r="19" spans="1:14" ht="15" customHeight="1" x14ac:dyDescent="0.2">
      <c r="A19" s="104" t="s">
        <v>24</v>
      </c>
      <c r="B19" s="41">
        <v>213</v>
      </c>
      <c r="C19" s="41">
        <v>279</v>
      </c>
      <c r="D19" s="41">
        <v>368</v>
      </c>
      <c r="E19" s="41">
        <v>234</v>
      </c>
      <c r="F19" s="41">
        <v>172</v>
      </c>
      <c r="G19" s="41">
        <v>247</v>
      </c>
      <c r="H19" s="41">
        <v>177</v>
      </c>
      <c r="I19" s="41">
        <v>195</v>
      </c>
      <c r="J19" s="41">
        <v>131</v>
      </c>
      <c r="K19" s="41">
        <v>26</v>
      </c>
      <c r="L19" s="41">
        <v>38</v>
      </c>
      <c r="M19" s="41">
        <v>54</v>
      </c>
      <c r="N19" s="45"/>
    </row>
    <row r="20" spans="1:14" ht="15" customHeight="1" x14ac:dyDescent="0.2">
      <c r="N20" s="45"/>
    </row>
    <row r="21" spans="1:14" ht="15" customHeight="1" x14ac:dyDescent="0.2">
      <c r="A21" s="233" t="s">
        <v>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45"/>
    </row>
    <row r="22" spans="1:14" s="6" customFormat="1" ht="15" customHeight="1" x14ac:dyDescent="0.2">
      <c r="A22" s="108" t="s">
        <v>9</v>
      </c>
      <c r="B22" s="55">
        <v>11.627452425429926</v>
      </c>
      <c r="C22" s="55">
        <v>12.845668697105278</v>
      </c>
      <c r="D22" s="55">
        <v>11.892051635133519</v>
      </c>
      <c r="E22" s="55">
        <v>9.7795382257556032</v>
      </c>
      <c r="F22" s="55">
        <v>9.6999999999999993</v>
      </c>
      <c r="G22" s="55">
        <v>9.6999999999999993</v>
      </c>
      <c r="H22" s="55">
        <v>9.19278258517277</v>
      </c>
      <c r="I22" s="55">
        <v>7.1656001052981253</v>
      </c>
      <c r="J22" s="55">
        <v>6.417199601907579</v>
      </c>
      <c r="K22" s="55">
        <v>1.2</v>
      </c>
      <c r="L22" s="55">
        <v>3.6122625877857648</v>
      </c>
      <c r="M22" s="55">
        <v>0.90903959585696947</v>
      </c>
      <c r="N22" s="45"/>
    </row>
    <row r="23" spans="1:14" ht="15" customHeight="1" x14ac:dyDescent="0.2">
      <c r="A23" s="10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15" customHeight="1" x14ac:dyDescent="0.2">
      <c r="A24" s="108" t="s">
        <v>18</v>
      </c>
      <c r="B24" s="55">
        <v>13.268700251678242</v>
      </c>
      <c r="C24" s="55">
        <v>14.358094191953866</v>
      </c>
      <c r="D24" s="55">
        <v>13.457646915022206</v>
      </c>
      <c r="E24" s="55">
        <v>11.273745649651973</v>
      </c>
      <c r="F24" s="55">
        <v>11.3</v>
      </c>
      <c r="G24" s="55">
        <v>11.5</v>
      </c>
      <c r="H24" s="55">
        <v>10.847147078009286</v>
      </c>
      <c r="I24" s="55">
        <v>8.2702994751466505</v>
      </c>
      <c r="J24" s="55">
        <v>7.3977047116362407</v>
      </c>
      <c r="K24" s="55">
        <v>1.4</v>
      </c>
      <c r="L24" s="55">
        <v>4.519105586756754</v>
      </c>
      <c r="M24" s="55">
        <v>1.1571441886475906</v>
      </c>
      <c r="N24" s="45"/>
    </row>
    <row r="25" spans="1:14" ht="15" customHeight="1" x14ac:dyDescent="0.2">
      <c r="A25" s="104" t="s">
        <v>19</v>
      </c>
      <c r="B25" s="42">
        <v>14.316102956817698</v>
      </c>
      <c r="C25" s="42">
        <v>15.339337340626885</v>
      </c>
      <c r="D25" s="42">
        <v>14.465396004843848</v>
      </c>
      <c r="E25" s="42">
        <v>13.324409701772232</v>
      </c>
      <c r="F25" s="42">
        <v>13.3</v>
      </c>
      <c r="G25" s="42">
        <v>13</v>
      </c>
      <c r="H25" s="42">
        <v>11.831556278601608</v>
      </c>
      <c r="I25" s="42">
        <v>9.7153136620466505</v>
      </c>
      <c r="J25" s="42">
        <v>8.9746314749753076</v>
      </c>
      <c r="K25" s="42">
        <v>2.1</v>
      </c>
      <c r="L25" s="42">
        <v>4.3955332158772933</v>
      </c>
      <c r="M25" s="42">
        <v>1.6102015453612144</v>
      </c>
      <c r="N25" s="45"/>
    </row>
    <row r="26" spans="1:14" ht="15" customHeight="1" x14ac:dyDescent="0.2">
      <c r="A26" s="104" t="s">
        <v>20</v>
      </c>
      <c r="B26" s="42">
        <v>14.546178696287118</v>
      </c>
      <c r="C26" s="42">
        <v>15.325814174863703</v>
      </c>
      <c r="D26" s="42">
        <v>14.571324334184604</v>
      </c>
      <c r="E26" s="42">
        <v>11.279465942771669</v>
      </c>
      <c r="F26" s="42">
        <v>12.1</v>
      </c>
      <c r="G26" s="42">
        <v>13.5</v>
      </c>
      <c r="H26" s="42">
        <v>12.137563000296472</v>
      </c>
      <c r="I26" s="42">
        <v>8.9378446775208094</v>
      </c>
      <c r="J26" s="42">
        <v>7.8494891602292549</v>
      </c>
      <c r="K26" s="42">
        <v>1.3</v>
      </c>
      <c r="L26" s="42">
        <v>5.9114662940157503</v>
      </c>
      <c r="M26" s="42">
        <v>0.96061087786518851</v>
      </c>
      <c r="N26" s="45"/>
    </row>
    <row r="27" spans="1:14" ht="15" customHeight="1" x14ac:dyDescent="0.2">
      <c r="A27" s="104" t="s">
        <v>21</v>
      </c>
      <c r="B27" s="42">
        <v>9.7862492003161101</v>
      </c>
      <c r="C27" s="42">
        <v>11.311747613117475</v>
      </c>
      <c r="D27" s="42">
        <v>10.216455017652821</v>
      </c>
      <c r="E27" s="42">
        <v>7.7897794317872373</v>
      </c>
      <c r="F27" s="42">
        <v>7.2</v>
      </c>
      <c r="G27" s="42">
        <v>7.1</v>
      </c>
      <c r="H27" s="42">
        <v>7.7680033101264687</v>
      </c>
      <c r="I27" s="42">
        <v>5.3237563940328307</v>
      </c>
      <c r="J27" s="42">
        <v>4.7060437675790627</v>
      </c>
      <c r="K27" s="42">
        <v>0.9</v>
      </c>
      <c r="L27" s="42">
        <v>3.1855419447756801</v>
      </c>
      <c r="M27" s="42">
        <v>0.87225367048526581</v>
      </c>
      <c r="N27" s="45"/>
    </row>
    <row r="28" spans="1:14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</row>
    <row r="29" spans="1:14" ht="21" customHeight="1" x14ac:dyDescent="0.2">
      <c r="A29" s="107" t="s">
        <v>71</v>
      </c>
      <c r="B29" s="55">
        <v>7.9953053576576201</v>
      </c>
      <c r="C29" s="55">
        <v>9.4346439299317684</v>
      </c>
      <c r="D29" s="55">
        <v>8.3335905746771619</v>
      </c>
      <c r="E29" s="55">
        <v>6.4723523334770965</v>
      </c>
      <c r="F29" s="55">
        <v>6.3</v>
      </c>
      <c r="G29" s="55">
        <v>6.2</v>
      </c>
      <c r="H29" s="55">
        <v>6.1437550277131967</v>
      </c>
      <c r="I29" s="55">
        <v>5.1172650673536202</v>
      </c>
      <c r="J29" s="55">
        <v>4.6094510262568189</v>
      </c>
      <c r="K29" s="55">
        <v>0.7</v>
      </c>
      <c r="L29" s="55">
        <v>2.1294943907517325</v>
      </c>
      <c r="M29" s="55">
        <v>0.52808586762075138</v>
      </c>
      <c r="N29" s="45"/>
    </row>
    <row r="30" spans="1:14" ht="15" customHeight="1" x14ac:dyDescent="0.2">
      <c r="A30" s="104" t="s">
        <v>22</v>
      </c>
      <c r="B30" s="42">
        <v>11.559983622219189</v>
      </c>
      <c r="C30" s="42">
        <v>13.315063130077323</v>
      </c>
      <c r="D30" s="42">
        <v>11.792201644873085</v>
      </c>
      <c r="E30" s="42">
        <v>9.1494499597531522</v>
      </c>
      <c r="F30" s="42">
        <v>9.1999999999999993</v>
      </c>
      <c r="G30" s="42">
        <v>9.1</v>
      </c>
      <c r="H30" s="42">
        <v>9.2656239040471355</v>
      </c>
      <c r="I30" s="42">
        <v>8.376437044212528</v>
      </c>
      <c r="J30" s="42">
        <v>7.2163271208807096</v>
      </c>
      <c r="K30" s="42">
        <v>0.9</v>
      </c>
      <c r="L30" s="42">
        <v>3.5023905205140018</v>
      </c>
      <c r="M30" s="42">
        <v>0.77117173947326922</v>
      </c>
      <c r="N30" s="45"/>
    </row>
    <row r="31" spans="1:14" ht="15" customHeight="1" x14ac:dyDescent="0.2">
      <c r="A31" s="104" t="s">
        <v>23</v>
      </c>
      <c r="B31" s="42">
        <v>4.2375534912848343</v>
      </c>
      <c r="C31" s="42">
        <v>5.405050664146585</v>
      </c>
      <c r="D31" s="42">
        <v>4.545218699735381</v>
      </c>
      <c r="E31" s="42">
        <v>3.6829361539441821</v>
      </c>
      <c r="F31" s="42">
        <v>3.5</v>
      </c>
      <c r="G31" s="42">
        <v>3.5</v>
      </c>
      <c r="H31" s="42">
        <v>3.3393137474770129</v>
      </c>
      <c r="I31" s="42">
        <v>2.1122186135065517</v>
      </c>
      <c r="J31" s="42">
        <v>2.366486904680638</v>
      </c>
      <c r="K31" s="42">
        <v>0.6</v>
      </c>
      <c r="L31" s="42">
        <v>0.97526584807003125</v>
      </c>
      <c r="M31" s="42">
        <v>0.32238865191945243</v>
      </c>
      <c r="N31" s="45"/>
    </row>
    <row r="32" spans="1:14" ht="15" customHeight="1" thickBot="1" x14ac:dyDescent="0.25">
      <c r="A32" s="105" t="s">
        <v>24</v>
      </c>
      <c r="B32" s="73">
        <v>2.8328235137651281</v>
      </c>
      <c r="C32" s="73">
        <v>3.6243180046765398</v>
      </c>
      <c r="D32" s="73">
        <v>4.637096774193548</v>
      </c>
      <c r="E32" s="73">
        <v>2.8233590733590734</v>
      </c>
      <c r="F32" s="73">
        <v>1.8</v>
      </c>
      <c r="G32" s="73">
        <v>2.2999999999999998</v>
      </c>
      <c r="H32" s="73">
        <v>1.5384615384615385</v>
      </c>
      <c r="I32" s="73">
        <v>1.567524115755627</v>
      </c>
      <c r="J32" s="73">
        <v>1.0280153809934867</v>
      </c>
      <c r="K32" s="73">
        <v>0.2</v>
      </c>
      <c r="L32" s="73">
        <v>0.25857376156777356</v>
      </c>
      <c r="M32" s="73">
        <v>0.34060804844203357</v>
      </c>
      <c r="N32" s="45"/>
    </row>
    <row r="33" spans="1:13" x14ac:dyDescent="0.25">
      <c r="A33" s="225" t="s">
        <v>260</v>
      </c>
      <c r="B33" s="225"/>
      <c r="C33" s="225"/>
      <c r="D33" s="225"/>
      <c r="E33" s="225"/>
      <c r="F33" s="225"/>
      <c r="G33" s="225"/>
      <c r="H33" s="225"/>
      <c r="I33" s="225"/>
      <c r="J33" s="40"/>
      <c r="K33" s="40"/>
      <c r="L33" s="40"/>
      <c r="M33" s="40"/>
    </row>
    <row r="34" spans="1:13" x14ac:dyDescent="0.25">
      <c r="A34" s="6"/>
    </row>
  </sheetData>
  <mergeCells count="8">
    <mergeCell ref="A33:I33"/>
    <mergeCell ref="A8:M8"/>
    <mergeCell ref="A21:M21"/>
    <mergeCell ref="A1:M1"/>
    <mergeCell ref="A2:M2"/>
    <mergeCell ref="A3:M3"/>
    <mergeCell ref="A4:M4"/>
    <mergeCell ref="A5:M5"/>
  </mergeCells>
  <hyperlinks>
    <hyperlink ref="N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sqref="A1:XFD1048576"/>
    </sheetView>
  </sheetViews>
  <sheetFormatPr baseColWidth="10" defaultColWidth="6.28515625" defaultRowHeight="15" x14ac:dyDescent="0.25"/>
  <cols>
    <col min="1" max="1" width="12.85546875" style="1" customWidth="1"/>
    <col min="2" max="10" width="7.5703125" style="9" bestFit="1" customWidth="1"/>
    <col min="11" max="11" width="6.5703125" style="9" bestFit="1" customWidth="1"/>
    <col min="12" max="12" width="7.5703125" style="9" bestFit="1" customWidth="1"/>
    <col min="13" max="13" width="6.5703125" style="9" bestFit="1" customWidth="1"/>
    <col min="14" max="14" width="11.42578125" style="19" customWidth="1"/>
    <col min="15" max="244" width="11.42578125" style="1" customWidth="1"/>
    <col min="245" max="245" width="11.85546875" style="1" customWidth="1"/>
    <col min="246" max="16384" width="6.28515625" style="1"/>
  </cols>
  <sheetData>
    <row r="1" spans="1:14" s="10" customFormat="1" ht="16.5" thickBot="1" x14ac:dyDescent="0.3">
      <c r="A1" s="226" t="s">
        <v>268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9"/>
    </row>
    <row r="2" spans="1:14" s="10" customFormat="1" ht="16.5" thickBot="1" x14ac:dyDescent="0.3">
      <c r="A2" s="226" t="s">
        <v>25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110" t="s">
        <v>158</v>
      </c>
    </row>
    <row r="3" spans="1:14" s="10" customFormat="1" ht="15.75" x14ac:dyDescent="0.25">
      <c r="A3" s="226" t="s">
        <v>74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9"/>
    </row>
    <row r="4" spans="1:14" s="10" customFormat="1" ht="15.75" x14ac:dyDescent="0.25">
      <c r="A4" s="226" t="s">
        <v>78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9"/>
    </row>
    <row r="5" spans="1:14" s="10" customFormat="1" ht="16.5" thickBot="1" x14ac:dyDescent="0.3">
      <c r="A5" s="226" t="s">
        <v>259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9"/>
    </row>
    <row r="6" spans="1:14" ht="19.5" customHeight="1" thickBot="1" x14ac:dyDescent="0.25">
      <c r="A6" s="178" t="s">
        <v>70</v>
      </c>
      <c r="B6" s="179">
        <v>2010</v>
      </c>
      <c r="C6" s="179">
        <v>2011</v>
      </c>
      <c r="D6" s="179">
        <v>2012</v>
      </c>
      <c r="E6" s="179">
        <v>2013</v>
      </c>
      <c r="F6" s="179">
        <v>2014</v>
      </c>
      <c r="G6" s="179">
        <v>2015</v>
      </c>
      <c r="H6" s="179">
        <v>2016</v>
      </c>
      <c r="I6" s="179">
        <v>2017</v>
      </c>
      <c r="J6" s="179">
        <v>2018</v>
      </c>
      <c r="K6" s="179">
        <v>2019</v>
      </c>
      <c r="L6" s="179">
        <v>2020</v>
      </c>
      <c r="M6" s="179">
        <v>2021</v>
      </c>
      <c r="N6" s="45"/>
    </row>
    <row r="7" spans="1:14" ht="12.75" x14ac:dyDescent="0.2">
      <c r="N7" s="45"/>
    </row>
    <row r="8" spans="1:14" ht="15" customHeight="1" x14ac:dyDescent="0.2">
      <c r="A8" s="233" t="s">
        <v>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45"/>
    </row>
    <row r="9" spans="1:14" ht="15" customHeight="1" x14ac:dyDescent="0.2">
      <c r="A9" s="108" t="s">
        <v>9</v>
      </c>
      <c r="B9" s="106">
        <f t="shared" ref="B9:D9" si="0">+B11+B16</f>
        <v>29753</v>
      </c>
      <c r="C9" s="106">
        <f t="shared" si="0"/>
        <v>32912</v>
      </c>
      <c r="D9" s="106">
        <f t="shared" si="0"/>
        <v>30431</v>
      </c>
      <c r="E9" s="106">
        <f t="shared" ref="E9:J9" si="1">+E11+E16</f>
        <v>25399</v>
      </c>
      <c r="F9" s="106">
        <f t="shared" si="1"/>
        <v>24632</v>
      </c>
      <c r="G9" s="106">
        <f t="shared" si="1"/>
        <v>24568</v>
      </c>
      <c r="H9" s="106">
        <f t="shared" si="1"/>
        <v>23465</v>
      </c>
      <c r="I9" s="106">
        <f t="shared" si="1"/>
        <v>18394</v>
      </c>
      <c r="J9" s="106">
        <f t="shared" si="1"/>
        <v>16644</v>
      </c>
      <c r="K9" s="47">
        <f>+K11+K16</f>
        <v>3263</v>
      </c>
      <c r="L9" s="47">
        <f>+L11+L16</f>
        <v>9728</v>
      </c>
      <c r="M9" s="47">
        <v>2100</v>
      </c>
      <c r="N9" s="45"/>
    </row>
    <row r="10" spans="1:14" ht="15" customHeight="1" x14ac:dyDescent="0.2">
      <c r="A10" s="10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</row>
    <row r="11" spans="1:14" ht="15" customHeight="1" x14ac:dyDescent="0.2">
      <c r="A11" s="108" t="s">
        <v>18</v>
      </c>
      <c r="B11" s="47">
        <f t="shared" ref="B11:E11" si="2">+B12+B13+B14</f>
        <v>23684</v>
      </c>
      <c r="C11" s="47">
        <f t="shared" si="2"/>
        <v>25986</v>
      </c>
      <c r="D11" s="47">
        <f t="shared" si="2"/>
        <v>24498</v>
      </c>
      <c r="E11" s="47">
        <f t="shared" si="2"/>
        <v>20396</v>
      </c>
      <c r="F11" s="47">
        <f>+F12+F13+F14</f>
        <v>19746</v>
      </c>
      <c r="G11" s="47">
        <f>+G12+G13+G14</f>
        <v>19478</v>
      </c>
      <c r="H11" s="47">
        <f>+H12+H13+H14</f>
        <v>18054</v>
      </c>
      <c r="I11" s="47">
        <f>SUM(I12:I14)</f>
        <v>14034</v>
      </c>
      <c r="J11" s="47">
        <f>+J12+J13+J14</f>
        <v>12688</v>
      </c>
      <c r="K11" s="47">
        <f>+K12+K13+K14</f>
        <v>2576</v>
      </c>
      <c r="L11" s="47">
        <f>+L12+L13+L14</f>
        <v>7712</v>
      </c>
      <c r="M11" s="47">
        <v>1707</v>
      </c>
      <c r="N11" s="45"/>
    </row>
    <row r="12" spans="1:14" ht="15" customHeight="1" x14ac:dyDescent="0.2">
      <c r="A12" s="104" t="s">
        <v>19</v>
      </c>
      <c r="B12" s="41">
        <v>11239</v>
      </c>
      <c r="C12" s="41">
        <v>12334</v>
      </c>
      <c r="D12" s="41">
        <v>11837</v>
      </c>
      <c r="E12" s="41">
        <v>10126</v>
      </c>
      <c r="F12" s="41">
        <v>9403</v>
      </c>
      <c r="G12" s="41">
        <v>8945</v>
      </c>
      <c r="H12" s="41">
        <v>8246</v>
      </c>
      <c r="I12" s="41">
        <v>6769</v>
      </c>
      <c r="J12" s="41">
        <f>15+5983</f>
        <v>5998</v>
      </c>
      <c r="K12" s="41">
        <v>1322</v>
      </c>
      <c r="L12" s="41">
        <v>2746</v>
      </c>
      <c r="M12" s="41">
        <v>844</v>
      </c>
      <c r="N12" s="45"/>
    </row>
    <row r="13" spans="1:14" ht="15" customHeight="1" x14ac:dyDescent="0.2">
      <c r="A13" s="104" t="s">
        <v>20</v>
      </c>
      <c r="B13" s="41">
        <v>8037</v>
      </c>
      <c r="C13" s="41">
        <v>8612</v>
      </c>
      <c r="D13" s="41">
        <v>8211</v>
      </c>
      <c r="E13" s="41">
        <v>6684</v>
      </c>
      <c r="F13" s="41">
        <v>6931</v>
      </c>
      <c r="G13" s="41">
        <v>7276</v>
      </c>
      <c r="H13" s="41">
        <v>6479</v>
      </c>
      <c r="I13" s="41">
        <v>4873</v>
      </c>
      <c r="J13" s="41">
        <f>4366+18</f>
        <v>4384</v>
      </c>
      <c r="K13" s="41">
        <v>763</v>
      </c>
      <c r="L13" s="41">
        <v>3253</v>
      </c>
      <c r="M13" s="41">
        <v>498</v>
      </c>
      <c r="N13" s="45"/>
    </row>
    <row r="14" spans="1:14" ht="15" customHeight="1" x14ac:dyDescent="0.2">
      <c r="A14" s="104" t="s">
        <v>21</v>
      </c>
      <c r="B14" s="41">
        <v>4408</v>
      </c>
      <c r="C14" s="41">
        <v>5040</v>
      </c>
      <c r="D14" s="41">
        <v>4450</v>
      </c>
      <c r="E14" s="41">
        <v>3586</v>
      </c>
      <c r="F14" s="41">
        <v>3412</v>
      </c>
      <c r="G14" s="41">
        <v>3257</v>
      </c>
      <c r="H14" s="41">
        <v>3329</v>
      </c>
      <c r="I14" s="41">
        <v>2392</v>
      </c>
      <c r="J14" s="41">
        <f>2294+12</f>
        <v>2306</v>
      </c>
      <c r="K14" s="41">
        <v>491</v>
      </c>
      <c r="L14" s="41">
        <v>1713</v>
      </c>
      <c r="M14" s="41">
        <v>365</v>
      </c>
      <c r="N14" s="45"/>
    </row>
    <row r="15" spans="1:14" ht="15" customHeight="1" x14ac:dyDescent="0.2">
      <c r="A15" s="10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</row>
    <row r="16" spans="1:14" ht="27" customHeight="1" x14ac:dyDescent="0.2">
      <c r="A16" s="107" t="s">
        <v>71</v>
      </c>
      <c r="B16" s="47">
        <f t="shared" ref="B16:E16" si="3">+B17+B18+B19</f>
        <v>6069</v>
      </c>
      <c r="C16" s="47">
        <f t="shared" si="3"/>
        <v>6926</v>
      </c>
      <c r="D16" s="47">
        <f t="shared" si="3"/>
        <v>5933</v>
      </c>
      <c r="E16" s="47">
        <f t="shared" si="3"/>
        <v>5003</v>
      </c>
      <c r="F16" s="47">
        <f>+F17+F18+F19</f>
        <v>4886</v>
      </c>
      <c r="G16" s="47">
        <f>+G17+G18+G19</f>
        <v>5090</v>
      </c>
      <c r="H16" s="47">
        <f>+H17+H18+H19</f>
        <v>5411</v>
      </c>
      <c r="I16" s="47">
        <f>SUM(I17:I19)</f>
        <v>4360</v>
      </c>
      <c r="J16" s="47">
        <f>+J17+J18+J19</f>
        <v>3956</v>
      </c>
      <c r="K16" s="47">
        <f>+K17+K18+K19</f>
        <v>687</v>
      </c>
      <c r="L16" s="47">
        <f>+L17+L18+L19</f>
        <v>2016</v>
      </c>
      <c r="M16" s="47">
        <v>393</v>
      </c>
      <c r="N16" s="45"/>
    </row>
    <row r="17" spans="1:14" ht="15" customHeight="1" x14ac:dyDescent="0.2">
      <c r="A17" s="104" t="s">
        <v>22</v>
      </c>
      <c r="B17" s="41">
        <v>4952</v>
      </c>
      <c r="C17" s="41">
        <v>5567</v>
      </c>
      <c r="D17" s="41">
        <v>4834</v>
      </c>
      <c r="E17" s="41">
        <v>3967</v>
      </c>
      <c r="F17" s="41">
        <v>3954</v>
      </c>
      <c r="G17" s="41">
        <v>4130</v>
      </c>
      <c r="H17" s="41">
        <v>4338</v>
      </c>
      <c r="I17" s="41">
        <v>3750</v>
      </c>
      <c r="J17" s="41">
        <f>3260+7</f>
        <v>3267</v>
      </c>
      <c r="K17" s="41">
        <v>405</v>
      </c>
      <c r="L17" s="41">
        <v>1705</v>
      </c>
      <c r="M17" s="41">
        <v>276</v>
      </c>
      <c r="N17" s="45"/>
    </row>
    <row r="18" spans="1:14" ht="15" customHeight="1" x14ac:dyDescent="0.2">
      <c r="A18" s="104" t="s">
        <v>23</v>
      </c>
      <c r="B18" s="41">
        <v>1116</v>
      </c>
      <c r="C18" s="41">
        <v>1358</v>
      </c>
      <c r="D18" s="41">
        <v>1099</v>
      </c>
      <c r="E18" s="41">
        <v>1036</v>
      </c>
      <c r="F18" s="41">
        <v>932</v>
      </c>
      <c r="G18" s="41">
        <v>960</v>
      </c>
      <c r="H18" s="41">
        <v>1073</v>
      </c>
      <c r="I18" s="41">
        <v>610</v>
      </c>
      <c r="J18" s="41">
        <f>683+6</f>
        <v>689</v>
      </c>
      <c r="K18" s="41">
        <v>282</v>
      </c>
      <c r="L18" s="41">
        <v>311</v>
      </c>
      <c r="M18" s="41">
        <v>117</v>
      </c>
      <c r="N18" s="45"/>
    </row>
    <row r="19" spans="1:14" ht="15" customHeight="1" x14ac:dyDescent="0.2">
      <c r="A19" s="104" t="s">
        <v>24</v>
      </c>
      <c r="B19" s="41">
        <v>1</v>
      </c>
      <c r="C19" s="41">
        <v>1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5"/>
    </row>
    <row r="20" spans="1:14" ht="15" customHeight="1" x14ac:dyDescent="0.2">
      <c r="N20" s="45"/>
    </row>
    <row r="21" spans="1:14" ht="15" customHeight="1" x14ac:dyDescent="0.2">
      <c r="A21" s="233" t="s">
        <v>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45"/>
    </row>
    <row r="22" spans="1:14" s="6" customFormat="1" ht="15" customHeight="1" x14ac:dyDescent="0.2">
      <c r="A22" s="108" t="s">
        <v>9</v>
      </c>
      <c r="B22" s="55">
        <v>12.1</v>
      </c>
      <c r="C22" s="55">
        <v>13.3</v>
      </c>
      <c r="D22" s="55">
        <v>12.4</v>
      </c>
      <c r="E22" s="55">
        <v>10.6</v>
      </c>
      <c r="F22" s="55">
        <v>10.4</v>
      </c>
      <c r="G22" s="55">
        <v>10.5</v>
      </c>
      <c r="H22" s="55">
        <v>10.141501279302952</v>
      </c>
      <c r="I22" s="55">
        <v>8.0511942852890837</v>
      </c>
      <c r="J22" s="55">
        <v>7.3521746428602981</v>
      </c>
      <c r="K22" s="55">
        <v>1.4</v>
      </c>
      <c r="L22" s="55">
        <v>4.079082541878944</v>
      </c>
      <c r="M22" s="55">
        <v>0.84163951377282942</v>
      </c>
      <c r="N22" s="45"/>
    </row>
    <row r="23" spans="1:14" ht="15" customHeight="1" x14ac:dyDescent="0.2">
      <c r="A23" s="10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15" customHeight="1" x14ac:dyDescent="0.2">
      <c r="A24" s="108" t="s">
        <v>18</v>
      </c>
      <c r="B24" s="55">
        <v>13.5</v>
      </c>
      <c r="C24" s="55">
        <f>+C11/177688*100</f>
        <v>14.62451037774076</v>
      </c>
      <c r="D24" s="55">
        <v>13.9</v>
      </c>
      <c r="E24" s="55">
        <v>11.8</v>
      </c>
      <c r="F24" s="55">
        <v>11.8</v>
      </c>
      <c r="G24" s="55">
        <v>12</v>
      </c>
      <c r="H24" s="55">
        <v>11.389099167297502</v>
      </c>
      <c r="I24" s="55">
        <v>8.907252613339935</v>
      </c>
      <c r="J24" s="55">
        <v>8.1365670971796469</v>
      </c>
      <c r="K24" s="55">
        <v>2.5</v>
      </c>
      <c r="L24" s="55">
        <v>4.8882522216447146</v>
      </c>
      <c r="M24" s="55">
        <v>1.0592352656465245</v>
      </c>
      <c r="N24" s="45"/>
    </row>
    <row r="25" spans="1:14" ht="15" customHeight="1" x14ac:dyDescent="0.2">
      <c r="A25" s="104" t="s">
        <v>19</v>
      </c>
      <c r="B25" s="42">
        <v>14.8</v>
      </c>
      <c r="C25" s="42">
        <v>15.9</v>
      </c>
      <c r="D25" s="42">
        <v>15.4</v>
      </c>
      <c r="E25" s="42">
        <v>14.1</v>
      </c>
      <c r="F25" s="42">
        <v>14.1</v>
      </c>
      <c r="G25" s="42">
        <v>13.7</v>
      </c>
      <c r="H25" s="42">
        <v>12.623811637911238</v>
      </c>
      <c r="I25" s="42">
        <v>10.734561831964223</v>
      </c>
      <c r="J25" s="42">
        <v>9.984186433624636</v>
      </c>
      <c r="K25" s="42">
        <v>2.4</v>
      </c>
      <c r="L25" s="42">
        <v>4.7372597729703623</v>
      </c>
      <c r="M25" s="42">
        <v>1.514471818981141</v>
      </c>
      <c r="N25" s="45"/>
    </row>
    <row r="26" spans="1:14" ht="15" customHeight="1" x14ac:dyDescent="0.2">
      <c r="A26" s="104" t="s">
        <v>20</v>
      </c>
      <c r="B26" s="42">
        <v>14.5</v>
      </c>
      <c r="C26" s="42">
        <v>15.2</v>
      </c>
      <c r="D26" s="42">
        <v>14.8</v>
      </c>
      <c r="E26" s="42">
        <v>11.8</v>
      </c>
      <c r="F26" s="42">
        <v>12.6</v>
      </c>
      <c r="G26" s="42">
        <v>13.9</v>
      </c>
      <c r="H26" s="42">
        <v>12.681790600716397</v>
      </c>
      <c r="I26" s="42">
        <v>9.3883055582313837</v>
      </c>
      <c r="J26" s="42">
        <v>8.4872420335308014</v>
      </c>
      <c r="K26" s="42">
        <v>1.4</v>
      </c>
      <c r="L26" s="42">
        <v>6.3140527950310554</v>
      </c>
      <c r="M26" s="42">
        <v>0.90112912565141856</v>
      </c>
      <c r="N26" s="45"/>
    </row>
    <row r="27" spans="1:14" ht="15" customHeight="1" x14ac:dyDescent="0.2">
      <c r="A27" s="104" t="s">
        <v>21</v>
      </c>
      <c r="B27" s="42">
        <v>10</v>
      </c>
      <c r="C27" s="42">
        <v>11.6</v>
      </c>
      <c r="D27" s="42">
        <v>10</v>
      </c>
      <c r="E27" s="42">
        <v>8</v>
      </c>
      <c r="F27" s="42">
        <v>7.4</v>
      </c>
      <c r="G27" s="42">
        <v>7.3</v>
      </c>
      <c r="H27" s="42">
        <v>7.9054856328663021</v>
      </c>
      <c r="I27" s="42">
        <v>5.6158144339578344</v>
      </c>
      <c r="J27" s="42">
        <v>5.2161324617159401</v>
      </c>
      <c r="K27" s="42">
        <v>1</v>
      </c>
      <c r="L27" s="42">
        <v>3.5480530240265122</v>
      </c>
      <c r="M27" s="42">
        <v>0.7276569446382648</v>
      </c>
      <c r="N27" s="45"/>
    </row>
    <row r="28" spans="1:14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</row>
    <row r="29" spans="1:14" ht="21" customHeight="1" x14ac:dyDescent="0.2">
      <c r="A29" s="107" t="s">
        <v>71</v>
      </c>
      <c r="B29" s="55">
        <v>8.6999999999999993</v>
      </c>
      <c r="C29" s="55">
        <f>+C16/69187*100</f>
        <v>10.010551115093875</v>
      </c>
      <c r="D29" s="55">
        <v>8.6999999999999993</v>
      </c>
      <c r="E29" s="55">
        <v>7.4</v>
      </c>
      <c r="F29" s="55">
        <v>7.2</v>
      </c>
      <c r="G29" s="55">
        <v>7.2</v>
      </c>
      <c r="H29" s="55">
        <v>7.4269792467332829</v>
      </c>
      <c r="I29" s="55">
        <v>6.1489859814402168</v>
      </c>
      <c r="J29" s="55">
        <v>5.6158083016296638</v>
      </c>
      <c r="K29" s="55">
        <v>0.9</v>
      </c>
      <c r="L29" s="55">
        <v>2.4975532402532243</v>
      </c>
      <c r="M29" s="55">
        <v>0.44477642345431706</v>
      </c>
      <c r="N29" s="45"/>
    </row>
    <row r="30" spans="1:14" ht="15" customHeight="1" x14ac:dyDescent="0.2">
      <c r="A30" s="104" t="s">
        <v>22</v>
      </c>
      <c r="B30" s="42">
        <v>12.5</v>
      </c>
      <c r="C30" s="42">
        <v>14.1</v>
      </c>
      <c r="D30" s="42">
        <v>12.7</v>
      </c>
      <c r="E30" s="42">
        <v>10.5</v>
      </c>
      <c r="F30" s="42">
        <v>10.3</v>
      </c>
      <c r="G30" s="42">
        <v>10.199999999999999</v>
      </c>
      <c r="H30" s="42">
        <v>10.678942444980551</v>
      </c>
      <c r="I30" s="42">
        <v>9.7534332084893887</v>
      </c>
      <c r="J30" s="42">
        <v>8.4116480856870659</v>
      </c>
      <c r="K30" s="42">
        <v>1</v>
      </c>
      <c r="L30" s="42">
        <v>3.8932273827464945</v>
      </c>
      <c r="M30" s="42">
        <v>0.62926061877294182</v>
      </c>
      <c r="N30" s="45"/>
    </row>
    <row r="31" spans="1:14" ht="15" customHeight="1" x14ac:dyDescent="0.2">
      <c r="A31" s="104" t="s">
        <v>23</v>
      </c>
      <c r="B31" s="42">
        <v>3.8</v>
      </c>
      <c r="C31" s="42">
        <v>5.7</v>
      </c>
      <c r="D31" s="42">
        <v>3.7</v>
      </c>
      <c r="E31" s="42">
        <v>3.5</v>
      </c>
      <c r="F31" s="42">
        <v>3.2</v>
      </c>
      <c r="G31" s="42">
        <v>3.1</v>
      </c>
      <c r="H31" s="42">
        <v>3.3899911537975482</v>
      </c>
      <c r="I31" s="42">
        <v>1.9149270130277822</v>
      </c>
      <c r="J31" s="42">
        <v>2.2407232755536763</v>
      </c>
      <c r="K31" s="42">
        <v>0.8</v>
      </c>
      <c r="L31" s="42">
        <v>0.86566831820965329</v>
      </c>
      <c r="M31" s="42">
        <v>0.26946107784431139</v>
      </c>
      <c r="N31" s="45"/>
    </row>
    <row r="32" spans="1:14" ht="15" customHeight="1" thickBot="1" x14ac:dyDescent="0.25">
      <c r="A32" s="105" t="s">
        <v>24</v>
      </c>
      <c r="B32" s="73">
        <v>0.4</v>
      </c>
      <c r="C32" s="73">
        <v>1.1000000000000001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45"/>
    </row>
    <row r="33" spans="1:13" x14ac:dyDescent="0.25">
      <c r="A33" s="225" t="s">
        <v>260</v>
      </c>
      <c r="B33" s="225"/>
      <c r="C33" s="225"/>
      <c r="D33" s="225"/>
      <c r="E33" s="225"/>
      <c r="F33" s="225"/>
      <c r="G33" s="225"/>
      <c r="H33" s="225"/>
      <c r="I33" s="225"/>
      <c r="J33" s="40"/>
      <c r="K33" s="40"/>
      <c r="L33" s="40"/>
      <c r="M33" s="40"/>
    </row>
    <row r="34" spans="1:13" x14ac:dyDescent="0.25">
      <c r="A34" s="6"/>
    </row>
  </sheetData>
  <mergeCells count="8">
    <mergeCell ref="A33:I33"/>
    <mergeCell ref="A8:M8"/>
    <mergeCell ref="A21:M21"/>
    <mergeCell ref="A1:M1"/>
    <mergeCell ref="A2:M2"/>
    <mergeCell ref="A3:M3"/>
    <mergeCell ref="A4:M4"/>
    <mergeCell ref="A5:M5"/>
  </mergeCells>
  <hyperlinks>
    <hyperlink ref="N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sqref="A1:XFD1048576"/>
    </sheetView>
  </sheetViews>
  <sheetFormatPr baseColWidth="10" defaultColWidth="6.28515625" defaultRowHeight="15" x14ac:dyDescent="0.25"/>
  <cols>
    <col min="1" max="1" width="12.85546875" style="1" customWidth="1"/>
    <col min="2" max="10" width="7.5703125" style="9" bestFit="1" customWidth="1"/>
    <col min="11" max="11" width="6.5703125" style="9" bestFit="1" customWidth="1"/>
    <col min="12" max="12" width="7.5703125" style="9" bestFit="1" customWidth="1"/>
    <col min="13" max="13" width="6.5703125" style="9" bestFit="1" customWidth="1"/>
    <col min="14" max="14" width="11.42578125" style="19" customWidth="1"/>
    <col min="15" max="244" width="11.42578125" style="1" customWidth="1"/>
    <col min="245" max="245" width="11.85546875" style="1" customWidth="1"/>
    <col min="246" max="16384" width="6.28515625" style="1"/>
  </cols>
  <sheetData>
    <row r="1" spans="1:14" s="10" customFormat="1" ht="16.5" thickBot="1" x14ac:dyDescent="0.3">
      <c r="A1" s="226" t="s">
        <v>269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19"/>
    </row>
    <row r="2" spans="1:14" s="10" customFormat="1" ht="16.5" thickBot="1" x14ac:dyDescent="0.3">
      <c r="A2" s="226" t="s">
        <v>26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110" t="s">
        <v>158</v>
      </c>
    </row>
    <row r="3" spans="1:14" s="10" customFormat="1" ht="15.75" x14ac:dyDescent="0.25">
      <c r="A3" s="226" t="s">
        <v>74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19"/>
    </row>
    <row r="4" spans="1:14" s="10" customFormat="1" ht="15.75" x14ac:dyDescent="0.25">
      <c r="A4" s="226" t="s">
        <v>78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9"/>
    </row>
    <row r="5" spans="1:14" s="10" customFormat="1" ht="16.5" thickBot="1" x14ac:dyDescent="0.3">
      <c r="A5" s="226" t="s">
        <v>259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9"/>
    </row>
    <row r="6" spans="1:14" ht="19.5" customHeight="1" thickBot="1" x14ac:dyDescent="0.25">
      <c r="A6" s="178" t="s">
        <v>70</v>
      </c>
      <c r="B6" s="179">
        <v>2010</v>
      </c>
      <c r="C6" s="179">
        <v>2011</v>
      </c>
      <c r="D6" s="179">
        <v>2012</v>
      </c>
      <c r="E6" s="179">
        <v>2013</v>
      </c>
      <c r="F6" s="179">
        <v>2014</v>
      </c>
      <c r="G6" s="179">
        <v>2015</v>
      </c>
      <c r="H6" s="179">
        <v>2016</v>
      </c>
      <c r="I6" s="179">
        <v>2017</v>
      </c>
      <c r="J6" s="179">
        <v>2018</v>
      </c>
      <c r="K6" s="179">
        <v>2019</v>
      </c>
      <c r="L6" s="179">
        <v>2020</v>
      </c>
      <c r="M6" s="179">
        <v>2021</v>
      </c>
      <c r="N6" s="45"/>
    </row>
    <row r="7" spans="1:14" ht="12.75" x14ac:dyDescent="0.2">
      <c r="N7" s="45"/>
    </row>
    <row r="8" spans="1:14" ht="15" customHeight="1" x14ac:dyDescent="0.2">
      <c r="A8" s="233" t="s">
        <v>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45"/>
    </row>
    <row r="9" spans="1:14" ht="15" customHeight="1" x14ac:dyDescent="0.2">
      <c r="A9" s="108" t="s">
        <v>9</v>
      </c>
      <c r="B9" s="106">
        <f t="shared" ref="B9:D9" si="0">+B11+B16</f>
        <v>6535</v>
      </c>
      <c r="C9" s="106">
        <f t="shared" si="0"/>
        <v>7599</v>
      </c>
      <c r="D9" s="106">
        <f t="shared" si="0"/>
        <v>7395</v>
      </c>
      <c r="E9" s="106">
        <f t="shared" ref="E9:J9" si="1">+E11+E16</f>
        <v>5932</v>
      </c>
      <c r="F9" s="106">
        <f t="shared" si="1"/>
        <v>6547</v>
      </c>
      <c r="G9" s="106">
        <f t="shared" si="1"/>
        <v>6880</v>
      </c>
      <c r="H9" s="106">
        <f t="shared" si="1"/>
        <v>6100</v>
      </c>
      <c r="I9" s="106">
        <f t="shared" si="1"/>
        <v>4471</v>
      </c>
      <c r="J9" s="106">
        <f t="shared" si="1"/>
        <v>3796</v>
      </c>
      <c r="K9" s="47">
        <f>+K11+K16</f>
        <v>687</v>
      </c>
      <c r="L9" s="47">
        <f>+L11+L16</f>
        <v>2524</v>
      </c>
      <c r="M9" s="47">
        <v>1121</v>
      </c>
      <c r="N9" s="45"/>
    </row>
    <row r="10" spans="1:14" ht="15" customHeight="1" x14ac:dyDescent="0.2">
      <c r="A10" s="10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</row>
    <row r="11" spans="1:14" ht="15" customHeight="1" x14ac:dyDescent="0.2">
      <c r="A11" s="108" t="s">
        <v>18</v>
      </c>
      <c r="B11" s="47">
        <f t="shared" ref="B11:D11" si="2">+B12+B13+B14</f>
        <v>4838</v>
      </c>
      <c r="C11" s="47">
        <f t="shared" si="2"/>
        <v>5385</v>
      </c>
      <c r="D11" s="47">
        <f t="shared" si="2"/>
        <v>5229</v>
      </c>
      <c r="E11" s="47">
        <f t="shared" ref="E11:J11" si="3">+E12+E13+E14</f>
        <v>4482</v>
      </c>
      <c r="F11" s="47">
        <f t="shared" si="3"/>
        <v>4898</v>
      </c>
      <c r="G11" s="47">
        <f t="shared" si="3"/>
        <v>5094</v>
      </c>
      <c r="H11" s="47">
        <f t="shared" si="3"/>
        <v>4561</v>
      </c>
      <c r="I11" s="47">
        <f t="shared" si="3"/>
        <v>3110</v>
      </c>
      <c r="J11" s="47">
        <f t="shared" si="3"/>
        <v>2589</v>
      </c>
      <c r="K11" s="47">
        <f>+K12+K13+K14</f>
        <v>502</v>
      </c>
      <c r="L11" s="47">
        <f>+L12+L13+L14</f>
        <v>1799</v>
      </c>
      <c r="M11" s="47">
        <v>776</v>
      </c>
      <c r="N11" s="45"/>
    </row>
    <row r="12" spans="1:14" ht="15" customHeight="1" x14ac:dyDescent="0.2">
      <c r="A12" s="104" t="s">
        <v>19</v>
      </c>
      <c r="B12" s="41">
        <v>2221</v>
      </c>
      <c r="C12" s="41">
        <v>2416</v>
      </c>
      <c r="D12" s="41">
        <v>2378</v>
      </c>
      <c r="E12" s="41">
        <v>2317</v>
      </c>
      <c r="F12" s="41">
        <v>2324</v>
      </c>
      <c r="G12" s="41">
        <v>2243</v>
      </c>
      <c r="H12" s="41">
        <v>1863</v>
      </c>
      <c r="I12" s="41">
        <v>1278</v>
      </c>
      <c r="J12" s="41">
        <v>1180</v>
      </c>
      <c r="K12" s="41">
        <v>244</v>
      </c>
      <c r="L12" s="41">
        <v>647</v>
      </c>
      <c r="M12" s="41">
        <v>348</v>
      </c>
      <c r="N12" s="45"/>
    </row>
    <row r="13" spans="1:14" ht="15" customHeight="1" x14ac:dyDescent="0.2">
      <c r="A13" s="104" t="s">
        <v>20</v>
      </c>
      <c r="B13" s="41">
        <v>1824</v>
      </c>
      <c r="C13" s="41">
        <v>2014</v>
      </c>
      <c r="D13" s="41">
        <v>1774</v>
      </c>
      <c r="E13" s="41">
        <v>1460</v>
      </c>
      <c r="F13" s="41">
        <v>1808</v>
      </c>
      <c r="G13" s="41">
        <v>1981</v>
      </c>
      <c r="H13" s="41">
        <v>1709</v>
      </c>
      <c r="I13" s="41">
        <v>1237</v>
      </c>
      <c r="J13" s="41">
        <v>971</v>
      </c>
      <c r="K13" s="41">
        <v>156</v>
      </c>
      <c r="L13" s="41">
        <v>808</v>
      </c>
      <c r="M13" s="41">
        <v>209</v>
      </c>
      <c r="N13" s="45"/>
    </row>
    <row r="14" spans="1:14" ht="15" customHeight="1" x14ac:dyDescent="0.2">
      <c r="A14" s="104" t="s">
        <v>21</v>
      </c>
      <c r="B14" s="41">
        <v>793</v>
      </c>
      <c r="C14" s="41">
        <v>955</v>
      </c>
      <c r="D14" s="41">
        <v>1077</v>
      </c>
      <c r="E14" s="41">
        <v>705</v>
      </c>
      <c r="F14" s="41">
        <v>766</v>
      </c>
      <c r="G14" s="41">
        <v>870</v>
      </c>
      <c r="H14" s="41">
        <v>989</v>
      </c>
      <c r="I14" s="41">
        <v>595</v>
      </c>
      <c r="J14" s="41">
        <v>438</v>
      </c>
      <c r="K14" s="41">
        <v>102</v>
      </c>
      <c r="L14" s="41">
        <v>344</v>
      </c>
      <c r="M14" s="41">
        <v>219</v>
      </c>
      <c r="N14" s="45"/>
    </row>
    <row r="15" spans="1:14" ht="15" customHeight="1" x14ac:dyDescent="0.2">
      <c r="A15" s="10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</row>
    <row r="16" spans="1:14" ht="27" customHeight="1" x14ac:dyDescent="0.2">
      <c r="A16" s="107" t="s">
        <v>71</v>
      </c>
      <c r="B16" s="47">
        <f t="shared" ref="B16:D16" si="4">+B17+B18+B19</f>
        <v>1697</v>
      </c>
      <c r="C16" s="47">
        <f t="shared" si="4"/>
        <v>2214</v>
      </c>
      <c r="D16" s="47">
        <f t="shared" si="4"/>
        <v>2166</v>
      </c>
      <c r="E16" s="47">
        <f t="shared" ref="E16:J16" si="5">+E17+E18+E19</f>
        <v>1450</v>
      </c>
      <c r="F16" s="47">
        <f t="shared" si="5"/>
        <v>1649</v>
      </c>
      <c r="G16" s="47">
        <f t="shared" si="5"/>
        <v>1786</v>
      </c>
      <c r="H16" s="47">
        <f t="shared" si="5"/>
        <v>1539</v>
      </c>
      <c r="I16" s="47">
        <f t="shared" si="5"/>
        <v>1361</v>
      </c>
      <c r="J16" s="47">
        <f t="shared" si="5"/>
        <v>1207</v>
      </c>
      <c r="K16" s="47">
        <f>+K17+K18+K19</f>
        <v>185</v>
      </c>
      <c r="L16" s="47">
        <f>+L17+L18+L19</f>
        <v>725</v>
      </c>
      <c r="M16" s="47">
        <v>345</v>
      </c>
      <c r="N16" s="45"/>
    </row>
    <row r="17" spans="1:14" ht="15" customHeight="1" x14ac:dyDescent="0.2">
      <c r="A17" s="104" t="s">
        <v>22</v>
      </c>
      <c r="B17" s="41">
        <v>977</v>
      </c>
      <c r="C17" s="41">
        <v>1235</v>
      </c>
      <c r="D17" s="41">
        <v>1145</v>
      </c>
      <c r="E17" s="41">
        <v>807</v>
      </c>
      <c r="F17" s="41">
        <v>983</v>
      </c>
      <c r="G17" s="41">
        <v>1014</v>
      </c>
      <c r="H17" s="41">
        <v>946</v>
      </c>
      <c r="I17" s="41">
        <v>833</v>
      </c>
      <c r="J17" s="41">
        <v>725</v>
      </c>
      <c r="K17" s="41">
        <v>112</v>
      </c>
      <c r="L17" s="41">
        <v>500</v>
      </c>
      <c r="M17" s="41">
        <v>213</v>
      </c>
      <c r="N17" s="45"/>
    </row>
    <row r="18" spans="1:14" ht="15" customHeight="1" x14ac:dyDescent="0.2">
      <c r="A18" s="104" t="s">
        <v>23</v>
      </c>
      <c r="B18" s="41">
        <v>508</v>
      </c>
      <c r="C18" s="41">
        <v>701</v>
      </c>
      <c r="D18" s="41">
        <v>653</v>
      </c>
      <c r="E18" s="41">
        <v>409</v>
      </c>
      <c r="F18" s="41">
        <v>494</v>
      </c>
      <c r="G18" s="41">
        <v>525</v>
      </c>
      <c r="H18" s="41">
        <v>416</v>
      </c>
      <c r="I18" s="41">
        <v>333</v>
      </c>
      <c r="J18" s="41">
        <v>351</v>
      </c>
      <c r="K18" s="41">
        <v>47</v>
      </c>
      <c r="L18" s="41">
        <v>187</v>
      </c>
      <c r="M18" s="41">
        <v>78</v>
      </c>
      <c r="N18" s="45"/>
    </row>
    <row r="19" spans="1:14" ht="15" customHeight="1" x14ac:dyDescent="0.2">
      <c r="A19" s="104" t="s">
        <v>24</v>
      </c>
      <c r="B19" s="41">
        <v>212</v>
      </c>
      <c r="C19" s="41">
        <v>278</v>
      </c>
      <c r="D19" s="41">
        <v>368</v>
      </c>
      <c r="E19" s="41">
        <v>234</v>
      </c>
      <c r="F19" s="41">
        <v>172</v>
      </c>
      <c r="G19" s="41">
        <v>247</v>
      </c>
      <c r="H19" s="41">
        <v>177</v>
      </c>
      <c r="I19" s="41">
        <v>195</v>
      </c>
      <c r="J19" s="41">
        <v>131</v>
      </c>
      <c r="K19" s="41">
        <v>26</v>
      </c>
      <c r="L19" s="41">
        <v>38</v>
      </c>
      <c r="M19" s="41">
        <v>54</v>
      </c>
      <c r="N19" s="45"/>
    </row>
    <row r="20" spans="1:14" ht="15" customHeight="1" x14ac:dyDescent="0.2">
      <c r="N20" s="45"/>
    </row>
    <row r="21" spans="1:14" ht="15" customHeight="1" x14ac:dyDescent="0.2">
      <c r="A21" s="233" t="s">
        <v>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45"/>
    </row>
    <row r="22" spans="1:14" s="6" customFormat="1" ht="15" customHeight="1" x14ac:dyDescent="0.2">
      <c r="A22" s="108" t="s">
        <v>9</v>
      </c>
      <c r="B22" s="55">
        <v>9.6999999999999993</v>
      </c>
      <c r="C22" s="55">
        <v>11.1</v>
      </c>
      <c r="D22" s="55">
        <v>10.1</v>
      </c>
      <c r="E22" s="55">
        <v>7.4</v>
      </c>
      <c r="F22" s="55">
        <v>7.6</v>
      </c>
      <c r="G22" s="55">
        <v>7.7</v>
      </c>
      <c r="H22" s="55">
        <v>6.7601263367872786</v>
      </c>
      <c r="I22" s="55">
        <v>4.9331906301375916</v>
      </c>
      <c r="J22" s="55">
        <v>4.1199518108903046</v>
      </c>
      <c r="K22" s="55">
        <v>0.7</v>
      </c>
      <c r="L22" s="55">
        <v>2.5066290606099728</v>
      </c>
      <c r="M22" s="55">
        <v>1.06948300371123</v>
      </c>
      <c r="N22" s="45"/>
    </row>
    <row r="23" spans="1:14" ht="15" customHeight="1" x14ac:dyDescent="0.2">
      <c r="A23" s="10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15" customHeight="1" x14ac:dyDescent="0.2">
      <c r="A24" s="108" t="s">
        <v>18</v>
      </c>
      <c r="B24" s="55">
        <v>12.3</v>
      </c>
      <c r="C24" s="55">
        <f>+C11/40802*100</f>
        <v>13.197882456742317</v>
      </c>
      <c r="D24" s="55">
        <v>11.8</v>
      </c>
      <c r="E24" s="55">
        <v>9.5</v>
      </c>
      <c r="F24" s="55">
        <v>9.6999999999999993</v>
      </c>
      <c r="G24" s="55">
        <v>10.1</v>
      </c>
      <c r="H24" s="55">
        <v>9.1278418187640078</v>
      </c>
      <c r="I24" s="55">
        <v>6.2526387744023806</v>
      </c>
      <c r="J24" s="55">
        <v>5.1194336787154944</v>
      </c>
      <c r="K24" s="55">
        <v>1.4</v>
      </c>
      <c r="L24" s="55">
        <v>3.4139213602550478</v>
      </c>
      <c r="M24" s="55">
        <v>1.4524763223898476</v>
      </c>
      <c r="N24" s="45"/>
    </row>
    <row r="25" spans="1:14" ht="15" customHeight="1" x14ac:dyDescent="0.2">
      <c r="A25" s="104" t="s">
        <v>19</v>
      </c>
      <c r="B25" s="42">
        <v>12.4</v>
      </c>
      <c r="C25" s="42">
        <v>13</v>
      </c>
      <c r="D25" s="42">
        <v>11</v>
      </c>
      <c r="E25" s="42">
        <v>10.6</v>
      </c>
      <c r="F25" s="42">
        <v>11</v>
      </c>
      <c r="G25" s="42">
        <v>10.9</v>
      </c>
      <c r="H25" s="42">
        <v>9.2594433399602387</v>
      </c>
      <c r="I25" s="42">
        <v>6.4643399089529598</v>
      </c>
      <c r="J25" s="42">
        <v>5.9278609464483072</v>
      </c>
      <c r="K25" s="42">
        <v>1.3</v>
      </c>
      <c r="L25" s="42">
        <v>3.3652345781753876</v>
      </c>
      <c r="M25" s="42">
        <v>1.9017432646592711</v>
      </c>
      <c r="N25" s="45"/>
    </row>
    <row r="26" spans="1:14" ht="15" customHeight="1" x14ac:dyDescent="0.2">
      <c r="A26" s="104" t="s">
        <v>20</v>
      </c>
      <c r="B26" s="42">
        <v>14.7</v>
      </c>
      <c r="C26" s="42">
        <v>15.8</v>
      </c>
      <c r="D26" s="42">
        <v>13.8</v>
      </c>
      <c r="E26" s="42">
        <v>9.4</v>
      </c>
      <c r="F26" s="42">
        <v>10.8</v>
      </c>
      <c r="G26" s="42">
        <v>12</v>
      </c>
      <c r="H26" s="42">
        <v>10.439191252825118</v>
      </c>
      <c r="I26" s="42">
        <v>7.5170150704910066</v>
      </c>
      <c r="J26" s="42">
        <v>5.8610490734592871</v>
      </c>
      <c r="K26" s="42">
        <v>0.8</v>
      </c>
      <c r="L26" s="42">
        <v>4.7039646038307037</v>
      </c>
      <c r="M26" s="42">
        <v>1.1398963730569949</v>
      </c>
      <c r="N26" s="45"/>
    </row>
    <row r="27" spans="1:14" ht="15" customHeight="1" x14ac:dyDescent="0.2">
      <c r="A27" s="104" t="s">
        <v>21</v>
      </c>
      <c r="B27" s="42">
        <v>8.6</v>
      </c>
      <c r="C27" s="42">
        <v>10</v>
      </c>
      <c r="D27" s="42">
        <v>11</v>
      </c>
      <c r="E27" s="42">
        <v>7</v>
      </c>
      <c r="F27" s="42">
        <v>6.1</v>
      </c>
      <c r="G27" s="42">
        <v>6.4</v>
      </c>
      <c r="H27" s="42">
        <v>7.3384284336276622</v>
      </c>
      <c r="I27" s="42">
        <v>4.4031673203581736</v>
      </c>
      <c r="J27" s="42">
        <v>3.1066033051989503</v>
      </c>
      <c r="K27" s="42">
        <v>0.6</v>
      </c>
      <c r="L27" s="42">
        <v>2.1113361566316824</v>
      </c>
      <c r="M27" s="42">
        <v>1.3041924726060028</v>
      </c>
      <c r="N27" s="45"/>
    </row>
    <row r="28" spans="1:14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</row>
    <row r="29" spans="1:14" ht="21" customHeight="1" x14ac:dyDescent="0.2">
      <c r="A29" s="107" t="s">
        <v>71</v>
      </c>
      <c r="B29" s="55">
        <v>6.1</v>
      </c>
      <c r="C29" s="55">
        <f>+C16/27690*100</f>
        <v>7.99566630552546</v>
      </c>
      <c r="D29" s="55">
        <v>7.4</v>
      </c>
      <c r="E29" s="55">
        <v>4.5</v>
      </c>
      <c r="F29" s="55">
        <v>4.5999999999999996</v>
      </c>
      <c r="G29" s="55">
        <v>4.5999999999999996</v>
      </c>
      <c r="H29" s="55">
        <v>3.8219882285742668</v>
      </c>
      <c r="I29" s="55">
        <v>3.3282793700479312</v>
      </c>
      <c r="J29" s="55">
        <v>2.9038854805725971</v>
      </c>
      <c r="K29" s="55">
        <v>0.4</v>
      </c>
      <c r="L29" s="55">
        <v>1.5105110736087672</v>
      </c>
      <c r="M29" s="55">
        <v>0.67132377264501564</v>
      </c>
      <c r="N29" s="45"/>
    </row>
    <row r="30" spans="1:14" ht="15" customHeight="1" x14ac:dyDescent="0.2">
      <c r="A30" s="104" t="s">
        <v>22</v>
      </c>
      <c r="B30" s="42">
        <v>8.4</v>
      </c>
      <c r="C30" s="42">
        <v>10.6</v>
      </c>
      <c r="D30" s="42">
        <v>9</v>
      </c>
      <c r="E30" s="42">
        <v>5.5</v>
      </c>
      <c r="F30" s="42">
        <v>6.4</v>
      </c>
      <c r="G30" s="42">
        <v>6.2</v>
      </c>
      <c r="H30" s="42">
        <v>5.7661831037425326</v>
      </c>
      <c r="I30" s="42">
        <v>5.1214263756532432</v>
      </c>
      <c r="J30" s="42">
        <v>4.3992718446601939</v>
      </c>
      <c r="K30" s="42">
        <v>0.6</v>
      </c>
      <c r="L30" s="42">
        <v>2.6091948024839535</v>
      </c>
      <c r="M30" s="42">
        <v>1.089569798966699</v>
      </c>
      <c r="N30" s="45"/>
    </row>
    <row r="31" spans="1:14" ht="15" customHeight="1" x14ac:dyDescent="0.2">
      <c r="A31" s="104" t="s">
        <v>23</v>
      </c>
      <c r="B31" s="42">
        <v>5.8</v>
      </c>
      <c r="C31" s="42">
        <v>8.1</v>
      </c>
      <c r="D31" s="42">
        <v>7.4</v>
      </c>
      <c r="E31" s="42">
        <v>4.2</v>
      </c>
      <c r="F31" s="42">
        <v>4.4000000000000004</v>
      </c>
      <c r="G31" s="42">
        <v>4.4000000000000004</v>
      </c>
      <c r="H31" s="42">
        <v>3.2153346730561139</v>
      </c>
      <c r="I31" s="42">
        <v>2.6035965598123534</v>
      </c>
      <c r="J31" s="42">
        <v>2.6594938627064706</v>
      </c>
      <c r="K31" s="42">
        <v>0.3</v>
      </c>
      <c r="L31" s="42">
        <v>1.2353834973905</v>
      </c>
      <c r="M31" s="42">
        <v>0.45704910348060473</v>
      </c>
      <c r="N31" s="45"/>
    </row>
    <row r="32" spans="1:14" ht="15" customHeight="1" thickBot="1" x14ac:dyDescent="0.25">
      <c r="A32" s="105" t="s">
        <v>24</v>
      </c>
      <c r="B32" s="73">
        <v>2.9</v>
      </c>
      <c r="C32" s="73">
        <v>3.7</v>
      </c>
      <c r="D32" s="73">
        <v>4.8</v>
      </c>
      <c r="E32" s="73">
        <v>2.9</v>
      </c>
      <c r="F32" s="73">
        <v>1.9</v>
      </c>
      <c r="G32" s="73">
        <v>2.4</v>
      </c>
      <c r="H32" s="73">
        <v>1.6204339467179345</v>
      </c>
      <c r="I32" s="73">
        <v>1.6473768691391399</v>
      </c>
      <c r="J32" s="73">
        <v>1.1020442500210315</v>
      </c>
      <c r="K32" s="73">
        <v>0.2</v>
      </c>
      <c r="L32" s="73">
        <v>0.27743301452872893</v>
      </c>
      <c r="M32" s="73">
        <v>0.36545749864645372</v>
      </c>
      <c r="N32" s="45"/>
    </row>
    <row r="33" spans="1:13" x14ac:dyDescent="0.25">
      <c r="A33" s="225" t="s">
        <v>260</v>
      </c>
      <c r="B33" s="225"/>
      <c r="C33" s="225"/>
      <c r="D33" s="225"/>
      <c r="E33" s="225"/>
      <c r="F33" s="225"/>
      <c r="G33" s="225"/>
      <c r="H33" s="225"/>
      <c r="I33" s="225"/>
      <c r="J33" s="40"/>
      <c r="K33" s="40"/>
      <c r="L33" s="40"/>
      <c r="M33" s="40"/>
    </row>
    <row r="34" spans="1:13" x14ac:dyDescent="0.25">
      <c r="A34" s="6"/>
    </row>
  </sheetData>
  <mergeCells count="8">
    <mergeCell ref="A33:I33"/>
    <mergeCell ref="A8:M8"/>
    <mergeCell ref="A21:M21"/>
    <mergeCell ref="A1:M1"/>
    <mergeCell ref="A2:M2"/>
    <mergeCell ref="A3:M3"/>
    <mergeCell ref="A4:M4"/>
    <mergeCell ref="A5:M5"/>
  </mergeCells>
  <hyperlinks>
    <hyperlink ref="N2" location="'CONTENIDO-INDICE'!D5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41</vt:i4>
      </vt:variant>
    </vt:vector>
  </HeadingPairs>
  <TitlesOfParts>
    <vt:vector size="82" baseType="lpstr">
      <vt:lpstr>PORTADA </vt:lpstr>
      <vt:lpstr>CONTENIDO-INDICE</vt:lpstr>
      <vt:lpstr>FUNCIONARIOS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C11-C12</vt:lpstr>
      <vt:lpstr>c13-14</vt:lpstr>
      <vt:lpstr>c15-16</vt:lpstr>
      <vt:lpstr>c17-18</vt:lpstr>
      <vt:lpstr>c19-20</vt:lpstr>
      <vt:lpstr>c21</vt:lpstr>
      <vt:lpstr>C22</vt:lpstr>
      <vt:lpstr>C23-24</vt:lpstr>
      <vt:lpstr>C25-26</vt:lpstr>
      <vt:lpstr>C27-28</vt:lpstr>
      <vt:lpstr>C29-30</vt:lpstr>
      <vt:lpstr>C31-32</vt:lpstr>
      <vt:lpstr>C33</vt:lpstr>
      <vt:lpstr>C34</vt:lpstr>
      <vt:lpstr>C35-36</vt:lpstr>
      <vt:lpstr>C37-38</vt:lpstr>
      <vt:lpstr>C39</vt:lpstr>
      <vt:lpstr>C40</vt:lpstr>
      <vt:lpstr>C41-42</vt:lpstr>
      <vt:lpstr>C43-44</vt:lpstr>
      <vt:lpstr>C45</vt:lpstr>
      <vt:lpstr>C46</vt:lpstr>
      <vt:lpstr>C47-48</vt:lpstr>
      <vt:lpstr>C49-50</vt:lpstr>
      <vt:lpstr>C51</vt:lpstr>
      <vt:lpstr>C52</vt:lpstr>
      <vt:lpstr>C53-54</vt:lpstr>
      <vt:lpstr>C55-56</vt:lpstr>
      <vt:lpstr>'C1'!Área_de_impresión</vt:lpstr>
      <vt:lpstr>'C10'!Área_de_impresión</vt:lpstr>
      <vt:lpstr>'C11-C12'!Área_de_impresión</vt:lpstr>
      <vt:lpstr>'c13-14'!Área_de_impresión</vt:lpstr>
      <vt:lpstr>'c15-16'!Área_de_impresión</vt:lpstr>
      <vt:lpstr>'c17-18'!Área_de_impresión</vt:lpstr>
      <vt:lpstr>'c19-20'!Área_de_impresión</vt:lpstr>
      <vt:lpstr>'C2'!Área_de_impresión</vt:lpstr>
      <vt:lpstr>'c21'!Área_de_impresión</vt:lpstr>
      <vt:lpstr>'C22'!Área_de_impresión</vt:lpstr>
      <vt:lpstr>'C23-24'!Área_de_impresión</vt:lpstr>
      <vt:lpstr>'C25-26'!Área_de_impresión</vt:lpstr>
      <vt:lpstr>'C27-28'!Área_de_impresión</vt:lpstr>
      <vt:lpstr>'C29-30'!Área_de_impresión</vt:lpstr>
      <vt:lpstr>'C3'!Área_de_impresión</vt:lpstr>
      <vt:lpstr>'C31-32'!Área_de_impresión</vt:lpstr>
      <vt:lpstr>'C33'!Área_de_impresión</vt:lpstr>
      <vt:lpstr>'C34'!Área_de_impresión</vt:lpstr>
      <vt:lpstr>'C35-36'!Área_de_impresión</vt:lpstr>
      <vt:lpstr>'C37-38'!Área_de_impresión</vt:lpstr>
      <vt:lpstr>'C39'!Área_de_impresión</vt:lpstr>
      <vt:lpstr>'C4'!Área_de_impresión</vt:lpstr>
      <vt:lpstr>'C40'!Área_de_impresión</vt:lpstr>
      <vt:lpstr>'C41-42'!Área_de_impresión</vt:lpstr>
      <vt:lpstr>'C43-44'!Área_de_impresión</vt:lpstr>
      <vt:lpstr>'C45'!Área_de_impresión</vt:lpstr>
      <vt:lpstr>'C47-48'!Área_de_impresión</vt:lpstr>
      <vt:lpstr>'C49-50'!Área_de_impresión</vt:lpstr>
      <vt:lpstr>'C5'!Área_de_impresión</vt:lpstr>
      <vt:lpstr>'C51'!Área_de_impresión</vt:lpstr>
      <vt:lpstr>'C52'!Área_de_impresión</vt:lpstr>
      <vt:lpstr>'C53-54'!Área_de_impresión</vt:lpstr>
      <vt:lpstr>'C55-56'!Área_de_impresión</vt:lpstr>
      <vt:lpstr>'C6'!Área_de_impresión</vt:lpstr>
      <vt:lpstr>'C7'!Área_de_impresión</vt:lpstr>
      <vt:lpstr>'C8'!Área_de_impresión</vt:lpstr>
      <vt:lpstr>'C9'!Área_de_impresión</vt:lpstr>
      <vt:lpstr>'CONTENIDO-INDICE'!Área_de_impresión</vt:lpstr>
      <vt:lpstr>FUNCIONARIOS!Área_de_impresión</vt:lpstr>
      <vt:lpstr>'PORTADA '!Área_de_impresión</vt:lpstr>
      <vt:lpstr>FUNCIONARIOS!OLE_LINK1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Departamento Análisis Estadístico</cp:lastModifiedBy>
  <cp:lastPrinted>2021-11-30T15:23:30Z</cp:lastPrinted>
  <dcterms:created xsi:type="dcterms:W3CDTF">2016-05-02T20:27:59Z</dcterms:created>
  <dcterms:modified xsi:type="dcterms:W3CDTF">2021-12-02T15:17:33Z</dcterms:modified>
</cp:coreProperties>
</file>